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ink/ink3.xml" ContentType="application/inkml+xml"/>
  <Override PartName="/xl/drawings/drawing4.xml" ContentType="application/vnd.openxmlformats-officedocument.drawing+xml"/>
  <Override PartName="/xl/ink/ink4.xml" ContentType="application/inkml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023\02秋季記録会\"/>
    </mc:Choice>
  </mc:AlternateContent>
  <xr:revisionPtr revIDLastSave="0" documentId="13_ncr:1_{E4E6A937-8AA4-4C08-B29A-3167E6E84D3D}" xr6:coauthVersionLast="47" xr6:coauthVersionMax="47" xr10:uidLastSave="{00000000-0000-0000-0000-000000000000}"/>
  <workbookProtection workbookAlgorithmName="SHA-512" workbookHashValue="fFfvaob5BNWCwPLXAb6lMwZQVNsprG/6J3wCMLKQp83sYXcB01Kup2RxdaVqFsYrxqJLG2jwSZrKlAG+tzYnsQ==" workbookSaltValue="LWbN3863dX1rq2uongyYHg==" workbookSpinCount="100000" lockStructure="1"/>
  <bookViews>
    <workbookView xWindow="-108" yWindow="-108" windowWidth="23256" windowHeight="12456" firstSheet="6" activeTab="6" xr2:uid="{74DC9666-1631-460E-BFE3-DDAE7B4D9499}"/>
  </bookViews>
  <sheets>
    <sheet name="競技csv" sheetId="1" state="hidden" r:id="rId1"/>
    <sheet name="所属csv" sheetId="6" state="hidden" r:id="rId2"/>
    <sheet name="高校男選手データ" sheetId="18" state="hidden" r:id="rId3"/>
    <sheet name="高校女選手データ" sheetId="19" state="hidden" r:id="rId4"/>
    <sheet name="中学男選手データ" sheetId="3" state="hidden" r:id="rId5"/>
    <sheet name="中学女選手データ" sheetId="4" state="hidden" r:id="rId6"/>
    <sheet name="一覧表作成方法" sheetId="10" r:id="rId7"/>
    <sheet name="中学一覧表" sheetId="11" r:id="rId8"/>
    <sheet name="高校一覧表" sheetId="20" r:id="rId9"/>
    <sheet name="競技者csv貼り付け用" sheetId="21" state="hidden" r:id="rId10"/>
    <sheet name="チームcsv貼り付け用" sheetId="17" state="hidden" r:id="rId11"/>
    <sheet name="競技者csv変換" sheetId="12" state="hidden" r:id="rId12"/>
    <sheet name="チームcsv変換" sheetId="15" state="hidden" r:id="rId13"/>
  </sheets>
  <externalReferences>
    <externalReference r:id="rId14"/>
  </externalReferences>
  <definedNames>
    <definedName name="入力セル" localSheetId="3">[1]中学一覧表!$F$4:$F$54,[1]中学一覧表!$I$4:$K$54,[1]中学一覧表!$R$4:$R$45,[1]中学一覧表!$U$4:$W$45,[1]中学一覧表!$L$47:$L$64,[1]中学一覧表!$R$47:$R$64,[1]中学一覧表!$U$47:$W$64,[1]中学一覧表!$A$56:$A$67,[1]中学一覧表!$F$56:$F$67,[1]中学一覧表!$I$56:$K$67,[1]中学一覧表!#REF!,[1]中学一覧表!#REF!,[1]中学一覧表!#REF!,[1]中学一覧表!#REF!,[1]中学一覧表!#REF!,[1]中学一覧表!#REF!,[1]中学一覧表!#REF!</definedName>
    <definedName name="入力セル" localSheetId="2">[1]中学一覧表!$F$4:$F$54,[1]中学一覧表!$I$4:$K$54,[1]中学一覧表!$R$4:$R$45,[1]中学一覧表!$U$4:$W$45,[1]中学一覧表!$L$47:$L$64,[1]中学一覧表!$R$47:$R$64,[1]中学一覧表!$U$47:$W$64,[1]中学一覧表!$A$56:$A$67,[1]中学一覧表!$F$56:$F$67,[1]中学一覧表!$I$56:$K$67,[1]中学一覧表!#REF!,[1]中学一覧表!#REF!,[1]中学一覧表!#REF!,[1]中学一覧表!#REF!,[1]中学一覧表!#REF!,[1]中学一覧表!#REF!,[1]中学一覧表!#REF!</definedName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1" l="1"/>
  <c r="F3" i="20"/>
  <c r="E3" i="20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F30" i="6"/>
  <c r="A30" i="6" s="1"/>
  <c r="F29" i="6"/>
  <c r="A29" i="6"/>
  <c r="F28" i="6"/>
  <c r="A28" i="6"/>
  <c r="F27" i="6"/>
  <c r="A27" i="6"/>
  <c r="C63" i="15"/>
  <c r="B63" i="15" s="1"/>
  <c r="C64" i="15"/>
  <c r="D64" i="15" s="1"/>
  <c r="F64" i="15" s="1"/>
  <c r="C65" i="15"/>
  <c r="N65" i="15" s="1"/>
  <c r="C66" i="15"/>
  <c r="K66" i="15" s="1"/>
  <c r="C67" i="15"/>
  <c r="C68" i="15"/>
  <c r="C69" i="15"/>
  <c r="I69" i="15" s="1"/>
  <c r="C70" i="15"/>
  <c r="D70" i="15" s="1"/>
  <c r="F70" i="15" s="1"/>
  <c r="C71" i="15"/>
  <c r="I71" i="15" s="1"/>
  <c r="C72" i="15"/>
  <c r="L72" i="15" s="1"/>
  <c r="C73" i="15"/>
  <c r="I73" i="15" s="1"/>
  <c r="C74" i="15"/>
  <c r="M74" i="15" s="1"/>
  <c r="C75" i="15"/>
  <c r="J75" i="15" s="1"/>
  <c r="C76" i="15"/>
  <c r="N76" i="15" s="1"/>
  <c r="C77" i="15"/>
  <c r="P77" i="15" s="1"/>
  <c r="C78" i="15"/>
  <c r="D78" i="15" s="1"/>
  <c r="F78" i="15" s="1"/>
  <c r="C79" i="15"/>
  <c r="D79" i="15" s="1"/>
  <c r="F79" i="15" s="1"/>
  <c r="C80" i="15"/>
  <c r="D80" i="15" s="1"/>
  <c r="F80" i="15" s="1"/>
  <c r="C81" i="15"/>
  <c r="K81" i="15" s="1"/>
  <c r="C82" i="15"/>
  <c r="J82" i="15" s="1"/>
  <c r="C83" i="15"/>
  <c r="N83" i="15" s="1"/>
  <c r="C84" i="15"/>
  <c r="K84" i="15" s="1"/>
  <c r="C85" i="15"/>
  <c r="N85" i="15" s="1"/>
  <c r="C86" i="15"/>
  <c r="K86" i="15" s="1"/>
  <c r="C87" i="15"/>
  <c r="P87" i="15" s="1"/>
  <c r="C88" i="15"/>
  <c r="I88" i="15" s="1"/>
  <c r="C89" i="15"/>
  <c r="D89" i="15" s="1"/>
  <c r="F89" i="15" s="1"/>
  <c r="C90" i="15"/>
  <c r="J90" i="15" s="1"/>
  <c r="C91" i="15"/>
  <c r="I91" i="15" s="1"/>
  <c r="C92" i="15"/>
  <c r="D92" i="15" s="1"/>
  <c r="F92" i="15" s="1"/>
  <c r="C93" i="15"/>
  <c r="P93" i="15" s="1"/>
  <c r="C94" i="15"/>
  <c r="D94" i="15" s="1"/>
  <c r="F94" i="15" s="1"/>
  <c r="C95" i="15"/>
  <c r="J95" i="15" s="1"/>
  <c r="C96" i="15"/>
  <c r="D96" i="15" s="1"/>
  <c r="F96" i="15" s="1"/>
  <c r="C97" i="15"/>
  <c r="I97" i="15" s="1"/>
  <c r="C98" i="15"/>
  <c r="M98" i="15" s="1"/>
  <c r="C99" i="15"/>
  <c r="J99" i="15" s="1"/>
  <c r="C100" i="15"/>
  <c r="D100" i="15" s="1"/>
  <c r="F100" i="15" s="1"/>
  <c r="C101" i="15"/>
  <c r="C102" i="15"/>
  <c r="K102" i="15" s="1"/>
  <c r="C103" i="15"/>
  <c r="I103" i="15" s="1"/>
  <c r="C104" i="15"/>
  <c r="K104" i="15" s="1"/>
  <c r="C105" i="15"/>
  <c r="D105" i="15" s="1"/>
  <c r="F105" i="15" s="1"/>
  <c r="C106" i="15"/>
  <c r="J106" i="15" s="1"/>
  <c r="C107" i="15"/>
  <c r="M107" i="15" s="1"/>
  <c r="C108" i="15"/>
  <c r="I108" i="15" s="1"/>
  <c r="C109" i="15"/>
  <c r="D109" i="15" s="1"/>
  <c r="F109" i="15" s="1"/>
  <c r="C110" i="15"/>
  <c r="M110" i="15" s="1"/>
  <c r="C111" i="15"/>
  <c r="P111" i="15" s="1"/>
  <c r="C112" i="15"/>
  <c r="I112" i="15" s="1"/>
  <c r="C113" i="15"/>
  <c r="I113" i="15" s="1"/>
  <c r="C114" i="15"/>
  <c r="N114" i="15" s="1"/>
  <c r="C115" i="15"/>
  <c r="J115" i="15" s="1"/>
  <c r="C116" i="15"/>
  <c r="D116" i="15" s="1"/>
  <c r="F116" i="15" s="1"/>
  <c r="C117" i="15"/>
  <c r="P117" i="15" s="1"/>
  <c r="C118" i="15"/>
  <c r="D118" i="15" s="1"/>
  <c r="F118" i="15" s="1"/>
  <c r="C119" i="15"/>
  <c r="I119" i="15" s="1"/>
  <c r="C120" i="15"/>
  <c r="P120" i="15" s="1"/>
  <c r="C61" i="15"/>
  <c r="C60" i="15"/>
  <c r="C59" i="15"/>
  <c r="C58" i="15"/>
  <c r="C57" i="15"/>
  <c r="C56" i="15"/>
  <c r="B56" i="15" s="1"/>
  <c r="C55" i="15"/>
  <c r="B55" i="15" s="1"/>
  <c r="C54" i="15"/>
  <c r="B54" i="15" s="1"/>
  <c r="C53" i="15"/>
  <c r="B53" i="15" s="1"/>
  <c r="C52" i="15"/>
  <c r="B52" i="15" s="1"/>
  <c r="C51" i="15"/>
  <c r="B51" i="15" s="1"/>
  <c r="C50" i="15"/>
  <c r="B50" i="15" s="1"/>
  <c r="C49" i="15"/>
  <c r="B49" i="15" s="1"/>
  <c r="C48" i="15"/>
  <c r="B48" i="15" s="1"/>
  <c r="C47" i="15"/>
  <c r="B47" i="15" s="1"/>
  <c r="C46" i="15"/>
  <c r="B46" i="15" s="1"/>
  <c r="C45" i="15"/>
  <c r="B45" i="15" s="1"/>
  <c r="C44" i="15"/>
  <c r="B44" i="15" s="1"/>
  <c r="C43" i="15"/>
  <c r="B43" i="15" s="1"/>
  <c r="C42" i="15"/>
  <c r="B42" i="15" s="1"/>
  <c r="C41" i="15"/>
  <c r="B41" i="15" s="1"/>
  <c r="C40" i="15"/>
  <c r="B40" i="15" s="1"/>
  <c r="C39" i="15"/>
  <c r="B39" i="15" s="1"/>
  <c r="C38" i="15"/>
  <c r="B38" i="15" s="1"/>
  <c r="C37" i="15"/>
  <c r="K37" i="15" s="1"/>
  <c r="C36" i="15"/>
  <c r="B36" i="15" s="1"/>
  <c r="C35" i="15"/>
  <c r="B35" i="15" s="1"/>
  <c r="C34" i="15"/>
  <c r="M34" i="15" s="1"/>
  <c r="C33" i="15"/>
  <c r="B33" i="15" s="1"/>
  <c r="C32" i="15"/>
  <c r="B32" i="15" s="1"/>
  <c r="C31" i="15"/>
  <c r="B31" i="15" s="1"/>
  <c r="C30" i="15"/>
  <c r="M30" i="15" s="1"/>
  <c r="C29" i="15"/>
  <c r="B29" i="15" s="1"/>
  <c r="C28" i="15"/>
  <c r="K28" i="15" s="1"/>
  <c r="C27" i="15"/>
  <c r="B27" i="15" s="1"/>
  <c r="C26" i="15"/>
  <c r="K26" i="15" s="1"/>
  <c r="C25" i="15"/>
  <c r="B25" i="15" s="1"/>
  <c r="C24" i="15"/>
  <c r="M24" i="15" s="1"/>
  <c r="C23" i="15"/>
  <c r="B23" i="15" s="1"/>
  <c r="C22" i="15"/>
  <c r="M22" i="15" s="1"/>
  <c r="C21" i="15"/>
  <c r="M21" i="15" s="1"/>
  <c r="C20" i="15"/>
  <c r="D20" i="15" s="1"/>
  <c r="C19" i="15"/>
  <c r="D19" i="15" s="1"/>
  <c r="C18" i="15"/>
  <c r="B18" i="15" s="1"/>
  <c r="C17" i="15"/>
  <c r="D17" i="15" s="1"/>
  <c r="C16" i="15"/>
  <c r="C15" i="15"/>
  <c r="K15" i="15" s="1"/>
  <c r="C14" i="15"/>
  <c r="M14" i="15" s="1"/>
  <c r="C13" i="15"/>
  <c r="M13" i="15" s="1"/>
  <c r="C12" i="15"/>
  <c r="B12" i="15" s="1"/>
  <c r="C11" i="15"/>
  <c r="D11" i="15" s="1"/>
  <c r="C10" i="15"/>
  <c r="B10" i="15" s="1"/>
  <c r="C9" i="15"/>
  <c r="B9" i="15" s="1"/>
  <c r="C8" i="15"/>
  <c r="B8" i="15" s="1"/>
  <c r="C7" i="15"/>
  <c r="K7" i="15" s="1"/>
  <c r="C6" i="15"/>
  <c r="K6" i="15" s="1"/>
  <c r="C5" i="15"/>
  <c r="M5" i="15" s="1"/>
  <c r="C4" i="15"/>
  <c r="B4" i="15" s="1"/>
  <c r="C3" i="15"/>
  <c r="C121" i="15"/>
  <c r="C62" i="15"/>
  <c r="M99" i="15" l="1"/>
  <c r="I84" i="15"/>
  <c r="D93" i="15"/>
  <c r="F93" i="15" s="1"/>
  <c r="O104" i="15"/>
  <c r="L99" i="15"/>
  <c r="L110" i="15"/>
  <c r="L88" i="15"/>
  <c r="O99" i="15"/>
  <c r="D65" i="15"/>
  <c r="F65" i="15" s="1"/>
  <c r="L84" i="15"/>
  <c r="J84" i="15"/>
  <c r="N89" i="15"/>
  <c r="I85" i="15"/>
  <c r="J110" i="15"/>
  <c r="D87" i="15"/>
  <c r="F87" i="15" s="1"/>
  <c r="D91" i="15"/>
  <c r="F91" i="15" s="1"/>
  <c r="D69" i="15"/>
  <c r="F69" i="15" s="1"/>
  <c r="K63" i="15"/>
  <c r="P108" i="15"/>
  <c r="D86" i="15"/>
  <c r="F86" i="15" s="1"/>
  <c r="D84" i="15"/>
  <c r="F84" i="15" s="1"/>
  <c r="K114" i="15"/>
  <c r="M88" i="15"/>
  <c r="M85" i="15"/>
  <c r="D119" i="15"/>
  <c r="F119" i="15" s="1"/>
  <c r="D97" i="15"/>
  <c r="F97" i="15" s="1"/>
  <c r="K88" i="15"/>
  <c r="D85" i="15"/>
  <c r="F85" i="15" s="1"/>
  <c r="P75" i="15"/>
  <c r="L115" i="15"/>
  <c r="I115" i="15"/>
  <c r="D107" i="15"/>
  <c r="F107" i="15" s="1"/>
  <c r="P103" i="15"/>
  <c r="N99" i="15"/>
  <c r="B99" i="15"/>
  <c r="D95" i="15"/>
  <c r="F95" i="15" s="1"/>
  <c r="P65" i="15"/>
  <c r="K99" i="15"/>
  <c r="K75" i="15"/>
  <c r="M75" i="15"/>
  <c r="D113" i="15"/>
  <c r="F113" i="15" s="1"/>
  <c r="P104" i="15"/>
  <c r="I99" i="15"/>
  <c r="P88" i="15"/>
  <c r="I75" i="15"/>
  <c r="P63" i="15"/>
  <c r="D108" i="15"/>
  <c r="F108" i="15" s="1"/>
  <c r="D104" i="15"/>
  <c r="F104" i="15" s="1"/>
  <c r="P99" i="15"/>
  <c r="D99" i="15"/>
  <c r="F99" i="15" s="1"/>
  <c r="N95" i="15"/>
  <c r="O80" i="15"/>
  <c r="N103" i="15"/>
  <c r="N80" i="15"/>
  <c r="P71" i="15"/>
  <c r="M103" i="15"/>
  <c r="J80" i="15"/>
  <c r="J77" i="15"/>
  <c r="M120" i="15"/>
  <c r="K106" i="15"/>
  <c r="J104" i="15"/>
  <c r="L103" i="15"/>
  <c r="K93" i="15"/>
  <c r="I90" i="15"/>
  <c r="J88" i="15"/>
  <c r="I77" i="15"/>
  <c r="N71" i="15"/>
  <c r="N63" i="15"/>
  <c r="O103" i="15"/>
  <c r="O120" i="15"/>
  <c r="N120" i="15"/>
  <c r="O71" i="15"/>
  <c r="D120" i="15"/>
  <c r="F120" i="15" s="1"/>
  <c r="O115" i="15"/>
  <c r="I106" i="15"/>
  <c r="K103" i="15"/>
  <c r="O95" i="15"/>
  <c r="J93" i="15"/>
  <c r="I82" i="15"/>
  <c r="D77" i="15"/>
  <c r="F77" i="15" s="1"/>
  <c r="L74" i="15"/>
  <c r="J71" i="15"/>
  <c r="L63" i="15"/>
  <c r="K115" i="15"/>
  <c r="D111" i="15"/>
  <c r="F111" i="15" s="1"/>
  <c r="P105" i="15"/>
  <c r="B103" i="15"/>
  <c r="I98" i="15"/>
  <c r="I95" i="15"/>
  <c r="O81" i="15"/>
  <c r="D73" i="15"/>
  <c r="F73" i="15" s="1"/>
  <c r="L70" i="15"/>
  <c r="O65" i="15"/>
  <c r="P112" i="15"/>
  <c r="L111" i="15"/>
  <c r="O105" i="15"/>
  <c r="L92" i="15"/>
  <c r="N90" i="15"/>
  <c r="I89" i="15"/>
  <c r="M86" i="15"/>
  <c r="N81" i="15"/>
  <c r="N77" i="15"/>
  <c r="B77" i="15"/>
  <c r="O72" i="15"/>
  <c r="N111" i="15"/>
  <c r="B111" i="15"/>
  <c r="O77" i="15"/>
  <c r="P119" i="15"/>
  <c r="O116" i="15"/>
  <c r="J112" i="15"/>
  <c r="K111" i="15"/>
  <c r="N105" i="15"/>
  <c r="J103" i="15"/>
  <c r="K92" i="15"/>
  <c r="M90" i="15"/>
  <c r="J86" i="15"/>
  <c r="M83" i="15"/>
  <c r="M81" i="15"/>
  <c r="M77" i="15"/>
  <c r="I76" i="15"/>
  <c r="N72" i="15"/>
  <c r="O64" i="15"/>
  <c r="J63" i="15"/>
  <c r="O111" i="15"/>
  <c r="B90" i="15"/>
  <c r="P86" i="15"/>
  <c r="P90" i="15"/>
  <c r="O119" i="15"/>
  <c r="N116" i="15"/>
  <c r="M114" i="15"/>
  <c r="J111" i="15"/>
  <c r="P106" i="15"/>
  <c r="M105" i="15"/>
  <c r="D103" i="15"/>
  <c r="F103" i="15" s="1"/>
  <c r="P95" i="15"/>
  <c r="O93" i="15"/>
  <c r="L90" i="15"/>
  <c r="O87" i="15"/>
  <c r="I86" i="15"/>
  <c r="P84" i="15"/>
  <c r="L83" i="15"/>
  <c r="J81" i="15"/>
  <c r="N79" i="15"/>
  <c r="L77" i="15"/>
  <c r="D75" i="15"/>
  <c r="F75" i="15" s="1"/>
  <c r="M72" i="15"/>
  <c r="D71" i="15"/>
  <c r="F71" i="15" s="1"/>
  <c r="J66" i="15"/>
  <c r="I63" i="15"/>
  <c r="M111" i="15"/>
  <c r="O86" i="15"/>
  <c r="N119" i="15"/>
  <c r="L116" i="15"/>
  <c r="L114" i="15"/>
  <c r="D112" i="15"/>
  <c r="F112" i="15" s="1"/>
  <c r="I111" i="15"/>
  <c r="L106" i="15"/>
  <c r="L93" i="15"/>
  <c r="K90" i="15"/>
  <c r="N87" i="15"/>
  <c r="D83" i="15"/>
  <c r="F83" i="15" s="1"/>
  <c r="K77" i="15"/>
  <c r="D76" i="15"/>
  <c r="F76" i="15" s="1"/>
  <c r="K72" i="15"/>
  <c r="I66" i="15"/>
  <c r="B79" i="15"/>
  <c r="L79" i="15"/>
  <c r="P73" i="15"/>
  <c r="M119" i="15"/>
  <c r="L117" i="15"/>
  <c r="O112" i="15"/>
  <c r="N108" i="15"/>
  <c r="L102" i="15"/>
  <c r="O97" i="15"/>
  <c r="O96" i="15"/>
  <c r="L87" i="15"/>
  <c r="K79" i="15"/>
  <c r="O73" i="15"/>
  <c r="M71" i="15"/>
  <c r="B71" i="15"/>
  <c r="L119" i="15"/>
  <c r="N118" i="15"/>
  <c r="K117" i="15"/>
  <c r="O113" i="15"/>
  <c r="N112" i="15"/>
  <c r="B112" i="15"/>
  <c r="L108" i="15"/>
  <c r="O107" i="15"/>
  <c r="K105" i="15"/>
  <c r="J102" i="15"/>
  <c r="M97" i="15"/>
  <c r="N96" i="15"/>
  <c r="M95" i="15"/>
  <c r="B95" i="15"/>
  <c r="K87" i="15"/>
  <c r="B83" i="15"/>
  <c r="J79" i="15"/>
  <c r="K73" i="15"/>
  <c r="L71" i="15"/>
  <c r="P66" i="15"/>
  <c r="K119" i="15"/>
  <c r="I118" i="15"/>
  <c r="J117" i="15"/>
  <c r="D115" i="15"/>
  <c r="F115" i="15" s="1"/>
  <c r="J113" i="15"/>
  <c r="M112" i="15"/>
  <c r="J109" i="15"/>
  <c r="K108" i="15"/>
  <c r="N107" i="15"/>
  <c r="I102" i="15"/>
  <c r="K97" i="15"/>
  <c r="M96" i="15"/>
  <c r="L95" i="15"/>
  <c r="M94" i="15"/>
  <c r="I93" i="15"/>
  <c r="D88" i="15"/>
  <c r="F88" i="15" s="1"/>
  <c r="J87" i="15"/>
  <c r="N86" i="15"/>
  <c r="B86" i="15"/>
  <c r="O84" i="15"/>
  <c r="P83" i="15"/>
  <c r="P82" i="15"/>
  <c r="I79" i="15"/>
  <c r="O75" i="15"/>
  <c r="P74" i="15"/>
  <c r="J73" i="15"/>
  <c r="K71" i="15"/>
  <c r="M66" i="15"/>
  <c r="O63" i="15"/>
  <c r="D63" i="15"/>
  <c r="F63" i="15" s="1"/>
  <c r="L66" i="15"/>
  <c r="O117" i="15"/>
  <c r="P102" i="15"/>
  <c r="M79" i="15"/>
  <c r="M117" i="15"/>
  <c r="O108" i="15"/>
  <c r="O102" i="15"/>
  <c r="P97" i="15"/>
  <c r="M87" i="15"/>
  <c r="B87" i="15"/>
  <c r="B119" i="15"/>
  <c r="P107" i="15"/>
  <c r="J119" i="15"/>
  <c r="I117" i="15"/>
  <c r="L112" i="15"/>
  <c r="I109" i="15"/>
  <c r="J108" i="15"/>
  <c r="J97" i="15"/>
  <c r="L96" i="15"/>
  <c r="K95" i="15"/>
  <c r="I87" i="15"/>
  <c r="O85" i="15"/>
  <c r="O83" i="15"/>
  <c r="K82" i="15"/>
  <c r="P79" i="15"/>
  <c r="N74" i="15"/>
  <c r="D117" i="15"/>
  <c r="F117" i="15" s="1"/>
  <c r="P115" i="15"/>
  <c r="K112" i="15"/>
  <c r="D102" i="15"/>
  <c r="F102" i="15" s="1"/>
  <c r="O88" i="15"/>
  <c r="L86" i="15"/>
  <c r="O79" i="15"/>
  <c r="L75" i="15"/>
  <c r="M63" i="15"/>
  <c r="O121" i="15"/>
  <c r="P121" i="15"/>
  <c r="B121" i="15"/>
  <c r="I121" i="15"/>
  <c r="K121" i="15"/>
  <c r="M121" i="15"/>
  <c r="N121" i="15"/>
  <c r="P101" i="15"/>
  <c r="D101" i="15"/>
  <c r="F101" i="15" s="1"/>
  <c r="I101" i="15"/>
  <c r="J101" i="15"/>
  <c r="B68" i="15"/>
  <c r="M68" i="15"/>
  <c r="D68" i="15"/>
  <c r="F68" i="15" s="1"/>
  <c r="P68" i="15"/>
  <c r="I68" i="15"/>
  <c r="J67" i="15"/>
  <c r="K67" i="15"/>
  <c r="L67" i="15"/>
  <c r="M67" i="15"/>
  <c r="B101" i="15"/>
  <c r="B100" i="15"/>
  <c r="M100" i="15"/>
  <c r="K100" i="15"/>
  <c r="L100" i="15"/>
  <c r="N100" i="15"/>
  <c r="B67" i="15"/>
  <c r="K78" i="15"/>
  <c r="L78" i="15"/>
  <c r="M78" i="15"/>
  <c r="B78" i="15"/>
  <c r="N78" i="15"/>
  <c r="K70" i="15"/>
  <c r="I70" i="15"/>
  <c r="J70" i="15"/>
  <c r="P69" i="15"/>
  <c r="L69" i="15"/>
  <c r="M69" i="15"/>
  <c r="B69" i="15"/>
  <c r="N69" i="15"/>
  <c r="P67" i="15"/>
  <c r="K110" i="15"/>
  <c r="D110" i="15"/>
  <c r="F110" i="15" s="1"/>
  <c r="P110" i="15"/>
  <c r="I110" i="15"/>
  <c r="P109" i="15"/>
  <c r="K109" i="15"/>
  <c r="L109" i="15"/>
  <c r="M109" i="15"/>
  <c r="O101" i="15"/>
  <c r="P100" i="15"/>
  <c r="D98" i="15"/>
  <c r="F98" i="15" s="1"/>
  <c r="O98" i="15"/>
  <c r="J98" i="15"/>
  <c r="K98" i="15"/>
  <c r="L98" i="15"/>
  <c r="K94" i="15"/>
  <c r="I94" i="15"/>
  <c r="J94" i="15"/>
  <c r="L94" i="15"/>
  <c r="B92" i="15"/>
  <c r="M92" i="15"/>
  <c r="I92" i="15"/>
  <c r="J92" i="15"/>
  <c r="J91" i="15"/>
  <c r="L91" i="15"/>
  <c r="M91" i="15"/>
  <c r="B91" i="15"/>
  <c r="N91" i="15"/>
  <c r="B70" i="15"/>
  <c r="O68" i="15"/>
  <c r="O67" i="15"/>
  <c r="I64" i="15"/>
  <c r="J64" i="15"/>
  <c r="K64" i="15"/>
  <c r="L64" i="15"/>
  <c r="M64" i="15"/>
  <c r="N64" i="15"/>
  <c r="K118" i="15"/>
  <c r="J118" i="15"/>
  <c r="L118" i="15"/>
  <c r="M118" i="15"/>
  <c r="D114" i="15"/>
  <c r="F114" i="15" s="1"/>
  <c r="O114" i="15"/>
  <c r="I114" i="15"/>
  <c r="J114" i="15"/>
  <c r="B110" i="15"/>
  <c r="B109" i="15"/>
  <c r="N101" i="15"/>
  <c r="O100" i="15"/>
  <c r="B98" i="15"/>
  <c r="B94" i="15"/>
  <c r="L89" i="15"/>
  <c r="J89" i="15"/>
  <c r="K89" i="15"/>
  <c r="M89" i="15"/>
  <c r="P78" i="15"/>
  <c r="B76" i="15"/>
  <c r="M76" i="15"/>
  <c r="J76" i="15"/>
  <c r="K76" i="15"/>
  <c r="L76" i="15"/>
  <c r="P70" i="15"/>
  <c r="N68" i="15"/>
  <c r="N67" i="15"/>
  <c r="B64" i="15"/>
  <c r="B118" i="15"/>
  <c r="B116" i="15"/>
  <c r="M116" i="15"/>
  <c r="I116" i="15"/>
  <c r="J116" i="15"/>
  <c r="K116" i="15"/>
  <c r="B114" i="15"/>
  <c r="L113" i="15"/>
  <c r="K113" i="15"/>
  <c r="M113" i="15"/>
  <c r="B113" i="15"/>
  <c r="N113" i="15"/>
  <c r="M101" i="15"/>
  <c r="J100" i="15"/>
  <c r="I96" i="15"/>
  <c r="J96" i="15"/>
  <c r="K96" i="15"/>
  <c r="P94" i="15"/>
  <c r="P92" i="15"/>
  <c r="P91" i="15"/>
  <c r="B89" i="15"/>
  <c r="P85" i="15"/>
  <c r="J85" i="15"/>
  <c r="K85" i="15"/>
  <c r="L85" i="15"/>
  <c r="L81" i="15"/>
  <c r="D81" i="15"/>
  <c r="F81" i="15" s="1"/>
  <c r="P81" i="15"/>
  <c r="I81" i="15"/>
  <c r="I80" i="15"/>
  <c r="K80" i="15"/>
  <c r="L80" i="15"/>
  <c r="M80" i="15"/>
  <c r="O78" i="15"/>
  <c r="D74" i="15"/>
  <c r="F74" i="15" s="1"/>
  <c r="O74" i="15"/>
  <c r="I74" i="15"/>
  <c r="J74" i="15"/>
  <c r="K74" i="15"/>
  <c r="I72" i="15"/>
  <c r="D72" i="15"/>
  <c r="F72" i="15" s="1"/>
  <c r="P72" i="15"/>
  <c r="J72" i="15"/>
  <c r="O70" i="15"/>
  <c r="O69" i="15"/>
  <c r="L68" i="15"/>
  <c r="I67" i="15"/>
  <c r="I120" i="15"/>
  <c r="J120" i="15"/>
  <c r="K120" i="15"/>
  <c r="L120" i="15"/>
  <c r="P118" i="15"/>
  <c r="O110" i="15"/>
  <c r="O109" i="15"/>
  <c r="J107" i="15"/>
  <c r="I107" i="15"/>
  <c r="K107" i="15"/>
  <c r="L107" i="15"/>
  <c r="L105" i="15"/>
  <c r="I105" i="15"/>
  <c r="J105" i="15"/>
  <c r="I104" i="15"/>
  <c r="L104" i="15"/>
  <c r="M104" i="15"/>
  <c r="B104" i="15"/>
  <c r="N104" i="15"/>
  <c r="L101" i="15"/>
  <c r="I100" i="15"/>
  <c r="P98" i="15"/>
  <c r="B96" i="15"/>
  <c r="O94" i="15"/>
  <c r="O92" i="15"/>
  <c r="O91" i="15"/>
  <c r="P89" i="15"/>
  <c r="B85" i="15"/>
  <c r="B81" i="15"/>
  <c r="B80" i="15"/>
  <c r="J78" i="15"/>
  <c r="P76" i="15"/>
  <c r="B74" i="15"/>
  <c r="B72" i="15"/>
  <c r="N70" i="15"/>
  <c r="K69" i="15"/>
  <c r="K68" i="15"/>
  <c r="L65" i="15"/>
  <c r="B65" i="15"/>
  <c r="M65" i="15"/>
  <c r="I65" i="15"/>
  <c r="J65" i="15"/>
  <c r="K65" i="15"/>
  <c r="B120" i="15"/>
  <c r="O118" i="15"/>
  <c r="P116" i="15"/>
  <c r="P114" i="15"/>
  <c r="P113" i="15"/>
  <c r="N110" i="15"/>
  <c r="N109" i="15"/>
  <c r="B107" i="15"/>
  <c r="B105" i="15"/>
  <c r="K101" i="15"/>
  <c r="N98" i="15"/>
  <c r="P96" i="15"/>
  <c r="N94" i="15"/>
  <c r="N92" i="15"/>
  <c r="K91" i="15"/>
  <c r="O89" i="15"/>
  <c r="J83" i="15"/>
  <c r="I83" i="15"/>
  <c r="K83" i="15"/>
  <c r="D82" i="15"/>
  <c r="F82" i="15" s="1"/>
  <c r="O82" i="15"/>
  <c r="L82" i="15"/>
  <c r="M82" i="15"/>
  <c r="B82" i="15"/>
  <c r="N82" i="15"/>
  <c r="P80" i="15"/>
  <c r="I78" i="15"/>
  <c r="O76" i="15"/>
  <c r="M70" i="15"/>
  <c r="J69" i="15"/>
  <c r="J68" i="15"/>
  <c r="D67" i="15"/>
  <c r="F67" i="15" s="1"/>
  <c r="P64" i="15"/>
  <c r="D106" i="15"/>
  <c r="F106" i="15" s="1"/>
  <c r="O106" i="15"/>
  <c r="L73" i="15"/>
  <c r="N115" i="15"/>
  <c r="B115" i="15"/>
  <c r="N106" i="15"/>
  <c r="B106" i="15"/>
  <c r="N102" i="15"/>
  <c r="B102" i="15"/>
  <c r="L97" i="15"/>
  <c r="N93" i="15"/>
  <c r="B93" i="15"/>
  <c r="B84" i="15"/>
  <c r="M84" i="15"/>
  <c r="N73" i="15"/>
  <c r="B73" i="15"/>
  <c r="D66" i="15"/>
  <c r="F66" i="15" s="1"/>
  <c r="O66" i="15"/>
  <c r="N117" i="15"/>
  <c r="B117" i="15"/>
  <c r="M115" i="15"/>
  <c r="B108" i="15"/>
  <c r="M108" i="15"/>
  <c r="M106" i="15"/>
  <c r="M102" i="15"/>
  <c r="N97" i="15"/>
  <c r="B97" i="15"/>
  <c r="M93" i="15"/>
  <c r="D90" i="15"/>
  <c r="F90" i="15" s="1"/>
  <c r="O90" i="15"/>
  <c r="N88" i="15"/>
  <c r="B88" i="15"/>
  <c r="N84" i="15"/>
  <c r="N75" i="15"/>
  <c r="B75" i="15"/>
  <c r="M73" i="15"/>
  <c r="N66" i="15"/>
  <c r="B66" i="15"/>
  <c r="M62" i="15"/>
  <c r="K62" i="15"/>
  <c r="B62" i="15"/>
  <c r="B37" i="15"/>
  <c r="B5" i="15"/>
  <c r="B26" i="15"/>
  <c r="B21" i="15"/>
  <c r="B7" i="15"/>
  <c r="K20" i="15"/>
  <c r="D12" i="15"/>
  <c r="K35" i="15"/>
  <c r="K12" i="15"/>
  <c r="K31" i="15"/>
  <c r="B13" i="15"/>
  <c r="B22" i="15"/>
  <c r="B28" i="15"/>
  <c r="B11" i="15"/>
  <c r="B14" i="15"/>
  <c r="B19" i="15"/>
  <c r="B34" i="15"/>
  <c r="M6" i="15"/>
  <c r="B15" i="15"/>
  <c r="B30" i="15"/>
  <c r="D27" i="15"/>
  <c r="K4" i="15"/>
  <c r="K19" i="15"/>
  <c r="M27" i="15"/>
  <c r="K11" i="15"/>
  <c r="M25" i="15"/>
  <c r="K30" i="15"/>
  <c r="B6" i="15"/>
  <c r="M11" i="15"/>
  <c r="M17" i="15"/>
  <c r="B20" i="15"/>
  <c r="K22" i="15"/>
  <c r="D4" i="15"/>
  <c r="K27" i="15"/>
  <c r="M19" i="15"/>
  <c r="M9" i="15"/>
  <c r="K14" i="15"/>
  <c r="D28" i="15"/>
  <c r="K23" i="15"/>
  <c r="K3" i="15"/>
  <c r="M3" i="15"/>
  <c r="N16" i="15"/>
  <c r="L16" i="15"/>
  <c r="J16" i="15"/>
  <c r="D8" i="15"/>
  <c r="D16" i="15"/>
  <c r="N29" i="15"/>
  <c r="L29" i="15"/>
  <c r="J29" i="15"/>
  <c r="D5" i="15"/>
  <c r="N10" i="15"/>
  <c r="L10" i="15"/>
  <c r="J10" i="15"/>
  <c r="D13" i="15"/>
  <c r="N18" i="15"/>
  <c r="L18" i="15"/>
  <c r="J18" i="15"/>
  <c r="D34" i="15"/>
  <c r="N36" i="15"/>
  <c r="M36" i="15"/>
  <c r="L36" i="15"/>
  <c r="J36" i="15"/>
  <c r="N38" i="15"/>
  <c r="M38" i="15"/>
  <c r="L38" i="15"/>
  <c r="J38" i="15"/>
  <c r="D38" i="15"/>
  <c r="K5" i="15"/>
  <c r="N7" i="15"/>
  <c r="L7" i="15"/>
  <c r="J7" i="15"/>
  <c r="M8" i="15"/>
  <c r="D10" i="15"/>
  <c r="K13" i="15"/>
  <c r="N15" i="15"/>
  <c r="L15" i="15"/>
  <c r="J15" i="15"/>
  <c r="M16" i="15"/>
  <c r="D18" i="15"/>
  <c r="K21" i="15"/>
  <c r="N23" i="15"/>
  <c r="L23" i="15"/>
  <c r="J23" i="15"/>
  <c r="D26" i="15"/>
  <c r="K29" i="15"/>
  <c r="N31" i="15"/>
  <c r="L31" i="15"/>
  <c r="J31" i="15"/>
  <c r="M32" i="15"/>
  <c r="K34" i="15"/>
  <c r="D36" i="15"/>
  <c r="K38" i="15"/>
  <c r="N41" i="15"/>
  <c r="M41" i="15"/>
  <c r="L41" i="15"/>
  <c r="J41" i="15"/>
  <c r="D41" i="15"/>
  <c r="N44" i="15"/>
  <c r="M44" i="15"/>
  <c r="L44" i="15"/>
  <c r="K44" i="15"/>
  <c r="J44" i="15"/>
  <c r="D44" i="15"/>
  <c r="N48" i="15"/>
  <c r="M48" i="15"/>
  <c r="L48" i="15"/>
  <c r="K48" i="15"/>
  <c r="J48" i="15"/>
  <c r="D48" i="15"/>
  <c r="N52" i="15"/>
  <c r="M52" i="15"/>
  <c r="L52" i="15"/>
  <c r="K52" i="15"/>
  <c r="J52" i="15"/>
  <c r="D52" i="15"/>
  <c r="N56" i="15"/>
  <c r="M56" i="15"/>
  <c r="L56" i="15"/>
  <c r="K56" i="15"/>
  <c r="J56" i="15"/>
  <c r="D56" i="15"/>
  <c r="N4" i="15"/>
  <c r="L4" i="15"/>
  <c r="J4" i="15"/>
  <c r="D7" i="15"/>
  <c r="K10" i="15"/>
  <c r="N12" i="15"/>
  <c r="L12" i="15"/>
  <c r="J12" i="15"/>
  <c r="D15" i="15"/>
  <c r="B17" i="15"/>
  <c r="K18" i="15"/>
  <c r="N20" i="15"/>
  <c r="L20" i="15"/>
  <c r="J20" i="15"/>
  <c r="D23" i="15"/>
  <c r="N28" i="15"/>
  <c r="L28" i="15"/>
  <c r="J28" i="15"/>
  <c r="M29" i="15"/>
  <c r="D31" i="15"/>
  <c r="K36" i="15"/>
  <c r="K41" i="15"/>
  <c r="B57" i="15"/>
  <c r="N57" i="15"/>
  <c r="M57" i="15"/>
  <c r="L57" i="15"/>
  <c r="K57" i="15"/>
  <c r="J57" i="15"/>
  <c r="D57" i="15"/>
  <c r="N13" i="15"/>
  <c r="L13" i="15"/>
  <c r="J13" i="15"/>
  <c r="D32" i="15"/>
  <c r="N26" i="15"/>
  <c r="L26" i="15"/>
  <c r="J26" i="15"/>
  <c r="N9" i="15"/>
  <c r="L9" i="15"/>
  <c r="J9" i="15"/>
  <c r="M18" i="15"/>
  <c r="N33" i="15"/>
  <c r="M33" i="15"/>
  <c r="L33" i="15"/>
  <c r="J33" i="15"/>
  <c r="N39" i="15"/>
  <c r="M39" i="15"/>
  <c r="L39" i="15"/>
  <c r="J39" i="15"/>
  <c r="D39" i="15"/>
  <c r="N53" i="15"/>
  <c r="M53" i="15"/>
  <c r="L53" i="15"/>
  <c r="K53" i="15"/>
  <c r="J53" i="15"/>
  <c r="D53" i="15"/>
  <c r="D9" i="15"/>
  <c r="N14" i="15"/>
  <c r="L14" i="15"/>
  <c r="J14" i="15"/>
  <c r="N30" i="15"/>
  <c r="L30" i="15"/>
  <c r="J30" i="15"/>
  <c r="M31" i="15"/>
  <c r="D33" i="15"/>
  <c r="N35" i="15"/>
  <c r="M35" i="15"/>
  <c r="L35" i="15"/>
  <c r="J35" i="15"/>
  <c r="N37" i="15"/>
  <c r="M37" i="15"/>
  <c r="L37" i="15"/>
  <c r="J37" i="15"/>
  <c r="K39" i="15"/>
  <c r="N42" i="15"/>
  <c r="M42" i="15"/>
  <c r="L42" i="15"/>
  <c r="J42" i="15"/>
  <c r="D42" i="15"/>
  <c r="B59" i="15"/>
  <c r="N59" i="15"/>
  <c r="M59" i="15"/>
  <c r="L59" i="15"/>
  <c r="K59" i="15"/>
  <c r="J59" i="15"/>
  <c r="D59" i="15"/>
  <c r="N24" i="15"/>
  <c r="L24" i="15"/>
  <c r="J24" i="15"/>
  <c r="N5" i="15"/>
  <c r="L5" i="15"/>
  <c r="J5" i="15"/>
  <c r="N21" i="15"/>
  <c r="L21" i="15"/>
  <c r="J21" i="15"/>
  <c r="K8" i="15"/>
  <c r="K16" i="15"/>
  <c r="D21" i="15"/>
  <c r="K24" i="15"/>
  <c r="D29" i="15"/>
  <c r="K32" i="15"/>
  <c r="M10" i="15"/>
  <c r="N17" i="15"/>
  <c r="L17" i="15"/>
  <c r="J17" i="15"/>
  <c r="N25" i="15"/>
  <c r="L25" i="15"/>
  <c r="J25" i="15"/>
  <c r="M26" i="15"/>
  <c r="N45" i="15"/>
  <c r="M45" i="15"/>
  <c r="L45" i="15"/>
  <c r="K45" i="15"/>
  <c r="J45" i="15"/>
  <c r="D45" i="15"/>
  <c r="N49" i="15"/>
  <c r="M49" i="15"/>
  <c r="L49" i="15"/>
  <c r="K49" i="15"/>
  <c r="J49" i="15"/>
  <c r="D49" i="15"/>
  <c r="B58" i="15"/>
  <c r="N58" i="15"/>
  <c r="M58" i="15"/>
  <c r="L58" i="15"/>
  <c r="K58" i="15"/>
  <c r="J58" i="15"/>
  <c r="D58" i="15"/>
  <c r="N6" i="15"/>
  <c r="L6" i="15"/>
  <c r="J6" i="15"/>
  <c r="M7" i="15"/>
  <c r="M15" i="15"/>
  <c r="N22" i="15"/>
  <c r="L22" i="15"/>
  <c r="J22" i="15"/>
  <c r="M23" i="15"/>
  <c r="D25" i="15"/>
  <c r="M4" i="15"/>
  <c r="D6" i="15"/>
  <c r="K9" i="15"/>
  <c r="N11" i="15"/>
  <c r="L11" i="15"/>
  <c r="J11" i="15"/>
  <c r="M12" i="15"/>
  <c r="D14" i="15"/>
  <c r="B16" i="15"/>
  <c r="K17" i="15"/>
  <c r="N19" i="15"/>
  <c r="L19" i="15"/>
  <c r="J19" i="15"/>
  <c r="M20" i="15"/>
  <c r="D22" i="15"/>
  <c r="B24" i="15"/>
  <c r="K25" i="15"/>
  <c r="N27" i="15"/>
  <c r="L27" i="15"/>
  <c r="J27" i="15"/>
  <c r="M28" i="15"/>
  <c r="D30" i="15"/>
  <c r="K33" i="15"/>
  <c r="D35" i="15"/>
  <c r="D37" i="15"/>
  <c r="K42" i="15"/>
  <c r="N46" i="15"/>
  <c r="M46" i="15"/>
  <c r="L46" i="15"/>
  <c r="K46" i="15"/>
  <c r="J46" i="15"/>
  <c r="D46" i="15"/>
  <c r="N50" i="15"/>
  <c r="M50" i="15"/>
  <c r="L50" i="15"/>
  <c r="K50" i="15"/>
  <c r="J50" i="15"/>
  <c r="D50" i="15"/>
  <c r="N54" i="15"/>
  <c r="M54" i="15"/>
  <c r="L54" i="15"/>
  <c r="K54" i="15"/>
  <c r="J54" i="15"/>
  <c r="D54" i="15"/>
  <c r="B60" i="15"/>
  <c r="N60" i="15"/>
  <c r="M60" i="15"/>
  <c r="L60" i="15"/>
  <c r="K60" i="15"/>
  <c r="J60" i="15"/>
  <c r="D60" i="15"/>
  <c r="N32" i="15"/>
  <c r="L32" i="15"/>
  <c r="J32" i="15"/>
  <c r="N40" i="15"/>
  <c r="M40" i="15"/>
  <c r="L40" i="15"/>
  <c r="J40" i="15"/>
  <c r="D40" i="15"/>
  <c r="B61" i="15"/>
  <c r="N61" i="15"/>
  <c r="M61" i="15"/>
  <c r="L61" i="15"/>
  <c r="K61" i="15"/>
  <c r="J61" i="15"/>
  <c r="D61" i="15"/>
  <c r="N8" i="15"/>
  <c r="L8" i="15"/>
  <c r="J8" i="15"/>
  <c r="D24" i="15"/>
  <c r="N34" i="15"/>
  <c r="L34" i="15"/>
  <c r="J34" i="15"/>
  <c r="K40" i="15"/>
  <c r="N43" i="15"/>
  <c r="M43" i="15"/>
  <c r="L43" i="15"/>
  <c r="K43" i="15"/>
  <c r="J43" i="15"/>
  <c r="D43" i="15"/>
  <c r="N47" i="15"/>
  <c r="M47" i="15"/>
  <c r="L47" i="15"/>
  <c r="K47" i="15"/>
  <c r="J47" i="15"/>
  <c r="D47" i="15"/>
  <c r="N51" i="15"/>
  <c r="M51" i="15"/>
  <c r="L51" i="15"/>
  <c r="K51" i="15"/>
  <c r="J51" i="15"/>
  <c r="D51" i="15"/>
  <c r="N55" i="15"/>
  <c r="M55" i="15"/>
  <c r="L55" i="15"/>
  <c r="K55" i="15"/>
  <c r="J55" i="15"/>
  <c r="D55" i="15"/>
  <c r="B3" i="15"/>
  <c r="D3" i="15"/>
  <c r="C2" i="15"/>
  <c r="D121" i="15"/>
  <c r="F121" i="15" l="1"/>
  <c r="K2" i="15"/>
  <c r="M2" i="15"/>
  <c r="B2" i="15"/>
  <c r="A2" i="21"/>
  <c r="B63" i="12" l="1"/>
  <c r="C63" i="12"/>
  <c r="F63" i="12"/>
  <c r="H63" i="12"/>
  <c r="J63" i="12"/>
  <c r="K63" i="12"/>
  <c r="L63" i="12"/>
  <c r="M63" i="12"/>
  <c r="N63" i="12"/>
  <c r="O63" i="12"/>
  <c r="P63" i="12"/>
  <c r="R63" i="12"/>
  <c r="S63" i="12" a="1"/>
  <c r="S63" i="12" s="1"/>
  <c r="T63" i="12"/>
  <c r="U63" i="12"/>
  <c r="V63" i="12"/>
  <c r="W63" i="12" a="1"/>
  <c r="W63" i="12" s="1"/>
  <c r="X63" i="12"/>
  <c r="Y63" i="12"/>
  <c r="Z63" i="12"/>
  <c r="AB63" i="12"/>
  <c r="AC63" i="12"/>
  <c r="B64" i="12"/>
  <c r="C64" i="12"/>
  <c r="F64" i="12"/>
  <c r="H64" i="12"/>
  <c r="J64" i="12"/>
  <c r="K64" i="12"/>
  <c r="L64" i="12"/>
  <c r="M64" i="12"/>
  <c r="N64" i="12"/>
  <c r="O64" i="12"/>
  <c r="P64" i="12"/>
  <c r="R64" i="12"/>
  <c r="S64" i="12" a="1"/>
  <c r="S64" i="12" s="1"/>
  <c r="T64" i="12"/>
  <c r="U64" i="12"/>
  <c r="V64" i="12"/>
  <c r="W64" i="12" a="1"/>
  <c r="W64" i="12"/>
  <c r="X64" i="12"/>
  <c r="Y64" i="12"/>
  <c r="Z64" i="12"/>
  <c r="AB64" i="12"/>
  <c r="AC64" i="12"/>
  <c r="B65" i="12"/>
  <c r="C65" i="12"/>
  <c r="F65" i="12"/>
  <c r="H65" i="12"/>
  <c r="J65" i="12"/>
  <c r="K65" i="12"/>
  <c r="L65" i="12"/>
  <c r="M65" i="12"/>
  <c r="N65" i="12"/>
  <c r="O65" i="12"/>
  <c r="P65" i="12"/>
  <c r="R65" i="12"/>
  <c r="S65" i="12" s="1" a="1"/>
  <c r="S65" i="12" s="1"/>
  <c r="T65" i="12"/>
  <c r="U65" i="12"/>
  <c r="V65" i="12"/>
  <c r="W65" i="12" a="1"/>
  <c r="W65" i="12" s="1"/>
  <c r="X65" i="12"/>
  <c r="Y65" i="12"/>
  <c r="Z65" i="12"/>
  <c r="AB65" i="12"/>
  <c r="AC65" i="12"/>
  <c r="B66" i="12"/>
  <c r="C66" i="12"/>
  <c r="F66" i="12"/>
  <c r="H66" i="12"/>
  <c r="J66" i="12"/>
  <c r="K66" i="12"/>
  <c r="L66" i="12"/>
  <c r="M66" i="12"/>
  <c r="N66" i="12"/>
  <c r="O66" i="12"/>
  <c r="P66" i="12"/>
  <c r="R66" i="12"/>
  <c r="S66" i="12" a="1"/>
  <c r="S66" i="12" s="1"/>
  <c r="T66" i="12"/>
  <c r="U66" i="12"/>
  <c r="V66" i="12"/>
  <c r="W66" i="12" s="1" a="1"/>
  <c r="W66" i="12" s="1"/>
  <c r="X66" i="12"/>
  <c r="Y66" i="12"/>
  <c r="Z66" i="12"/>
  <c r="AB66" i="12"/>
  <c r="AC66" i="12"/>
  <c r="B67" i="12"/>
  <c r="C67" i="12"/>
  <c r="F67" i="12"/>
  <c r="H67" i="12"/>
  <c r="J67" i="12"/>
  <c r="K67" i="12"/>
  <c r="L67" i="12"/>
  <c r="M67" i="12"/>
  <c r="N67" i="12"/>
  <c r="O67" i="12"/>
  <c r="P67" i="12"/>
  <c r="R67" i="12"/>
  <c r="S67" i="12" s="1" a="1"/>
  <c r="S67" i="12" s="1"/>
  <c r="T67" i="12"/>
  <c r="U67" i="12"/>
  <c r="V67" i="12"/>
  <c r="W67" i="12" a="1"/>
  <c r="W67" i="12" s="1"/>
  <c r="X67" i="12"/>
  <c r="Y67" i="12"/>
  <c r="Z67" i="12"/>
  <c r="AB67" i="12"/>
  <c r="AC67" i="12"/>
  <c r="B68" i="12"/>
  <c r="C68" i="12"/>
  <c r="F68" i="12"/>
  <c r="H68" i="12"/>
  <c r="J68" i="12"/>
  <c r="K68" i="12"/>
  <c r="L68" i="12"/>
  <c r="M68" i="12"/>
  <c r="N68" i="12"/>
  <c r="O68" i="12"/>
  <c r="P68" i="12"/>
  <c r="R68" i="12"/>
  <c r="S68" i="12" s="1" a="1"/>
  <c r="S68" i="12" s="1"/>
  <c r="T68" i="12"/>
  <c r="U68" i="12"/>
  <c r="V68" i="12"/>
  <c r="W68" i="12" s="1" a="1"/>
  <c r="W68" i="12" s="1"/>
  <c r="X68" i="12"/>
  <c r="Y68" i="12"/>
  <c r="Z68" i="12"/>
  <c r="AB68" i="12"/>
  <c r="AC68" i="12"/>
  <c r="B69" i="12"/>
  <c r="C69" i="12"/>
  <c r="F69" i="12"/>
  <c r="H69" i="12"/>
  <c r="J69" i="12"/>
  <c r="K69" i="12"/>
  <c r="L69" i="12"/>
  <c r="M69" i="12"/>
  <c r="N69" i="12"/>
  <c r="O69" i="12"/>
  <c r="P69" i="12"/>
  <c r="R69" i="12"/>
  <c r="S69" i="12" s="1" a="1"/>
  <c r="S69" i="12" s="1"/>
  <c r="T69" i="12"/>
  <c r="U69" i="12"/>
  <c r="V69" i="12"/>
  <c r="W69" i="12" s="1" a="1"/>
  <c r="W69" i="12" s="1"/>
  <c r="X69" i="12"/>
  <c r="Y69" i="12"/>
  <c r="Z69" i="12"/>
  <c r="AB69" i="12"/>
  <c r="AC69" i="12"/>
  <c r="B70" i="12"/>
  <c r="C70" i="12"/>
  <c r="F70" i="12"/>
  <c r="H70" i="12"/>
  <c r="J70" i="12"/>
  <c r="K70" i="12"/>
  <c r="L70" i="12"/>
  <c r="M70" i="12"/>
  <c r="N70" i="12"/>
  <c r="O70" i="12"/>
  <c r="P70" i="12"/>
  <c r="R70" i="12"/>
  <c r="S70" i="12" a="1"/>
  <c r="S70" i="12" s="1"/>
  <c r="T70" i="12"/>
  <c r="U70" i="12"/>
  <c r="V70" i="12"/>
  <c r="W70" i="12" s="1" a="1"/>
  <c r="W70" i="12" s="1"/>
  <c r="X70" i="12"/>
  <c r="Y70" i="12"/>
  <c r="Z70" i="12"/>
  <c r="AB70" i="12"/>
  <c r="AC70" i="12"/>
  <c r="B71" i="12"/>
  <c r="C71" i="12"/>
  <c r="F71" i="12"/>
  <c r="H71" i="12"/>
  <c r="J71" i="12"/>
  <c r="K71" i="12"/>
  <c r="L71" i="12"/>
  <c r="M71" i="12"/>
  <c r="N71" i="12"/>
  <c r="O71" i="12"/>
  <c r="P71" i="12"/>
  <c r="R71" i="12"/>
  <c r="S71" i="12" a="1"/>
  <c r="S71" i="12" s="1"/>
  <c r="T71" i="12"/>
  <c r="U71" i="12"/>
  <c r="V71" i="12"/>
  <c r="W71" i="12" a="1"/>
  <c r="W71" i="12" s="1"/>
  <c r="X71" i="12"/>
  <c r="Y71" i="12"/>
  <c r="Z71" i="12"/>
  <c r="AB71" i="12"/>
  <c r="AC71" i="12"/>
  <c r="B72" i="12"/>
  <c r="C72" i="12"/>
  <c r="F72" i="12"/>
  <c r="H72" i="12"/>
  <c r="J72" i="12"/>
  <c r="K72" i="12"/>
  <c r="L72" i="12"/>
  <c r="M72" i="12"/>
  <c r="N72" i="12"/>
  <c r="O72" i="12"/>
  <c r="P72" i="12"/>
  <c r="R72" i="12"/>
  <c r="S72" i="12" a="1"/>
  <c r="S72" i="12" s="1"/>
  <c r="T72" i="12"/>
  <c r="U72" i="12"/>
  <c r="V72" i="12"/>
  <c r="W72" i="12" a="1"/>
  <c r="W72" i="12"/>
  <c r="X72" i="12"/>
  <c r="Y72" i="12"/>
  <c r="Z72" i="12"/>
  <c r="AB72" i="12"/>
  <c r="AC72" i="12"/>
  <c r="B73" i="12"/>
  <c r="C73" i="12"/>
  <c r="F73" i="12"/>
  <c r="H73" i="12"/>
  <c r="J73" i="12"/>
  <c r="K73" i="12"/>
  <c r="L73" i="12"/>
  <c r="M73" i="12"/>
  <c r="N73" i="12"/>
  <c r="O73" i="12"/>
  <c r="P73" i="12"/>
  <c r="R73" i="12"/>
  <c r="S73" i="12" s="1" a="1"/>
  <c r="S73" i="12" s="1"/>
  <c r="T73" i="12"/>
  <c r="U73" i="12"/>
  <c r="V73" i="12"/>
  <c r="W73" i="12" a="1"/>
  <c r="W73" i="12" s="1"/>
  <c r="X73" i="12"/>
  <c r="Y73" i="12"/>
  <c r="Z73" i="12"/>
  <c r="AB73" i="12"/>
  <c r="AC73" i="12"/>
  <c r="B74" i="12"/>
  <c r="C74" i="12"/>
  <c r="F74" i="12"/>
  <c r="H74" i="12"/>
  <c r="J74" i="12"/>
  <c r="K74" i="12"/>
  <c r="L74" i="12"/>
  <c r="M74" i="12"/>
  <c r="N74" i="12"/>
  <c r="O74" i="12"/>
  <c r="P74" i="12"/>
  <c r="R74" i="12"/>
  <c r="S74" i="12" s="1" a="1"/>
  <c r="S74" i="12" s="1"/>
  <c r="T74" i="12"/>
  <c r="U74" i="12"/>
  <c r="V74" i="12"/>
  <c r="W74" i="12" a="1"/>
  <c r="W74" i="12" s="1"/>
  <c r="X74" i="12"/>
  <c r="Y74" i="12"/>
  <c r="Z74" i="12"/>
  <c r="AB74" i="12"/>
  <c r="AC74" i="12"/>
  <c r="B75" i="12"/>
  <c r="C75" i="12"/>
  <c r="F75" i="12"/>
  <c r="H75" i="12"/>
  <c r="J75" i="12"/>
  <c r="K75" i="12"/>
  <c r="L75" i="12"/>
  <c r="M75" i="12"/>
  <c r="N75" i="12"/>
  <c r="O75" i="12"/>
  <c r="P75" i="12"/>
  <c r="R75" i="12"/>
  <c r="S75" i="12" s="1" a="1"/>
  <c r="S75" i="12" s="1"/>
  <c r="T75" i="12"/>
  <c r="U75" i="12"/>
  <c r="V75" i="12"/>
  <c r="W75" i="12" a="1"/>
  <c r="W75" i="12" s="1"/>
  <c r="X75" i="12"/>
  <c r="Y75" i="12"/>
  <c r="Z75" i="12"/>
  <c r="AB75" i="12"/>
  <c r="AC75" i="12"/>
  <c r="B76" i="12"/>
  <c r="C76" i="12"/>
  <c r="F76" i="12"/>
  <c r="H76" i="12"/>
  <c r="J76" i="12"/>
  <c r="K76" i="12"/>
  <c r="L76" i="12"/>
  <c r="M76" i="12"/>
  <c r="N76" i="12"/>
  <c r="O76" i="12"/>
  <c r="P76" i="12"/>
  <c r="R76" i="12"/>
  <c r="S76" i="12" a="1"/>
  <c r="S76" i="12" s="1"/>
  <c r="T76" i="12"/>
  <c r="U76" i="12"/>
  <c r="V76" i="12"/>
  <c r="W76" i="12" s="1" a="1"/>
  <c r="W76" i="12" s="1"/>
  <c r="X76" i="12"/>
  <c r="Y76" i="12"/>
  <c r="Z76" i="12"/>
  <c r="AB76" i="12"/>
  <c r="AC76" i="12"/>
  <c r="B77" i="12"/>
  <c r="C77" i="12"/>
  <c r="F77" i="12"/>
  <c r="H77" i="12"/>
  <c r="J77" i="12"/>
  <c r="K77" i="12"/>
  <c r="L77" i="12"/>
  <c r="M77" i="12"/>
  <c r="N77" i="12"/>
  <c r="O77" i="12"/>
  <c r="P77" i="12"/>
  <c r="R77" i="12"/>
  <c r="S77" i="12" s="1" a="1"/>
  <c r="S77" i="12" s="1"/>
  <c r="T77" i="12"/>
  <c r="U77" i="12"/>
  <c r="V77" i="12"/>
  <c r="W77" i="12" a="1"/>
  <c r="W77" i="12" s="1"/>
  <c r="X77" i="12"/>
  <c r="Y77" i="12"/>
  <c r="Z77" i="12"/>
  <c r="AB77" i="12"/>
  <c r="AC77" i="12"/>
  <c r="B78" i="12"/>
  <c r="C78" i="12"/>
  <c r="F78" i="12"/>
  <c r="H78" i="12"/>
  <c r="J78" i="12"/>
  <c r="K78" i="12"/>
  <c r="L78" i="12"/>
  <c r="M78" i="12"/>
  <c r="N78" i="12"/>
  <c r="O78" i="12"/>
  <c r="P78" i="12"/>
  <c r="R78" i="12"/>
  <c r="S78" i="12" s="1" a="1"/>
  <c r="S78" i="12" s="1"/>
  <c r="T78" i="12"/>
  <c r="U78" i="12"/>
  <c r="V78" i="12"/>
  <c r="W78" i="12" s="1" a="1"/>
  <c r="W78" i="12" s="1"/>
  <c r="X78" i="12"/>
  <c r="Y78" i="12"/>
  <c r="Z78" i="12"/>
  <c r="AB78" i="12"/>
  <c r="AC78" i="12"/>
  <c r="B79" i="12"/>
  <c r="C79" i="12"/>
  <c r="F79" i="12"/>
  <c r="H79" i="12"/>
  <c r="J79" i="12"/>
  <c r="K79" i="12"/>
  <c r="L79" i="12"/>
  <c r="M79" i="12"/>
  <c r="N79" i="12"/>
  <c r="O79" i="12"/>
  <c r="P79" i="12"/>
  <c r="R79" i="12"/>
  <c r="S79" i="12" s="1" a="1"/>
  <c r="S79" i="12" s="1"/>
  <c r="T79" i="12"/>
  <c r="U79" i="12"/>
  <c r="V79" i="12"/>
  <c r="W79" i="12" a="1"/>
  <c r="W79" i="12" s="1"/>
  <c r="X79" i="12"/>
  <c r="Y79" i="12"/>
  <c r="Z79" i="12"/>
  <c r="AB79" i="12"/>
  <c r="AC79" i="12"/>
  <c r="B80" i="12"/>
  <c r="C80" i="12"/>
  <c r="F80" i="12"/>
  <c r="H80" i="12"/>
  <c r="J80" i="12"/>
  <c r="K80" i="12"/>
  <c r="L80" i="12"/>
  <c r="M80" i="12"/>
  <c r="N80" i="12"/>
  <c r="O80" i="12"/>
  <c r="P80" i="12"/>
  <c r="R80" i="12"/>
  <c r="S80" i="12" s="1" a="1"/>
  <c r="S80" i="12" s="1"/>
  <c r="T80" i="12"/>
  <c r="U80" i="12"/>
  <c r="V80" i="12"/>
  <c r="W80" i="12" s="1" a="1"/>
  <c r="W80" i="12" s="1"/>
  <c r="X80" i="12"/>
  <c r="Y80" i="12"/>
  <c r="Z80" i="12"/>
  <c r="AB80" i="12"/>
  <c r="AC80" i="12"/>
  <c r="B81" i="12"/>
  <c r="C81" i="12"/>
  <c r="F81" i="12"/>
  <c r="H81" i="12"/>
  <c r="J81" i="12"/>
  <c r="K81" i="12"/>
  <c r="L81" i="12"/>
  <c r="M81" i="12"/>
  <c r="N81" i="12"/>
  <c r="O81" i="12"/>
  <c r="P81" i="12"/>
  <c r="R81" i="12"/>
  <c r="S81" i="12" a="1"/>
  <c r="S81" i="12" s="1"/>
  <c r="T81" i="12"/>
  <c r="U81" i="12"/>
  <c r="V81" i="12"/>
  <c r="W81" i="12" s="1" a="1"/>
  <c r="W81" i="12" s="1"/>
  <c r="X81" i="12"/>
  <c r="Y81" i="12"/>
  <c r="Z81" i="12"/>
  <c r="AB81" i="12"/>
  <c r="AC81" i="12"/>
  <c r="B82" i="12"/>
  <c r="C82" i="12"/>
  <c r="F82" i="12"/>
  <c r="H82" i="12"/>
  <c r="J82" i="12"/>
  <c r="K82" i="12"/>
  <c r="L82" i="12"/>
  <c r="M82" i="12"/>
  <c r="N82" i="12"/>
  <c r="O82" i="12"/>
  <c r="P82" i="12"/>
  <c r="R82" i="12"/>
  <c r="S82" i="12" s="1" a="1"/>
  <c r="S82" i="12" s="1"/>
  <c r="T82" i="12"/>
  <c r="U82" i="12"/>
  <c r="V82" i="12"/>
  <c r="W82" i="12" s="1" a="1"/>
  <c r="W82" i="12" s="1"/>
  <c r="X82" i="12"/>
  <c r="Y82" i="12"/>
  <c r="Z82" i="12"/>
  <c r="AB82" i="12"/>
  <c r="AC82" i="12"/>
  <c r="B83" i="12"/>
  <c r="C83" i="12"/>
  <c r="F83" i="12"/>
  <c r="H83" i="12"/>
  <c r="J83" i="12"/>
  <c r="K83" i="12"/>
  <c r="L83" i="12"/>
  <c r="M83" i="12"/>
  <c r="N83" i="12"/>
  <c r="O83" i="12"/>
  <c r="P83" i="12"/>
  <c r="R83" i="12"/>
  <c r="S83" i="12" s="1" a="1"/>
  <c r="S83" i="12" s="1"/>
  <c r="T83" i="12"/>
  <c r="U83" i="12"/>
  <c r="V83" i="12"/>
  <c r="W83" i="12" s="1" a="1"/>
  <c r="W83" i="12" s="1"/>
  <c r="X83" i="12"/>
  <c r="Y83" i="12"/>
  <c r="Z83" i="12"/>
  <c r="AB83" i="12"/>
  <c r="AC83" i="12"/>
  <c r="B84" i="12"/>
  <c r="C84" i="12"/>
  <c r="F84" i="12"/>
  <c r="H84" i="12"/>
  <c r="J84" i="12"/>
  <c r="K84" i="12"/>
  <c r="L84" i="12"/>
  <c r="M84" i="12"/>
  <c r="N84" i="12"/>
  <c r="O84" i="12"/>
  <c r="P84" i="12"/>
  <c r="R84" i="12"/>
  <c r="S84" i="12" s="1" a="1"/>
  <c r="S84" i="12" s="1"/>
  <c r="T84" i="12"/>
  <c r="U84" i="12"/>
  <c r="V84" i="12"/>
  <c r="W84" i="12" s="1" a="1"/>
  <c r="W84" i="12" s="1"/>
  <c r="X84" i="12"/>
  <c r="Y84" i="12"/>
  <c r="Z84" i="12"/>
  <c r="AB84" i="12"/>
  <c r="AC84" i="12"/>
  <c r="B85" i="12"/>
  <c r="C85" i="12"/>
  <c r="F85" i="12"/>
  <c r="H85" i="12"/>
  <c r="J85" i="12"/>
  <c r="K85" i="12"/>
  <c r="L85" i="12"/>
  <c r="M85" i="12"/>
  <c r="N85" i="12"/>
  <c r="O85" i="12"/>
  <c r="P85" i="12"/>
  <c r="R85" i="12"/>
  <c r="S85" i="12" s="1" a="1"/>
  <c r="S85" i="12" s="1"/>
  <c r="T85" i="12"/>
  <c r="U85" i="12"/>
  <c r="V85" i="12"/>
  <c r="W85" i="12" s="1" a="1"/>
  <c r="W85" i="12" s="1"/>
  <c r="X85" i="12"/>
  <c r="Y85" i="12"/>
  <c r="Z85" i="12"/>
  <c r="AB85" i="12"/>
  <c r="AC85" i="12"/>
  <c r="B86" i="12"/>
  <c r="C86" i="12"/>
  <c r="F86" i="12"/>
  <c r="H86" i="12"/>
  <c r="J86" i="12"/>
  <c r="K86" i="12"/>
  <c r="L86" i="12"/>
  <c r="M86" i="12"/>
  <c r="N86" i="12"/>
  <c r="O86" i="12"/>
  <c r="P86" i="12"/>
  <c r="R86" i="12"/>
  <c r="S86" i="12" a="1"/>
  <c r="S86" i="12"/>
  <c r="T86" i="12"/>
  <c r="U86" i="12"/>
  <c r="V86" i="12"/>
  <c r="W86" i="12" s="1" a="1"/>
  <c r="W86" i="12" s="1"/>
  <c r="X86" i="12"/>
  <c r="Y86" i="12"/>
  <c r="Z86" i="12"/>
  <c r="AB86" i="12"/>
  <c r="AC86" i="12"/>
  <c r="B87" i="12"/>
  <c r="C87" i="12"/>
  <c r="F87" i="12"/>
  <c r="H87" i="12"/>
  <c r="J87" i="12"/>
  <c r="K87" i="12"/>
  <c r="L87" i="12"/>
  <c r="M87" i="12"/>
  <c r="N87" i="12"/>
  <c r="O87" i="12"/>
  <c r="P87" i="12"/>
  <c r="R87" i="12"/>
  <c r="S87" i="12" s="1" a="1"/>
  <c r="S87" i="12" s="1"/>
  <c r="T87" i="12"/>
  <c r="U87" i="12"/>
  <c r="V87" i="12"/>
  <c r="W87" i="12" a="1"/>
  <c r="W87" i="12" s="1"/>
  <c r="X87" i="12"/>
  <c r="Y87" i="12"/>
  <c r="Z87" i="12"/>
  <c r="AB87" i="12"/>
  <c r="AC87" i="12"/>
  <c r="B88" i="12"/>
  <c r="C88" i="12"/>
  <c r="F88" i="12"/>
  <c r="H88" i="12"/>
  <c r="J88" i="12"/>
  <c r="K88" i="12"/>
  <c r="L88" i="12"/>
  <c r="M88" i="12"/>
  <c r="N88" i="12"/>
  <c r="O88" i="12"/>
  <c r="P88" i="12"/>
  <c r="R88" i="12"/>
  <c r="S88" i="12" s="1" a="1"/>
  <c r="S88" i="12" s="1"/>
  <c r="T88" i="12"/>
  <c r="U88" i="12"/>
  <c r="V88" i="12"/>
  <c r="W88" i="12" s="1" a="1"/>
  <c r="W88" i="12" s="1"/>
  <c r="X88" i="12"/>
  <c r="Y88" i="12"/>
  <c r="Z88" i="12"/>
  <c r="AB88" i="12"/>
  <c r="AC88" i="12"/>
  <c r="B89" i="12"/>
  <c r="C89" i="12"/>
  <c r="F89" i="12"/>
  <c r="H89" i="12"/>
  <c r="J89" i="12"/>
  <c r="K89" i="12"/>
  <c r="L89" i="12"/>
  <c r="M89" i="12"/>
  <c r="N89" i="12"/>
  <c r="O89" i="12"/>
  <c r="P89" i="12"/>
  <c r="R89" i="12"/>
  <c r="S89" i="12" s="1" a="1"/>
  <c r="S89" i="12" s="1"/>
  <c r="T89" i="12"/>
  <c r="U89" i="12"/>
  <c r="V89" i="12"/>
  <c r="W89" i="12" s="1" a="1"/>
  <c r="W89" i="12" s="1"/>
  <c r="X89" i="12"/>
  <c r="Y89" i="12"/>
  <c r="Z89" i="12"/>
  <c r="AB89" i="12"/>
  <c r="AC89" i="12"/>
  <c r="B90" i="12"/>
  <c r="C90" i="12"/>
  <c r="F90" i="12"/>
  <c r="H90" i="12"/>
  <c r="J90" i="12"/>
  <c r="K90" i="12"/>
  <c r="L90" i="12"/>
  <c r="M90" i="12"/>
  <c r="N90" i="12"/>
  <c r="O90" i="12"/>
  <c r="P90" i="12"/>
  <c r="R90" i="12"/>
  <c r="S90" i="12" s="1" a="1"/>
  <c r="S90" i="12" s="1"/>
  <c r="T90" i="12"/>
  <c r="U90" i="12"/>
  <c r="V90" i="12"/>
  <c r="W90" i="12" a="1"/>
  <c r="W90" i="12"/>
  <c r="X90" i="12"/>
  <c r="Y90" i="12"/>
  <c r="Z90" i="12"/>
  <c r="AB90" i="12"/>
  <c r="AC90" i="12"/>
  <c r="B91" i="12"/>
  <c r="C91" i="12"/>
  <c r="F91" i="12"/>
  <c r="H91" i="12"/>
  <c r="J91" i="12"/>
  <c r="K91" i="12"/>
  <c r="L91" i="12"/>
  <c r="M91" i="12"/>
  <c r="N91" i="12"/>
  <c r="O91" i="12"/>
  <c r="P91" i="12"/>
  <c r="R91" i="12"/>
  <c r="S91" i="12" s="1" a="1"/>
  <c r="S91" i="12" s="1"/>
  <c r="T91" i="12"/>
  <c r="U91" i="12"/>
  <c r="V91" i="12"/>
  <c r="W91" i="12" s="1" a="1"/>
  <c r="W91" i="12" s="1"/>
  <c r="X91" i="12"/>
  <c r="Y91" i="12"/>
  <c r="Z91" i="12"/>
  <c r="AB91" i="12"/>
  <c r="AC91" i="12"/>
  <c r="B92" i="12"/>
  <c r="C92" i="12"/>
  <c r="F92" i="12"/>
  <c r="H92" i="12"/>
  <c r="J92" i="12"/>
  <c r="K92" i="12"/>
  <c r="L92" i="12"/>
  <c r="M92" i="12"/>
  <c r="N92" i="12"/>
  <c r="O92" i="12"/>
  <c r="P92" i="12"/>
  <c r="R92" i="12"/>
  <c r="S92" i="12" a="1"/>
  <c r="S92" i="12"/>
  <c r="T92" i="12"/>
  <c r="U92" i="12"/>
  <c r="V92" i="12"/>
  <c r="W92" i="12" s="1" a="1"/>
  <c r="W92" i="12" s="1"/>
  <c r="X92" i="12"/>
  <c r="Y92" i="12"/>
  <c r="Z92" i="12"/>
  <c r="AB92" i="12"/>
  <c r="AC92" i="12"/>
  <c r="B93" i="12"/>
  <c r="C93" i="12"/>
  <c r="F93" i="12"/>
  <c r="H93" i="12"/>
  <c r="J93" i="12"/>
  <c r="K93" i="12"/>
  <c r="L93" i="12"/>
  <c r="M93" i="12"/>
  <c r="N93" i="12"/>
  <c r="O93" i="12"/>
  <c r="P93" i="12"/>
  <c r="R93" i="12"/>
  <c r="S93" i="12" s="1" a="1"/>
  <c r="S93" i="12" s="1"/>
  <c r="T93" i="12"/>
  <c r="U93" i="12"/>
  <c r="V93" i="12"/>
  <c r="W93" i="12" a="1"/>
  <c r="W93" i="12" s="1"/>
  <c r="X93" i="12"/>
  <c r="Y93" i="12"/>
  <c r="Z93" i="12"/>
  <c r="AB93" i="12"/>
  <c r="AC93" i="12"/>
  <c r="B94" i="12"/>
  <c r="C94" i="12"/>
  <c r="F94" i="12"/>
  <c r="H94" i="12"/>
  <c r="J94" i="12"/>
  <c r="K94" i="12"/>
  <c r="L94" i="12"/>
  <c r="M94" i="12"/>
  <c r="N94" i="12"/>
  <c r="O94" i="12"/>
  <c r="P94" i="12"/>
  <c r="R94" i="12"/>
  <c r="S94" i="12" a="1"/>
  <c r="S94" i="12" s="1"/>
  <c r="T94" i="12"/>
  <c r="U94" i="12"/>
  <c r="V94" i="12"/>
  <c r="W94" i="12" s="1" a="1"/>
  <c r="W94" i="12" s="1"/>
  <c r="X94" i="12"/>
  <c r="Y94" i="12"/>
  <c r="Z94" i="12"/>
  <c r="AB94" i="12"/>
  <c r="AC94" i="12"/>
  <c r="B95" i="12"/>
  <c r="C95" i="12"/>
  <c r="F95" i="12"/>
  <c r="H95" i="12"/>
  <c r="J95" i="12"/>
  <c r="K95" i="12"/>
  <c r="L95" i="12"/>
  <c r="M95" i="12"/>
  <c r="N95" i="12"/>
  <c r="O95" i="12"/>
  <c r="P95" i="12"/>
  <c r="R95" i="12"/>
  <c r="S95" i="12" s="1" a="1"/>
  <c r="S95" i="12" s="1"/>
  <c r="T95" i="12"/>
  <c r="U95" i="12"/>
  <c r="V95" i="12"/>
  <c r="W95" i="12" a="1"/>
  <c r="W95" i="12"/>
  <c r="X95" i="12"/>
  <c r="Y95" i="12"/>
  <c r="Z95" i="12"/>
  <c r="AB95" i="12"/>
  <c r="AC95" i="12"/>
  <c r="B96" i="12"/>
  <c r="C96" i="12"/>
  <c r="F96" i="12"/>
  <c r="H96" i="12"/>
  <c r="J96" i="12"/>
  <c r="K96" i="12"/>
  <c r="L96" i="12"/>
  <c r="M96" i="12"/>
  <c r="N96" i="12"/>
  <c r="O96" i="12"/>
  <c r="P96" i="12"/>
  <c r="R96" i="12"/>
  <c r="S96" i="12" s="1" a="1"/>
  <c r="S96" i="12" s="1"/>
  <c r="T96" i="12"/>
  <c r="U96" i="12"/>
  <c r="V96" i="12"/>
  <c r="W96" i="12" s="1" a="1"/>
  <c r="W96" i="12" s="1"/>
  <c r="X96" i="12"/>
  <c r="Y96" i="12"/>
  <c r="Z96" i="12"/>
  <c r="AB96" i="12"/>
  <c r="AC96" i="12"/>
  <c r="B97" i="12"/>
  <c r="C97" i="12"/>
  <c r="F97" i="12"/>
  <c r="H97" i="12"/>
  <c r="J97" i="12"/>
  <c r="K97" i="12"/>
  <c r="L97" i="12"/>
  <c r="M97" i="12"/>
  <c r="N97" i="12"/>
  <c r="O97" i="12"/>
  <c r="P97" i="12"/>
  <c r="R97" i="12"/>
  <c r="S97" i="12" a="1"/>
  <c r="S97" i="12"/>
  <c r="T97" i="12"/>
  <c r="U97" i="12"/>
  <c r="V97" i="12"/>
  <c r="W97" i="12" s="1" a="1"/>
  <c r="W97" i="12" s="1"/>
  <c r="X97" i="12"/>
  <c r="Y97" i="12"/>
  <c r="Z97" i="12"/>
  <c r="AB97" i="12"/>
  <c r="AC97" i="12"/>
  <c r="B98" i="12"/>
  <c r="C98" i="12"/>
  <c r="F98" i="12"/>
  <c r="H98" i="12"/>
  <c r="J98" i="12"/>
  <c r="K98" i="12"/>
  <c r="L98" i="12"/>
  <c r="M98" i="12"/>
  <c r="N98" i="12"/>
  <c r="O98" i="12"/>
  <c r="P98" i="12"/>
  <c r="R98" i="12"/>
  <c r="S98" i="12" a="1"/>
  <c r="S98" i="12" s="1"/>
  <c r="T98" i="12"/>
  <c r="U98" i="12"/>
  <c r="V98" i="12"/>
  <c r="W98" i="12" a="1"/>
  <c r="W98" i="12" s="1"/>
  <c r="X98" i="12"/>
  <c r="Y98" i="12"/>
  <c r="Z98" i="12"/>
  <c r="AB98" i="12"/>
  <c r="AC98" i="12"/>
  <c r="B99" i="12"/>
  <c r="C99" i="12"/>
  <c r="F99" i="12"/>
  <c r="H99" i="12"/>
  <c r="J99" i="12"/>
  <c r="K99" i="12"/>
  <c r="L99" i="12"/>
  <c r="M99" i="12"/>
  <c r="N99" i="12"/>
  <c r="O99" i="12"/>
  <c r="P99" i="12"/>
  <c r="R99" i="12"/>
  <c r="S99" i="12" s="1" a="1"/>
  <c r="S99" i="12" s="1"/>
  <c r="T99" i="12"/>
  <c r="U99" i="12"/>
  <c r="V99" i="12"/>
  <c r="W99" i="12" a="1"/>
  <c r="W99" i="12" s="1"/>
  <c r="X99" i="12"/>
  <c r="Y99" i="12"/>
  <c r="Z99" i="12"/>
  <c r="AB99" i="12"/>
  <c r="AC99" i="12"/>
  <c r="B100" i="12"/>
  <c r="C100" i="12"/>
  <c r="F100" i="12"/>
  <c r="H100" i="12"/>
  <c r="J100" i="12"/>
  <c r="K100" i="12"/>
  <c r="L100" i="12"/>
  <c r="M100" i="12"/>
  <c r="N100" i="12"/>
  <c r="O100" i="12"/>
  <c r="P100" i="12"/>
  <c r="R100" i="12"/>
  <c r="S100" i="12" a="1"/>
  <c r="S100" i="12" s="1"/>
  <c r="T100" i="12"/>
  <c r="U100" i="12"/>
  <c r="V100" i="12"/>
  <c r="W100" i="12" s="1" a="1"/>
  <c r="W100" i="12" s="1"/>
  <c r="X100" i="12"/>
  <c r="Y100" i="12"/>
  <c r="Z100" i="12"/>
  <c r="AB100" i="12"/>
  <c r="AC100" i="12"/>
  <c r="B101" i="12"/>
  <c r="C101" i="12"/>
  <c r="F101" i="12"/>
  <c r="H101" i="12"/>
  <c r="J101" i="12"/>
  <c r="K101" i="12"/>
  <c r="L101" i="12"/>
  <c r="M101" i="12"/>
  <c r="N101" i="12"/>
  <c r="O101" i="12"/>
  <c r="P101" i="12"/>
  <c r="R101" i="12"/>
  <c r="S101" i="12" s="1" a="1"/>
  <c r="S101" i="12" s="1"/>
  <c r="T101" i="12"/>
  <c r="U101" i="12"/>
  <c r="V101" i="12"/>
  <c r="W101" i="12" s="1" a="1"/>
  <c r="W101" i="12" s="1"/>
  <c r="X101" i="12"/>
  <c r="Y101" i="12"/>
  <c r="Z101" i="12"/>
  <c r="AB101" i="12"/>
  <c r="AC101" i="12"/>
  <c r="B102" i="12"/>
  <c r="C102" i="12"/>
  <c r="F102" i="12"/>
  <c r="H102" i="12"/>
  <c r="J102" i="12"/>
  <c r="K102" i="12"/>
  <c r="L102" i="12"/>
  <c r="M102" i="12"/>
  <c r="N102" i="12"/>
  <c r="O102" i="12"/>
  <c r="P102" i="12"/>
  <c r="R102" i="12"/>
  <c r="S102" i="12" a="1"/>
  <c r="S102" i="12"/>
  <c r="T102" i="12"/>
  <c r="U102" i="12"/>
  <c r="V102" i="12"/>
  <c r="W102" i="12" s="1" a="1"/>
  <c r="W102" i="12" s="1"/>
  <c r="X102" i="12"/>
  <c r="Y102" i="12"/>
  <c r="Z102" i="12"/>
  <c r="AB102" i="12"/>
  <c r="AC102" i="12"/>
  <c r="B103" i="12"/>
  <c r="C103" i="12"/>
  <c r="F103" i="12"/>
  <c r="H103" i="12"/>
  <c r="J103" i="12"/>
  <c r="K103" i="12"/>
  <c r="L103" i="12"/>
  <c r="M103" i="12"/>
  <c r="N103" i="12"/>
  <c r="O103" i="12"/>
  <c r="P103" i="12"/>
  <c r="R103" i="12"/>
  <c r="S103" i="12" s="1" a="1"/>
  <c r="S103" i="12" s="1"/>
  <c r="T103" i="12"/>
  <c r="U103" i="12"/>
  <c r="V103" i="12"/>
  <c r="W103" i="12" s="1" a="1"/>
  <c r="W103" i="12" s="1"/>
  <c r="X103" i="12"/>
  <c r="Y103" i="12"/>
  <c r="Z103" i="12"/>
  <c r="AB103" i="12"/>
  <c r="AC103" i="12"/>
  <c r="B104" i="12"/>
  <c r="C104" i="12"/>
  <c r="F104" i="12"/>
  <c r="H104" i="12"/>
  <c r="J104" i="12"/>
  <c r="K104" i="12"/>
  <c r="L104" i="12"/>
  <c r="M104" i="12"/>
  <c r="N104" i="12"/>
  <c r="O104" i="12"/>
  <c r="P104" i="12"/>
  <c r="R104" i="12"/>
  <c r="S104" i="12" s="1" a="1"/>
  <c r="S104" i="12" s="1"/>
  <c r="T104" i="12"/>
  <c r="U104" i="12"/>
  <c r="V104" i="12"/>
  <c r="W104" i="12" a="1"/>
  <c r="W104" i="12" s="1"/>
  <c r="X104" i="12"/>
  <c r="Y104" i="12"/>
  <c r="Z104" i="12"/>
  <c r="AB104" i="12"/>
  <c r="AC104" i="12"/>
  <c r="B105" i="12"/>
  <c r="C105" i="12"/>
  <c r="F105" i="12"/>
  <c r="H105" i="12"/>
  <c r="J105" i="12"/>
  <c r="K105" i="12"/>
  <c r="L105" i="12"/>
  <c r="M105" i="12"/>
  <c r="N105" i="12"/>
  <c r="O105" i="12"/>
  <c r="P105" i="12"/>
  <c r="R105" i="12"/>
  <c r="S105" i="12" s="1" a="1"/>
  <c r="S105" i="12" s="1"/>
  <c r="T105" i="12"/>
  <c r="U105" i="12"/>
  <c r="V105" i="12"/>
  <c r="W105" i="12" a="1"/>
  <c r="W105" i="12" s="1"/>
  <c r="X105" i="12"/>
  <c r="Y105" i="12"/>
  <c r="Z105" i="12"/>
  <c r="AB105" i="12"/>
  <c r="AC105" i="12"/>
  <c r="B106" i="12"/>
  <c r="C106" i="12"/>
  <c r="F106" i="12"/>
  <c r="H106" i="12"/>
  <c r="J106" i="12"/>
  <c r="K106" i="12"/>
  <c r="L106" i="12"/>
  <c r="M106" i="12"/>
  <c r="N106" i="12"/>
  <c r="O106" i="12"/>
  <c r="P106" i="12"/>
  <c r="R106" i="12"/>
  <c r="S106" i="12" a="1"/>
  <c r="S106" i="12" s="1"/>
  <c r="T106" i="12"/>
  <c r="U106" i="12"/>
  <c r="V106" i="12"/>
  <c r="W106" i="12" a="1"/>
  <c r="W106" i="12"/>
  <c r="X106" i="12"/>
  <c r="Y106" i="12"/>
  <c r="Z106" i="12"/>
  <c r="AB106" i="12"/>
  <c r="AC106" i="12"/>
  <c r="B107" i="12"/>
  <c r="C107" i="12"/>
  <c r="F107" i="12"/>
  <c r="H107" i="12"/>
  <c r="J107" i="12"/>
  <c r="K107" i="12"/>
  <c r="L107" i="12"/>
  <c r="M107" i="12"/>
  <c r="N107" i="12"/>
  <c r="O107" i="12"/>
  <c r="P107" i="12"/>
  <c r="R107" i="12"/>
  <c r="S107" i="12" s="1" a="1"/>
  <c r="S107" i="12" s="1"/>
  <c r="T107" i="12"/>
  <c r="U107" i="12"/>
  <c r="V107" i="12"/>
  <c r="W107" i="12" s="1" a="1"/>
  <c r="W107" i="12" s="1"/>
  <c r="X107" i="12"/>
  <c r="Y107" i="12"/>
  <c r="Z107" i="12"/>
  <c r="AB107" i="12"/>
  <c r="AC107" i="12"/>
  <c r="B108" i="12"/>
  <c r="C108" i="12"/>
  <c r="F108" i="12"/>
  <c r="H108" i="12"/>
  <c r="J108" i="12"/>
  <c r="K108" i="12"/>
  <c r="L108" i="12"/>
  <c r="M108" i="12"/>
  <c r="N108" i="12"/>
  <c r="O108" i="12"/>
  <c r="P108" i="12"/>
  <c r="R108" i="12"/>
  <c r="S108" i="12" a="1"/>
  <c r="S108" i="12"/>
  <c r="T108" i="12"/>
  <c r="U108" i="12"/>
  <c r="V108" i="12"/>
  <c r="W108" i="12" s="1" a="1"/>
  <c r="W108" i="12" s="1"/>
  <c r="X108" i="12"/>
  <c r="Y108" i="12"/>
  <c r="Z108" i="12"/>
  <c r="AB108" i="12"/>
  <c r="AC108" i="12"/>
  <c r="B109" i="12"/>
  <c r="C109" i="12"/>
  <c r="F109" i="12"/>
  <c r="H109" i="12"/>
  <c r="J109" i="12"/>
  <c r="K109" i="12"/>
  <c r="L109" i="12"/>
  <c r="M109" i="12"/>
  <c r="N109" i="12"/>
  <c r="O109" i="12"/>
  <c r="P109" i="12"/>
  <c r="R109" i="12"/>
  <c r="S109" i="12" s="1" a="1"/>
  <c r="S109" i="12" s="1"/>
  <c r="T109" i="12"/>
  <c r="U109" i="12"/>
  <c r="V109" i="12"/>
  <c r="W109" i="12" a="1"/>
  <c r="W109" i="12"/>
  <c r="X109" i="12"/>
  <c r="Y109" i="12"/>
  <c r="Z109" i="12"/>
  <c r="AB109" i="12"/>
  <c r="AC109" i="12"/>
  <c r="B110" i="12"/>
  <c r="C110" i="12"/>
  <c r="F110" i="12"/>
  <c r="H110" i="12"/>
  <c r="J110" i="12"/>
  <c r="K110" i="12"/>
  <c r="L110" i="12"/>
  <c r="M110" i="12"/>
  <c r="N110" i="12"/>
  <c r="O110" i="12"/>
  <c r="P110" i="12"/>
  <c r="R110" i="12"/>
  <c r="S110" i="12" a="1"/>
  <c r="S110" i="12" s="1"/>
  <c r="T110" i="12"/>
  <c r="U110" i="12"/>
  <c r="V110" i="12"/>
  <c r="W110" i="12" s="1" a="1"/>
  <c r="W110" i="12" s="1"/>
  <c r="X110" i="12"/>
  <c r="Y110" i="12"/>
  <c r="Z110" i="12"/>
  <c r="AB110" i="12"/>
  <c r="AC110" i="12"/>
  <c r="B111" i="12"/>
  <c r="C111" i="12"/>
  <c r="F111" i="12"/>
  <c r="H111" i="12"/>
  <c r="J111" i="12"/>
  <c r="K111" i="12"/>
  <c r="L111" i="12"/>
  <c r="M111" i="12"/>
  <c r="N111" i="12"/>
  <c r="O111" i="12"/>
  <c r="P111" i="12"/>
  <c r="R111" i="12"/>
  <c r="S111" i="12" a="1"/>
  <c r="S111" i="12" s="1"/>
  <c r="T111" i="12"/>
  <c r="U111" i="12"/>
  <c r="V111" i="12"/>
  <c r="W111" i="12" s="1" a="1"/>
  <c r="W111" i="12" s="1"/>
  <c r="X111" i="12"/>
  <c r="Y111" i="12"/>
  <c r="Z111" i="12"/>
  <c r="AB111" i="12"/>
  <c r="AC111" i="12"/>
  <c r="B112" i="12"/>
  <c r="C112" i="12"/>
  <c r="F112" i="12"/>
  <c r="H112" i="12"/>
  <c r="J112" i="12"/>
  <c r="K112" i="12"/>
  <c r="L112" i="12"/>
  <c r="M112" i="12"/>
  <c r="N112" i="12"/>
  <c r="O112" i="12"/>
  <c r="P112" i="12"/>
  <c r="R112" i="12"/>
  <c r="S112" i="12" a="1"/>
  <c r="S112" i="12" s="1"/>
  <c r="T112" i="12"/>
  <c r="U112" i="12"/>
  <c r="V112" i="12"/>
  <c r="W112" i="12" s="1" a="1"/>
  <c r="W112" i="12" s="1"/>
  <c r="X112" i="12"/>
  <c r="Y112" i="12"/>
  <c r="Z112" i="12"/>
  <c r="AB112" i="12"/>
  <c r="AC112" i="12"/>
  <c r="B113" i="12"/>
  <c r="C113" i="12"/>
  <c r="F113" i="12"/>
  <c r="H113" i="12"/>
  <c r="J113" i="12"/>
  <c r="K113" i="12"/>
  <c r="L113" i="12"/>
  <c r="M113" i="12"/>
  <c r="N113" i="12"/>
  <c r="O113" i="12"/>
  <c r="P113" i="12"/>
  <c r="R113" i="12"/>
  <c r="S113" i="12" a="1"/>
  <c r="S113" i="12"/>
  <c r="T113" i="12"/>
  <c r="U113" i="12"/>
  <c r="V113" i="12"/>
  <c r="W113" i="12" s="1" a="1"/>
  <c r="W113" i="12" s="1"/>
  <c r="X113" i="12"/>
  <c r="Y113" i="12"/>
  <c r="Z113" i="12"/>
  <c r="AB113" i="12"/>
  <c r="AC113" i="12"/>
  <c r="B114" i="12"/>
  <c r="C114" i="12"/>
  <c r="F114" i="12"/>
  <c r="H114" i="12"/>
  <c r="J114" i="12"/>
  <c r="K114" i="12"/>
  <c r="L114" i="12"/>
  <c r="M114" i="12"/>
  <c r="N114" i="12"/>
  <c r="O114" i="12"/>
  <c r="P114" i="12"/>
  <c r="R114" i="12"/>
  <c r="S114" i="12" a="1"/>
  <c r="S114" i="12" s="1"/>
  <c r="T114" i="12"/>
  <c r="U114" i="12"/>
  <c r="V114" i="12"/>
  <c r="W114" i="12" a="1"/>
  <c r="W114" i="12" s="1"/>
  <c r="X114" i="12"/>
  <c r="Y114" i="12"/>
  <c r="Z114" i="12"/>
  <c r="AB114" i="12"/>
  <c r="AC114" i="12"/>
  <c r="B115" i="12"/>
  <c r="C115" i="12"/>
  <c r="F115" i="12"/>
  <c r="H115" i="12"/>
  <c r="J115" i="12"/>
  <c r="K115" i="12"/>
  <c r="L115" i="12"/>
  <c r="M115" i="12"/>
  <c r="N115" i="12"/>
  <c r="O115" i="12"/>
  <c r="P115" i="12"/>
  <c r="R115" i="12"/>
  <c r="S115" i="12" s="1" a="1"/>
  <c r="S115" i="12" s="1"/>
  <c r="T115" i="12"/>
  <c r="U115" i="12"/>
  <c r="V115" i="12"/>
  <c r="W115" i="12" a="1"/>
  <c r="W115" i="12" s="1"/>
  <c r="X115" i="12"/>
  <c r="Y115" i="12"/>
  <c r="Z115" i="12"/>
  <c r="AB115" i="12"/>
  <c r="AC115" i="12"/>
  <c r="B116" i="12"/>
  <c r="C116" i="12"/>
  <c r="F116" i="12"/>
  <c r="H116" i="12"/>
  <c r="J116" i="12"/>
  <c r="K116" i="12"/>
  <c r="L116" i="12"/>
  <c r="M116" i="12"/>
  <c r="N116" i="12"/>
  <c r="O116" i="12"/>
  <c r="P116" i="12"/>
  <c r="R116" i="12"/>
  <c r="S116" i="12" a="1"/>
  <c r="S116" i="12" s="1"/>
  <c r="T116" i="12"/>
  <c r="U116" i="12"/>
  <c r="V116" i="12"/>
  <c r="W116" i="12" s="1" a="1"/>
  <c r="W116" i="12" s="1"/>
  <c r="X116" i="12"/>
  <c r="Y116" i="12"/>
  <c r="Z116" i="12"/>
  <c r="AB116" i="12"/>
  <c r="AC116" i="12"/>
  <c r="B117" i="12"/>
  <c r="C117" i="12"/>
  <c r="F117" i="12"/>
  <c r="H117" i="12"/>
  <c r="J117" i="12"/>
  <c r="K117" i="12"/>
  <c r="L117" i="12"/>
  <c r="M117" i="12"/>
  <c r="N117" i="12"/>
  <c r="O117" i="12"/>
  <c r="P117" i="12"/>
  <c r="R117" i="12"/>
  <c r="S117" i="12" s="1" a="1"/>
  <c r="S117" i="12" s="1"/>
  <c r="T117" i="12"/>
  <c r="U117" i="12"/>
  <c r="V117" i="12"/>
  <c r="W117" i="12" s="1" a="1"/>
  <c r="W117" i="12" s="1"/>
  <c r="X117" i="12"/>
  <c r="Y117" i="12"/>
  <c r="Z117" i="12"/>
  <c r="AB117" i="12"/>
  <c r="AC117" i="12"/>
  <c r="B118" i="12"/>
  <c r="C118" i="12"/>
  <c r="F118" i="12"/>
  <c r="H118" i="12"/>
  <c r="J118" i="12"/>
  <c r="K118" i="12"/>
  <c r="L118" i="12"/>
  <c r="M118" i="12"/>
  <c r="N118" i="12"/>
  <c r="O118" i="12"/>
  <c r="P118" i="12"/>
  <c r="R118" i="12"/>
  <c r="S118" i="12" a="1"/>
  <c r="S118" i="12"/>
  <c r="T118" i="12"/>
  <c r="U118" i="12"/>
  <c r="V118" i="12"/>
  <c r="W118" i="12" s="1" a="1"/>
  <c r="W118" i="12" s="1"/>
  <c r="X118" i="12"/>
  <c r="Y118" i="12"/>
  <c r="Z118" i="12"/>
  <c r="AB118" i="12"/>
  <c r="AC118" i="12"/>
  <c r="B119" i="12"/>
  <c r="C119" i="12"/>
  <c r="F119" i="12"/>
  <c r="H119" i="12"/>
  <c r="J119" i="12"/>
  <c r="K119" i="12"/>
  <c r="L119" i="12"/>
  <c r="M119" i="12"/>
  <c r="N119" i="12"/>
  <c r="O119" i="12"/>
  <c r="P119" i="12"/>
  <c r="R119" i="12"/>
  <c r="S119" i="12" s="1" a="1"/>
  <c r="S119" i="12" s="1"/>
  <c r="T119" i="12"/>
  <c r="U119" i="12"/>
  <c r="V119" i="12"/>
  <c r="W119" i="12" s="1" a="1"/>
  <c r="W119" i="12" s="1"/>
  <c r="X119" i="12"/>
  <c r="Y119" i="12"/>
  <c r="Z119" i="12"/>
  <c r="AB119" i="12"/>
  <c r="AC119" i="12"/>
  <c r="B120" i="12"/>
  <c r="C120" i="12"/>
  <c r="F120" i="12"/>
  <c r="H120" i="12"/>
  <c r="J120" i="12"/>
  <c r="K120" i="12"/>
  <c r="L120" i="12"/>
  <c r="M120" i="12"/>
  <c r="N120" i="12"/>
  <c r="O120" i="12"/>
  <c r="P120" i="12"/>
  <c r="R120" i="12"/>
  <c r="S120" i="12" s="1" a="1"/>
  <c r="S120" i="12" s="1"/>
  <c r="T120" i="12"/>
  <c r="U120" i="12"/>
  <c r="V120" i="12"/>
  <c r="W120" i="12" a="1"/>
  <c r="W120" i="12" s="1"/>
  <c r="X120" i="12"/>
  <c r="Y120" i="12"/>
  <c r="Z120" i="12"/>
  <c r="AB120" i="12"/>
  <c r="AC120" i="12"/>
  <c r="B121" i="12"/>
  <c r="F121" i="12"/>
  <c r="K121" i="12"/>
  <c r="L121" i="12"/>
  <c r="O121" i="12"/>
  <c r="P121" i="12"/>
  <c r="R121" i="12"/>
  <c r="S121" i="12" s="1" a="1"/>
  <c r="S121" i="12" s="1"/>
  <c r="T121" i="12"/>
  <c r="U121" i="12"/>
  <c r="V121" i="12"/>
  <c r="W121" i="12" s="1" a="1"/>
  <c r="W121" i="12" s="1"/>
  <c r="X121" i="12"/>
  <c r="Y121" i="12"/>
  <c r="Z121" i="12"/>
  <c r="AB121" i="12"/>
  <c r="AC121" i="12"/>
  <c r="AC62" i="12"/>
  <c r="AB62" i="12"/>
  <c r="Z62" i="12"/>
  <c r="Y62" i="12"/>
  <c r="X62" i="12"/>
  <c r="V62" i="12"/>
  <c r="U62" i="12"/>
  <c r="T62" i="12"/>
  <c r="R62" i="12"/>
  <c r="P62" i="12"/>
  <c r="O62" i="12"/>
  <c r="L62" i="12"/>
  <c r="K62" i="12"/>
  <c r="F62" i="12"/>
  <c r="B62" i="12"/>
  <c r="J62" i="12"/>
  <c r="C62" i="12"/>
  <c r="N121" i="12"/>
  <c r="H62" i="12"/>
  <c r="N62" i="12"/>
  <c r="H121" i="12"/>
  <c r="J121" i="12"/>
  <c r="C121" i="12"/>
  <c r="S62" i="12" l="1" a="1"/>
  <c r="S62" i="12" s="1"/>
  <c r="W62" i="12" a="1"/>
  <c r="W62" i="12" s="1"/>
  <c r="P4" i="15"/>
  <c r="F10" i="15"/>
  <c r="I11" i="15"/>
  <c r="I13" i="15"/>
  <c r="F14" i="15"/>
  <c r="F16" i="15"/>
  <c r="I17" i="15"/>
  <c r="I21" i="15"/>
  <c r="F22" i="15"/>
  <c r="P32" i="15"/>
  <c r="I33" i="15"/>
  <c r="P37" i="15"/>
  <c r="P38" i="15"/>
  <c r="I41" i="15"/>
  <c r="I47" i="15"/>
  <c r="F48" i="15"/>
  <c r="F54" i="15"/>
  <c r="I57" i="15"/>
  <c r="F59" i="15"/>
  <c r="R8" i="12"/>
  <c r="S8" i="12" s="1" a="1"/>
  <c r="S8" i="12" s="1"/>
  <c r="B4" i="12"/>
  <c r="C4" i="12"/>
  <c r="F4" i="12"/>
  <c r="H4" i="12"/>
  <c r="J4" i="12"/>
  <c r="K4" i="12"/>
  <c r="L4" i="12"/>
  <c r="M4" i="12"/>
  <c r="N4" i="12"/>
  <c r="O4" i="12"/>
  <c r="P4" i="12"/>
  <c r="R4" i="12"/>
  <c r="S4" i="12" s="1" a="1"/>
  <c r="S4" i="12" s="1"/>
  <c r="T4" i="12"/>
  <c r="U4" i="12"/>
  <c r="V4" i="12"/>
  <c r="W4" i="12" s="1" a="1"/>
  <c r="W4" i="12" s="1"/>
  <c r="X4" i="12"/>
  <c r="Y4" i="12"/>
  <c r="Z4" i="12"/>
  <c r="AB4" i="12"/>
  <c r="AC4" i="12"/>
  <c r="B5" i="12"/>
  <c r="C5" i="12"/>
  <c r="F5" i="12"/>
  <c r="H5" i="12"/>
  <c r="J5" i="12"/>
  <c r="K5" i="12"/>
  <c r="L5" i="12"/>
  <c r="M5" i="12"/>
  <c r="N5" i="12"/>
  <c r="O5" i="12"/>
  <c r="P5" i="12"/>
  <c r="R5" i="12"/>
  <c r="S5" i="12" a="1"/>
  <c r="S5" i="12" s="1"/>
  <c r="T5" i="12"/>
  <c r="U5" i="12"/>
  <c r="V5" i="12"/>
  <c r="W5" i="12" s="1" a="1"/>
  <c r="W5" i="12" s="1"/>
  <c r="X5" i="12"/>
  <c r="Y5" i="12"/>
  <c r="Z5" i="12"/>
  <c r="AB5" i="12"/>
  <c r="AC5" i="12"/>
  <c r="B6" i="12"/>
  <c r="C6" i="12"/>
  <c r="F6" i="12"/>
  <c r="H6" i="12"/>
  <c r="J6" i="12"/>
  <c r="K6" i="12"/>
  <c r="L6" i="12"/>
  <c r="M6" i="12"/>
  <c r="N6" i="12"/>
  <c r="O6" i="12"/>
  <c r="P6" i="12"/>
  <c r="R6" i="12"/>
  <c r="S6" i="12" a="1"/>
  <c r="S6" i="12" s="1"/>
  <c r="T6" i="12"/>
  <c r="U6" i="12"/>
  <c r="V6" i="12"/>
  <c r="W6" i="12" s="1" a="1"/>
  <c r="W6" i="12" s="1"/>
  <c r="X6" i="12"/>
  <c r="Y6" i="12"/>
  <c r="Z6" i="12"/>
  <c r="AB6" i="12"/>
  <c r="AC6" i="12"/>
  <c r="B7" i="12"/>
  <c r="C7" i="12"/>
  <c r="F7" i="12"/>
  <c r="H7" i="12"/>
  <c r="J7" i="12"/>
  <c r="K7" i="12"/>
  <c r="L7" i="12"/>
  <c r="M7" i="12"/>
  <c r="N7" i="12"/>
  <c r="O7" i="12"/>
  <c r="P7" i="12"/>
  <c r="R7" i="12"/>
  <c r="S7" i="12" a="1"/>
  <c r="S7" i="12" s="1"/>
  <c r="T7" i="12"/>
  <c r="U7" i="12"/>
  <c r="V7" i="12"/>
  <c r="W7" i="12" s="1" a="1"/>
  <c r="W7" i="12" s="1"/>
  <c r="X7" i="12"/>
  <c r="Y7" i="12"/>
  <c r="Z7" i="12"/>
  <c r="AB7" i="12"/>
  <c r="AC7" i="12"/>
  <c r="B8" i="12"/>
  <c r="C8" i="12"/>
  <c r="F8" i="12"/>
  <c r="H8" i="12"/>
  <c r="J8" i="12"/>
  <c r="K8" i="12"/>
  <c r="L8" i="12"/>
  <c r="M8" i="12"/>
  <c r="N8" i="12"/>
  <c r="O8" i="12"/>
  <c r="P8" i="12"/>
  <c r="T8" i="12"/>
  <c r="U8" i="12"/>
  <c r="V8" i="12"/>
  <c r="W8" i="12" a="1"/>
  <c r="W8" i="12" s="1"/>
  <c r="X8" i="12"/>
  <c r="Y8" i="12"/>
  <c r="Z8" i="12"/>
  <c r="AB8" i="12"/>
  <c r="AC8" i="12"/>
  <c r="B9" i="12"/>
  <c r="C9" i="12"/>
  <c r="F9" i="12"/>
  <c r="H9" i="12"/>
  <c r="J9" i="12"/>
  <c r="K9" i="12"/>
  <c r="L9" i="12"/>
  <c r="M9" i="12"/>
  <c r="N9" i="12"/>
  <c r="O9" i="12"/>
  <c r="P9" i="12"/>
  <c r="R9" i="12"/>
  <c r="S9" i="12" a="1"/>
  <c r="S9" i="12" s="1"/>
  <c r="T9" i="12"/>
  <c r="U9" i="12"/>
  <c r="V9" i="12"/>
  <c r="W9" i="12" s="1" a="1"/>
  <c r="W9" i="12" s="1"/>
  <c r="X9" i="12"/>
  <c r="Y9" i="12"/>
  <c r="Z9" i="12"/>
  <c r="AB9" i="12"/>
  <c r="AC9" i="12"/>
  <c r="B10" i="12"/>
  <c r="C10" i="12"/>
  <c r="F10" i="12"/>
  <c r="H10" i="12"/>
  <c r="J10" i="12"/>
  <c r="K10" i="12"/>
  <c r="L10" i="12"/>
  <c r="M10" i="12"/>
  <c r="N10" i="12"/>
  <c r="O10" i="12"/>
  <c r="P10" i="12"/>
  <c r="R10" i="12"/>
  <c r="S10" i="12" s="1" a="1"/>
  <c r="S10" i="12" s="1"/>
  <c r="T10" i="12"/>
  <c r="U10" i="12"/>
  <c r="V10" i="12"/>
  <c r="W10" i="12" a="1"/>
  <c r="W10" i="12" s="1"/>
  <c r="X10" i="12"/>
  <c r="Y10" i="12"/>
  <c r="Z10" i="12"/>
  <c r="AB10" i="12"/>
  <c r="AC10" i="12"/>
  <c r="B11" i="12"/>
  <c r="C11" i="12"/>
  <c r="F11" i="12"/>
  <c r="H11" i="12"/>
  <c r="J11" i="12"/>
  <c r="K11" i="12"/>
  <c r="L11" i="12"/>
  <c r="M11" i="12"/>
  <c r="N11" i="12"/>
  <c r="O11" i="12"/>
  <c r="P11" i="12"/>
  <c r="R11" i="12"/>
  <c r="S11" i="12" a="1"/>
  <c r="S11" i="12" s="1"/>
  <c r="T11" i="12"/>
  <c r="U11" i="12"/>
  <c r="V11" i="12"/>
  <c r="W11" i="12" s="1" a="1"/>
  <c r="W11" i="12" s="1"/>
  <c r="X11" i="12"/>
  <c r="Y11" i="12"/>
  <c r="Z11" i="12"/>
  <c r="AB11" i="12"/>
  <c r="AC11" i="12"/>
  <c r="B12" i="12"/>
  <c r="C12" i="12"/>
  <c r="F12" i="12"/>
  <c r="H12" i="12"/>
  <c r="J12" i="12"/>
  <c r="K12" i="12"/>
  <c r="L12" i="12"/>
  <c r="M12" i="12"/>
  <c r="N12" i="12"/>
  <c r="O12" i="12"/>
  <c r="P12" i="12"/>
  <c r="R12" i="12"/>
  <c r="S12" i="12" a="1"/>
  <c r="S12" i="12"/>
  <c r="T12" i="12"/>
  <c r="U12" i="12"/>
  <c r="V12" i="12"/>
  <c r="W12" i="12" a="1"/>
  <c r="W12" i="12" s="1"/>
  <c r="X12" i="12"/>
  <c r="Y12" i="12"/>
  <c r="Z12" i="12"/>
  <c r="AB12" i="12"/>
  <c r="AC12" i="12"/>
  <c r="B13" i="12"/>
  <c r="C13" i="12"/>
  <c r="F13" i="12"/>
  <c r="H13" i="12"/>
  <c r="J13" i="12"/>
  <c r="K13" i="12"/>
  <c r="L13" i="12"/>
  <c r="M13" i="12"/>
  <c r="N13" i="12"/>
  <c r="O13" i="12"/>
  <c r="P13" i="12"/>
  <c r="R13" i="12"/>
  <c r="S13" i="12" a="1"/>
  <c r="S13" i="12" s="1"/>
  <c r="T13" i="12"/>
  <c r="U13" i="12"/>
  <c r="V13" i="12"/>
  <c r="W13" i="12" a="1"/>
  <c r="W13" i="12" s="1"/>
  <c r="X13" i="12"/>
  <c r="Y13" i="12"/>
  <c r="Z13" i="12"/>
  <c r="AB13" i="12"/>
  <c r="AC13" i="12"/>
  <c r="B14" i="12"/>
  <c r="C14" i="12"/>
  <c r="F14" i="12"/>
  <c r="H14" i="12"/>
  <c r="J14" i="12"/>
  <c r="K14" i="12"/>
  <c r="L14" i="12"/>
  <c r="M14" i="12"/>
  <c r="N14" i="12"/>
  <c r="O14" i="12"/>
  <c r="P14" i="12"/>
  <c r="R14" i="12"/>
  <c r="S14" i="12" a="1"/>
  <c r="S14" i="12" s="1"/>
  <c r="T14" i="12"/>
  <c r="U14" i="12"/>
  <c r="V14" i="12"/>
  <c r="W14" i="12" s="1" a="1"/>
  <c r="W14" i="12" s="1"/>
  <c r="X14" i="12"/>
  <c r="Y14" i="12"/>
  <c r="Z14" i="12"/>
  <c r="AB14" i="12"/>
  <c r="AC14" i="12"/>
  <c r="B15" i="12"/>
  <c r="C15" i="12"/>
  <c r="F15" i="12"/>
  <c r="H15" i="12"/>
  <c r="J15" i="12"/>
  <c r="K15" i="12"/>
  <c r="L15" i="12"/>
  <c r="M15" i="12"/>
  <c r="N15" i="12"/>
  <c r="O15" i="12"/>
  <c r="P15" i="12"/>
  <c r="R15" i="12"/>
  <c r="S15" i="12" a="1"/>
  <c r="S15" i="12" s="1"/>
  <c r="T15" i="12"/>
  <c r="U15" i="12"/>
  <c r="V15" i="12"/>
  <c r="W15" i="12" a="1"/>
  <c r="W15" i="12" s="1"/>
  <c r="X15" i="12"/>
  <c r="Y15" i="12"/>
  <c r="Z15" i="12"/>
  <c r="AB15" i="12"/>
  <c r="AC15" i="12"/>
  <c r="B16" i="12"/>
  <c r="C16" i="12"/>
  <c r="F16" i="12"/>
  <c r="H16" i="12"/>
  <c r="J16" i="12"/>
  <c r="K16" i="12"/>
  <c r="L16" i="12"/>
  <c r="M16" i="12"/>
  <c r="N16" i="12"/>
  <c r="O16" i="12"/>
  <c r="P16" i="12"/>
  <c r="R16" i="12"/>
  <c r="S16" i="12" s="1" a="1"/>
  <c r="S16" i="12" s="1"/>
  <c r="T16" i="12"/>
  <c r="U16" i="12"/>
  <c r="V16" i="12"/>
  <c r="W16" i="12" s="1" a="1"/>
  <c r="W16" i="12" s="1"/>
  <c r="X16" i="12"/>
  <c r="Y16" i="12"/>
  <c r="Z16" i="12"/>
  <c r="AB16" i="12"/>
  <c r="AC16" i="12"/>
  <c r="B17" i="12"/>
  <c r="C17" i="12"/>
  <c r="F17" i="12"/>
  <c r="H17" i="12"/>
  <c r="J17" i="12"/>
  <c r="K17" i="12"/>
  <c r="L17" i="12"/>
  <c r="M17" i="12"/>
  <c r="N17" i="12"/>
  <c r="O17" i="12"/>
  <c r="P17" i="12"/>
  <c r="R17" i="12"/>
  <c r="S17" i="12" a="1"/>
  <c r="S17" i="12"/>
  <c r="T17" i="12"/>
  <c r="U17" i="12"/>
  <c r="V17" i="12"/>
  <c r="W17" i="12" s="1" a="1"/>
  <c r="W17" i="12" s="1"/>
  <c r="X17" i="12"/>
  <c r="Y17" i="12"/>
  <c r="Z17" i="12"/>
  <c r="AB17" i="12"/>
  <c r="AC17" i="12"/>
  <c r="B18" i="12"/>
  <c r="C18" i="12"/>
  <c r="F18" i="12"/>
  <c r="H18" i="12"/>
  <c r="J18" i="12"/>
  <c r="K18" i="12"/>
  <c r="L18" i="12"/>
  <c r="M18" i="12"/>
  <c r="N18" i="12"/>
  <c r="O18" i="12"/>
  <c r="P18" i="12"/>
  <c r="R18" i="12"/>
  <c r="S18" i="12" s="1" a="1"/>
  <c r="S18" i="12" s="1"/>
  <c r="T18" i="12"/>
  <c r="U18" i="12"/>
  <c r="V18" i="12"/>
  <c r="W18" i="12" a="1"/>
  <c r="W18" i="12" s="1"/>
  <c r="X18" i="12"/>
  <c r="Y18" i="12"/>
  <c r="Z18" i="12"/>
  <c r="AB18" i="12"/>
  <c r="AC18" i="12"/>
  <c r="B19" i="12"/>
  <c r="C19" i="12"/>
  <c r="F19" i="12"/>
  <c r="H19" i="12"/>
  <c r="J19" i="12"/>
  <c r="K19" i="12"/>
  <c r="L19" i="12"/>
  <c r="M19" i="12"/>
  <c r="N19" i="12"/>
  <c r="O19" i="12"/>
  <c r="P19" i="12"/>
  <c r="R19" i="12"/>
  <c r="S19" i="12" s="1" a="1"/>
  <c r="S19" i="12" s="1"/>
  <c r="T19" i="12"/>
  <c r="U19" i="12"/>
  <c r="V19" i="12"/>
  <c r="W19" i="12" s="1" a="1"/>
  <c r="W19" i="12" s="1"/>
  <c r="X19" i="12"/>
  <c r="Y19" i="12"/>
  <c r="Z19" i="12"/>
  <c r="AB19" i="12"/>
  <c r="AC19" i="12"/>
  <c r="B20" i="12"/>
  <c r="C20" i="12"/>
  <c r="F20" i="12"/>
  <c r="H20" i="12"/>
  <c r="J20" i="12"/>
  <c r="K20" i="12"/>
  <c r="L20" i="12"/>
  <c r="M20" i="12"/>
  <c r="N20" i="12"/>
  <c r="O20" i="12"/>
  <c r="P20" i="12"/>
  <c r="R20" i="12"/>
  <c r="S20" i="12" a="1"/>
  <c r="S20" i="12" s="1"/>
  <c r="T20" i="12"/>
  <c r="U20" i="12"/>
  <c r="V20" i="12"/>
  <c r="W20" i="12" a="1"/>
  <c r="W20" i="12"/>
  <c r="X20" i="12"/>
  <c r="Y20" i="12"/>
  <c r="Z20" i="12"/>
  <c r="AB20" i="12"/>
  <c r="AC20" i="12"/>
  <c r="B21" i="12"/>
  <c r="C21" i="12"/>
  <c r="F21" i="12"/>
  <c r="H21" i="12"/>
  <c r="J21" i="12"/>
  <c r="K21" i="12"/>
  <c r="L21" i="12"/>
  <c r="M21" i="12"/>
  <c r="N21" i="12"/>
  <c r="O21" i="12"/>
  <c r="P21" i="12"/>
  <c r="R21" i="12"/>
  <c r="S21" i="12" s="1" a="1"/>
  <c r="S21" i="12" s="1"/>
  <c r="T21" i="12"/>
  <c r="U21" i="12"/>
  <c r="V21" i="12"/>
  <c r="W21" i="12" a="1"/>
  <c r="W21" i="12" s="1"/>
  <c r="X21" i="12"/>
  <c r="Y21" i="12"/>
  <c r="Z21" i="12"/>
  <c r="AB21" i="12"/>
  <c r="AC21" i="12"/>
  <c r="B22" i="12"/>
  <c r="C22" i="12"/>
  <c r="F22" i="12"/>
  <c r="H22" i="12"/>
  <c r="J22" i="12"/>
  <c r="K22" i="12"/>
  <c r="L22" i="12"/>
  <c r="M22" i="12"/>
  <c r="N22" i="12"/>
  <c r="O22" i="12"/>
  <c r="P22" i="12"/>
  <c r="R22" i="12"/>
  <c r="S22" i="12" s="1" a="1"/>
  <c r="S22" i="12" s="1"/>
  <c r="T22" i="12"/>
  <c r="U22" i="12"/>
  <c r="V22" i="12"/>
  <c r="W22" i="12" a="1"/>
  <c r="W22" i="12" s="1"/>
  <c r="X22" i="12"/>
  <c r="Y22" i="12"/>
  <c r="Z22" i="12"/>
  <c r="AB22" i="12"/>
  <c r="AC22" i="12"/>
  <c r="B23" i="12"/>
  <c r="C23" i="12"/>
  <c r="F23" i="12"/>
  <c r="H23" i="12"/>
  <c r="J23" i="12"/>
  <c r="K23" i="12"/>
  <c r="L23" i="12"/>
  <c r="M23" i="12"/>
  <c r="N23" i="12"/>
  <c r="O23" i="12"/>
  <c r="P23" i="12"/>
  <c r="R23" i="12"/>
  <c r="S23" i="12" s="1" a="1"/>
  <c r="S23" i="12" s="1"/>
  <c r="T23" i="12"/>
  <c r="U23" i="12"/>
  <c r="V23" i="12"/>
  <c r="W23" i="12" a="1"/>
  <c r="W23" i="12"/>
  <c r="X23" i="12"/>
  <c r="Y23" i="12"/>
  <c r="Z23" i="12"/>
  <c r="AB23" i="12"/>
  <c r="AC23" i="12"/>
  <c r="B24" i="12"/>
  <c r="C24" i="12"/>
  <c r="F24" i="12"/>
  <c r="H24" i="12"/>
  <c r="J24" i="12"/>
  <c r="K24" i="12"/>
  <c r="L24" i="12"/>
  <c r="M24" i="12"/>
  <c r="N24" i="12"/>
  <c r="O24" i="12"/>
  <c r="P24" i="12"/>
  <c r="R24" i="12"/>
  <c r="S24" i="12" s="1" a="1"/>
  <c r="S24" i="12" s="1"/>
  <c r="T24" i="12"/>
  <c r="U24" i="12"/>
  <c r="V24" i="12"/>
  <c r="W24" i="12" a="1"/>
  <c r="W24" i="12" s="1"/>
  <c r="X24" i="12"/>
  <c r="Y24" i="12"/>
  <c r="Z24" i="12"/>
  <c r="AB24" i="12"/>
  <c r="AC24" i="12"/>
  <c r="B25" i="12"/>
  <c r="C25" i="12"/>
  <c r="F25" i="12"/>
  <c r="H25" i="12"/>
  <c r="J25" i="12"/>
  <c r="K25" i="12"/>
  <c r="L25" i="12"/>
  <c r="M25" i="12"/>
  <c r="N25" i="12"/>
  <c r="O25" i="12"/>
  <c r="P25" i="12"/>
  <c r="R25" i="12"/>
  <c r="S25" i="12" s="1" a="1"/>
  <c r="S25" i="12" s="1"/>
  <c r="T25" i="12"/>
  <c r="U25" i="12"/>
  <c r="V25" i="12"/>
  <c r="W25" i="12" s="1" a="1"/>
  <c r="W25" i="12" s="1"/>
  <c r="X25" i="12"/>
  <c r="Y25" i="12"/>
  <c r="Z25" i="12"/>
  <c r="AB25" i="12"/>
  <c r="AC25" i="12"/>
  <c r="B26" i="12"/>
  <c r="C26" i="12"/>
  <c r="F26" i="12"/>
  <c r="H26" i="12"/>
  <c r="J26" i="12"/>
  <c r="K26" i="12"/>
  <c r="L26" i="12"/>
  <c r="M26" i="12"/>
  <c r="N26" i="12"/>
  <c r="O26" i="12"/>
  <c r="P26" i="12"/>
  <c r="R26" i="12"/>
  <c r="S26" i="12" s="1" a="1"/>
  <c r="S26" i="12" s="1"/>
  <c r="T26" i="12"/>
  <c r="U26" i="12"/>
  <c r="V26" i="12"/>
  <c r="W26" i="12" s="1" a="1"/>
  <c r="W26" i="12" s="1"/>
  <c r="X26" i="12"/>
  <c r="Y26" i="12"/>
  <c r="Z26" i="12"/>
  <c r="AB26" i="12"/>
  <c r="AC26" i="12"/>
  <c r="B27" i="12"/>
  <c r="C27" i="12"/>
  <c r="F27" i="12"/>
  <c r="H27" i="12"/>
  <c r="J27" i="12"/>
  <c r="K27" i="12"/>
  <c r="L27" i="12"/>
  <c r="M27" i="12"/>
  <c r="N27" i="12"/>
  <c r="O27" i="12"/>
  <c r="P27" i="12"/>
  <c r="R27" i="12"/>
  <c r="S27" i="12" a="1"/>
  <c r="S27" i="12"/>
  <c r="T27" i="12"/>
  <c r="U27" i="12"/>
  <c r="V27" i="12"/>
  <c r="W27" i="12" s="1" a="1"/>
  <c r="W27" i="12" s="1"/>
  <c r="X27" i="12"/>
  <c r="Y27" i="12"/>
  <c r="Z27" i="12"/>
  <c r="AB27" i="12"/>
  <c r="AC27" i="12"/>
  <c r="B28" i="12"/>
  <c r="C28" i="12"/>
  <c r="F28" i="12"/>
  <c r="H28" i="12"/>
  <c r="J28" i="12"/>
  <c r="K28" i="12"/>
  <c r="L28" i="12"/>
  <c r="M28" i="12"/>
  <c r="N28" i="12"/>
  <c r="O28" i="12"/>
  <c r="P28" i="12"/>
  <c r="R28" i="12"/>
  <c r="S28" i="12" s="1" a="1"/>
  <c r="S28" i="12" s="1"/>
  <c r="T28" i="12"/>
  <c r="U28" i="12"/>
  <c r="V28" i="12"/>
  <c r="W28" i="12" a="1"/>
  <c r="W28" i="12" s="1"/>
  <c r="X28" i="12"/>
  <c r="Y28" i="12"/>
  <c r="Z28" i="12"/>
  <c r="AB28" i="12"/>
  <c r="AC28" i="12"/>
  <c r="B29" i="12"/>
  <c r="C29" i="12"/>
  <c r="F29" i="12"/>
  <c r="H29" i="12"/>
  <c r="J29" i="12"/>
  <c r="K29" i="12"/>
  <c r="L29" i="12"/>
  <c r="M29" i="12"/>
  <c r="N29" i="12"/>
  <c r="O29" i="12"/>
  <c r="P29" i="12"/>
  <c r="R29" i="12"/>
  <c r="S29" i="12" a="1"/>
  <c r="S29" i="12" s="1"/>
  <c r="T29" i="12"/>
  <c r="U29" i="12"/>
  <c r="V29" i="12"/>
  <c r="W29" i="12" a="1"/>
  <c r="W29" i="12" s="1"/>
  <c r="X29" i="12"/>
  <c r="Y29" i="12"/>
  <c r="Z29" i="12"/>
  <c r="AB29" i="12"/>
  <c r="AC29" i="12"/>
  <c r="B30" i="12"/>
  <c r="C30" i="12"/>
  <c r="F30" i="12"/>
  <c r="H30" i="12"/>
  <c r="J30" i="12"/>
  <c r="K30" i="12"/>
  <c r="L30" i="12"/>
  <c r="M30" i="12"/>
  <c r="N30" i="12"/>
  <c r="O30" i="12"/>
  <c r="P30" i="12"/>
  <c r="R30" i="12"/>
  <c r="S30" i="12" a="1"/>
  <c r="S30" i="12"/>
  <c r="T30" i="12"/>
  <c r="U30" i="12"/>
  <c r="V30" i="12"/>
  <c r="W30" i="12" s="1" a="1"/>
  <c r="W30" i="12" s="1"/>
  <c r="X30" i="12"/>
  <c r="Y30" i="12"/>
  <c r="Z30" i="12"/>
  <c r="AB30" i="12"/>
  <c r="AC30" i="12"/>
  <c r="B31" i="12"/>
  <c r="C31" i="12"/>
  <c r="F31" i="12"/>
  <c r="H31" i="12"/>
  <c r="J31" i="12"/>
  <c r="K31" i="12"/>
  <c r="L31" i="12"/>
  <c r="M31" i="12"/>
  <c r="N31" i="12"/>
  <c r="O31" i="12"/>
  <c r="P31" i="12"/>
  <c r="R31" i="12"/>
  <c r="S31" i="12" a="1"/>
  <c r="S31" i="12" s="1"/>
  <c r="T31" i="12"/>
  <c r="U31" i="12"/>
  <c r="V31" i="12"/>
  <c r="W31" i="12" a="1"/>
  <c r="W31" i="12" s="1"/>
  <c r="X31" i="12"/>
  <c r="Y31" i="12"/>
  <c r="Z31" i="12"/>
  <c r="AB31" i="12"/>
  <c r="AC31" i="12"/>
  <c r="B32" i="12"/>
  <c r="C32" i="12"/>
  <c r="F32" i="12"/>
  <c r="H32" i="12"/>
  <c r="J32" i="12"/>
  <c r="K32" i="12"/>
  <c r="L32" i="12"/>
  <c r="M32" i="12"/>
  <c r="N32" i="12"/>
  <c r="O32" i="12"/>
  <c r="P32" i="12"/>
  <c r="R32" i="12"/>
  <c r="S32" i="12" s="1" a="1"/>
  <c r="S32" i="12" s="1"/>
  <c r="T32" i="12"/>
  <c r="U32" i="12"/>
  <c r="V32" i="12"/>
  <c r="W32" i="12" s="1" a="1"/>
  <c r="W32" i="12" s="1"/>
  <c r="X32" i="12"/>
  <c r="Y32" i="12"/>
  <c r="Z32" i="12"/>
  <c r="AB32" i="12"/>
  <c r="AC32" i="12"/>
  <c r="B33" i="12"/>
  <c r="C33" i="12"/>
  <c r="F33" i="12"/>
  <c r="H33" i="12"/>
  <c r="J33" i="12"/>
  <c r="K33" i="12"/>
  <c r="L33" i="12"/>
  <c r="M33" i="12"/>
  <c r="N33" i="12"/>
  <c r="O33" i="12"/>
  <c r="P33" i="12"/>
  <c r="R33" i="12"/>
  <c r="S33" i="12" a="1"/>
  <c r="S33" i="12" s="1"/>
  <c r="T33" i="12"/>
  <c r="U33" i="12"/>
  <c r="V33" i="12"/>
  <c r="W33" i="12" s="1" a="1"/>
  <c r="W33" i="12" s="1"/>
  <c r="X33" i="12"/>
  <c r="Y33" i="12"/>
  <c r="Z33" i="12"/>
  <c r="AB33" i="12"/>
  <c r="AC33" i="12"/>
  <c r="B34" i="12"/>
  <c r="C34" i="12"/>
  <c r="F34" i="12"/>
  <c r="H34" i="12"/>
  <c r="J34" i="12"/>
  <c r="K34" i="12"/>
  <c r="L34" i="12"/>
  <c r="M34" i="12"/>
  <c r="N34" i="12"/>
  <c r="O34" i="12"/>
  <c r="P34" i="12"/>
  <c r="R34" i="12"/>
  <c r="S34" i="12" s="1" a="1"/>
  <c r="S34" i="12" s="1"/>
  <c r="T34" i="12"/>
  <c r="U34" i="12"/>
  <c r="V34" i="12"/>
  <c r="W34" i="12" a="1"/>
  <c r="W34" i="12"/>
  <c r="X34" i="12"/>
  <c r="Y34" i="12"/>
  <c r="Z34" i="12"/>
  <c r="AB34" i="12"/>
  <c r="AC34" i="12"/>
  <c r="B35" i="12"/>
  <c r="C35" i="12"/>
  <c r="F35" i="12"/>
  <c r="H35" i="12"/>
  <c r="J35" i="12"/>
  <c r="K35" i="12"/>
  <c r="L35" i="12"/>
  <c r="M35" i="12"/>
  <c r="N35" i="12"/>
  <c r="O35" i="12"/>
  <c r="P35" i="12"/>
  <c r="R35" i="12"/>
  <c r="S35" i="12" a="1"/>
  <c r="S35" i="12" s="1"/>
  <c r="T35" i="12"/>
  <c r="U35" i="12"/>
  <c r="V35" i="12"/>
  <c r="W35" i="12" s="1" a="1"/>
  <c r="W35" i="12" s="1"/>
  <c r="X35" i="12"/>
  <c r="Y35" i="12"/>
  <c r="Z35" i="12"/>
  <c r="AB35" i="12"/>
  <c r="AC35" i="12"/>
  <c r="B36" i="12"/>
  <c r="C36" i="12"/>
  <c r="F36" i="12"/>
  <c r="H36" i="12"/>
  <c r="J36" i="12"/>
  <c r="K36" i="12"/>
  <c r="L36" i="12"/>
  <c r="M36" i="12"/>
  <c r="N36" i="12"/>
  <c r="O36" i="12"/>
  <c r="P36" i="12"/>
  <c r="R36" i="12"/>
  <c r="S36" i="12" s="1" a="1"/>
  <c r="S36" i="12" s="1"/>
  <c r="T36" i="12"/>
  <c r="U36" i="12"/>
  <c r="V36" i="12"/>
  <c r="W36" i="12" a="1"/>
  <c r="W36" i="12"/>
  <c r="X36" i="12"/>
  <c r="Y36" i="12"/>
  <c r="Z36" i="12"/>
  <c r="AB36" i="12"/>
  <c r="AC36" i="12"/>
  <c r="B37" i="12"/>
  <c r="C37" i="12"/>
  <c r="F37" i="12"/>
  <c r="H37" i="12"/>
  <c r="J37" i="12"/>
  <c r="K37" i="12"/>
  <c r="L37" i="12"/>
  <c r="M37" i="12"/>
  <c r="N37" i="12"/>
  <c r="O37" i="12"/>
  <c r="P37" i="12"/>
  <c r="R37" i="12"/>
  <c r="S37" i="12" a="1"/>
  <c r="S37" i="12" s="1"/>
  <c r="T37" i="12"/>
  <c r="U37" i="12"/>
  <c r="V37" i="12"/>
  <c r="W37" i="12" a="1"/>
  <c r="W37" i="12"/>
  <c r="X37" i="12"/>
  <c r="Y37" i="12"/>
  <c r="Z37" i="12"/>
  <c r="AB37" i="12"/>
  <c r="AC37" i="12"/>
  <c r="B38" i="12"/>
  <c r="C38" i="12"/>
  <c r="F38" i="12"/>
  <c r="H38" i="12"/>
  <c r="J38" i="12"/>
  <c r="K38" i="12"/>
  <c r="L38" i="12"/>
  <c r="M38" i="12"/>
  <c r="N38" i="12"/>
  <c r="O38" i="12"/>
  <c r="P38" i="12"/>
  <c r="R38" i="12"/>
  <c r="S38" i="12" a="1"/>
  <c r="S38" i="12" s="1"/>
  <c r="T38" i="12"/>
  <c r="U38" i="12"/>
  <c r="V38" i="12"/>
  <c r="W38" i="12" a="1"/>
  <c r="W38" i="12" s="1"/>
  <c r="X38" i="12"/>
  <c r="Y38" i="12"/>
  <c r="Z38" i="12"/>
  <c r="AB38" i="12"/>
  <c r="AC38" i="12"/>
  <c r="B39" i="12"/>
  <c r="C39" i="12"/>
  <c r="F39" i="12"/>
  <c r="H39" i="12"/>
  <c r="J39" i="12"/>
  <c r="K39" i="12"/>
  <c r="L39" i="12"/>
  <c r="M39" i="12"/>
  <c r="N39" i="12"/>
  <c r="O39" i="12"/>
  <c r="P39" i="12"/>
  <c r="R39" i="12"/>
  <c r="S39" i="12" a="1"/>
  <c r="S39" i="12" s="1"/>
  <c r="T39" i="12"/>
  <c r="U39" i="12"/>
  <c r="V39" i="12"/>
  <c r="W39" i="12" a="1"/>
  <c r="W39" i="12" s="1"/>
  <c r="X39" i="12"/>
  <c r="Y39" i="12"/>
  <c r="Z39" i="12"/>
  <c r="AB39" i="12"/>
  <c r="AC39" i="12"/>
  <c r="B40" i="12"/>
  <c r="C40" i="12"/>
  <c r="F40" i="12"/>
  <c r="H40" i="12"/>
  <c r="J40" i="12"/>
  <c r="K40" i="12"/>
  <c r="L40" i="12"/>
  <c r="M40" i="12"/>
  <c r="N40" i="12"/>
  <c r="O40" i="12"/>
  <c r="P40" i="12"/>
  <c r="R40" i="12"/>
  <c r="S40" i="12" s="1" a="1"/>
  <c r="S40" i="12" s="1"/>
  <c r="T40" i="12"/>
  <c r="U40" i="12"/>
  <c r="V40" i="12"/>
  <c r="W40" i="12" a="1"/>
  <c r="W40" i="12" s="1"/>
  <c r="X40" i="12"/>
  <c r="Y40" i="12"/>
  <c r="Z40" i="12"/>
  <c r="AB40" i="12"/>
  <c r="AC40" i="12"/>
  <c r="B41" i="12"/>
  <c r="C41" i="12"/>
  <c r="F41" i="12"/>
  <c r="H41" i="12"/>
  <c r="J41" i="12"/>
  <c r="K41" i="12"/>
  <c r="L41" i="12"/>
  <c r="M41" i="12"/>
  <c r="N41" i="12"/>
  <c r="O41" i="12"/>
  <c r="P41" i="12"/>
  <c r="R41" i="12"/>
  <c r="S41" i="12" a="1"/>
  <c r="S41" i="12"/>
  <c r="T41" i="12"/>
  <c r="U41" i="12"/>
  <c r="V41" i="12"/>
  <c r="W41" i="12" s="1" a="1"/>
  <c r="W41" i="12" s="1"/>
  <c r="X41" i="12"/>
  <c r="Y41" i="12"/>
  <c r="Z41" i="12"/>
  <c r="AB41" i="12"/>
  <c r="AC41" i="12"/>
  <c r="B42" i="12"/>
  <c r="C42" i="12"/>
  <c r="F42" i="12"/>
  <c r="H42" i="12"/>
  <c r="J42" i="12"/>
  <c r="K42" i="12"/>
  <c r="L42" i="12"/>
  <c r="M42" i="12"/>
  <c r="N42" i="12"/>
  <c r="O42" i="12"/>
  <c r="P42" i="12"/>
  <c r="R42" i="12"/>
  <c r="S42" i="12" s="1" a="1"/>
  <c r="S42" i="12" s="1"/>
  <c r="T42" i="12"/>
  <c r="U42" i="12"/>
  <c r="V42" i="12"/>
  <c r="W42" i="12" s="1" a="1"/>
  <c r="W42" i="12" s="1"/>
  <c r="X42" i="12"/>
  <c r="Y42" i="12"/>
  <c r="Z42" i="12"/>
  <c r="AB42" i="12"/>
  <c r="AC42" i="12"/>
  <c r="B43" i="12"/>
  <c r="C43" i="12"/>
  <c r="F43" i="12"/>
  <c r="H43" i="12"/>
  <c r="J43" i="12"/>
  <c r="K43" i="12"/>
  <c r="L43" i="12"/>
  <c r="M43" i="12"/>
  <c r="N43" i="12"/>
  <c r="O43" i="12"/>
  <c r="P43" i="12"/>
  <c r="R43" i="12"/>
  <c r="S43" i="12" s="1" a="1"/>
  <c r="S43" i="12" s="1"/>
  <c r="T43" i="12"/>
  <c r="U43" i="12"/>
  <c r="V43" i="12"/>
  <c r="W43" i="12" s="1" a="1"/>
  <c r="W43" i="12" s="1"/>
  <c r="X43" i="12"/>
  <c r="Y43" i="12"/>
  <c r="Z43" i="12"/>
  <c r="AB43" i="12"/>
  <c r="AC43" i="12"/>
  <c r="B44" i="12"/>
  <c r="C44" i="12"/>
  <c r="F44" i="12"/>
  <c r="H44" i="12"/>
  <c r="J44" i="12"/>
  <c r="K44" i="12"/>
  <c r="L44" i="12"/>
  <c r="M44" i="12"/>
  <c r="N44" i="12"/>
  <c r="O44" i="12"/>
  <c r="P44" i="12"/>
  <c r="R44" i="12"/>
  <c r="S44" i="12" a="1"/>
  <c r="S44" i="12" s="1"/>
  <c r="T44" i="12"/>
  <c r="U44" i="12"/>
  <c r="V44" i="12"/>
  <c r="W44" i="12" a="1"/>
  <c r="W44" i="12" s="1"/>
  <c r="X44" i="12"/>
  <c r="Y44" i="12"/>
  <c r="Z44" i="12"/>
  <c r="AB44" i="12"/>
  <c r="AC44" i="12"/>
  <c r="B45" i="12"/>
  <c r="C45" i="12"/>
  <c r="F45" i="12"/>
  <c r="H45" i="12"/>
  <c r="J45" i="12"/>
  <c r="K45" i="12"/>
  <c r="L45" i="12"/>
  <c r="M45" i="12"/>
  <c r="N45" i="12"/>
  <c r="O45" i="12"/>
  <c r="P45" i="12"/>
  <c r="R45" i="12"/>
  <c r="S45" i="12" s="1" a="1"/>
  <c r="S45" i="12" s="1"/>
  <c r="T45" i="12"/>
  <c r="U45" i="12"/>
  <c r="V45" i="12"/>
  <c r="W45" i="12" a="1"/>
  <c r="W45" i="12" s="1"/>
  <c r="X45" i="12"/>
  <c r="Y45" i="12"/>
  <c r="Z45" i="12"/>
  <c r="AB45" i="12"/>
  <c r="AC45" i="12"/>
  <c r="B46" i="12"/>
  <c r="C46" i="12"/>
  <c r="F46" i="12"/>
  <c r="H46" i="12"/>
  <c r="J46" i="12"/>
  <c r="K46" i="12"/>
  <c r="L46" i="12"/>
  <c r="M46" i="12"/>
  <c r="N46" i="12"/>
  <c r="O46" i="12"/>
  <c r="P46" i="12"/>
  <c r="R46" i="12"/>
  <c r="S46" i="12" s="1" a="1"/>
  <c r="S46" i="12" s="1"/>
  <c r="T46" i="12"/>
  <c r="U46" i="12"/>
  <c r="V46" i="12"/>
  <c r="W46" i="12" s="1" a="1"/>
  <c r="W46" i="12" s="1"/>
  <c r="X46" i="12"/>
  <c r="Y46" i="12"/>
  <c r="Z46" i="12"/>
  <c r="AB46" i="12"/>
  <c r="AC46" i="12"/>
  <c r="B47" i="12"/>
  <c r="C47" i="12"/>
  <c r="F47" i="12"/>
  <c r="H47" i="12"/>
  <c r="J47" i="12"/>
  <c r="K47" i="12"/>
  <c r="L47" i="12"/>
  <c r="M47" i="12"/>
  <c r="N47" i="12"/>
  <c r="O47" i="12"/>
  <c r="P47" i="12"/>
  <c r="R47" i="12"/>
  <c r="S47" i="12" s="1" a="1"/>
  <c r="S47" i="12" s="1"/>
  <c r="T47" i="12"/>
  <c r="U47" i="12"/>
  <c r="V47" i="12"/>
  <c r="W47" i="12" a="1"/>
  <c r="W47" i="12" s="1"/>
  <c r="X47" i="12"/>
  <c r="Y47" i="12"/>
  <c r="Z47" i="12"/>
  <c r="AB47" i="12"/>
  <c r="AC47" i="12"/>
  <c r="B48" i="12"/>
  <c r="C48" i="12"/>
  <c r="F48" i="12"/>
  <c r="H48" i="12"/>
  <c r="J48" i="12"/>
  <c r="K48" i="12"/>
  <c r="L48" i="12"/>
  <c r="M48" i="12"/>
  <c r="N48" i="12"/>
  <c r="O48" i="12"/>
  <c r="P48" i="12"/>
  <c r="R48" i="12"/>
  <c r="S48" i="12" s="1" a="1"/>
  <c r="S48" i="12" s="1"/>
  <c r="T48" i="12"/>
  <c r="U48" i="12"/>
  <c r="V48" i="12"/>
  <c r="W48" i="12" a="1"/>
  <c r="W48" i="12" s="1"/>
  <c r="X48" i="12"/>
  <c r="Y48" i="12"/>
  <c r="Z48" i="12"/>
  <c r="AB48" i="12"/>
  <c r="AC48" i="12"/>
  <c r="B49" i="12"/>
  <c r="C49" i="12"/>
  <c r="F49" i="12"/>
  <c r="H49" i="12"/>
  <c r="J49" i="12"/>
  <c r="K49" i="12"/>
  <c r="L49" i="12"/>
  <c r="M49" i="12"/>
  <c r="N49" i="12"/>
  <c r="O49" i="12"/>
  <c r="P49" i="12"/>
  <c r="R49" i="12"/>
  <c r="S49" i="12" s="1" a="1"/>
  <c r="S49" i="12" s="1"/>
  <c r="T49" i="12"/>
  <c r="U49" i="12"/>
  <c r="V49" i="12"/>
  <c r="W49" i="12" s="1" a="1"/>
  <c r="W49" i="12" s="1"/>
  <c r="X49" i="12"/>
  <c r="Y49" i="12"/>
  <c r="Z49" i="12"/>
  <c r="AB49" i="12"/>
  <c r="AC49" i="12"/>
  <c r="B50" i="12"/>
  <c r="C50" i="12"/>
  <c r="F50" i="12"/>
  <c r="H50" i="12"/>
  <c r="J50" i="12"/>
  <c r="K50" i="12"/>
  <c r="L50" i="12"/>
  <c r="M50" i="12"/>
  <c r="N50" i="12"/>
  <c r="O50" i="12"/>
  <c r="P50" i="12"/>
  <c r="R50" i="12"/>
  <c r="S50" i="12" s="1" a="1"/>
  <c r="S50" i="12" s="1"/>
  <c r="T50" i="12"/>
  <c r="U50" i="12"/>
  <c r="V50" i="12"/>
  <c r="W50" i="12" s="1" a="1"/>
  <c r="W50" i="12" s="1"/>
  <c r="X50" i="12"/>
  <c r="Y50" i="12"/>
  <c r="Z50" i="12"/>
  <c r="AB50" i="12"/>
  <c r="AC50" i="12"/>
  <c r="B51" i="12"/>
  <c r="C51" i="12"/>
  <c r="F51" i="12"/>
  <c r="H51" i="12"/>
  <c r="J51" i="12"/>
  <c r="K51" i="12"/>
  <c r="L51" i="12"/>
  <c r="M51" i="12"/>
  <c r="N51" i="12"/>
  <c r="O51" i="12"/>
  <c r="P51" i="12"/>
  <c r="R51" i="12"/>
  <c r="S51" i="12" a="1"/>
  <c r="S51" i="12" s="1"/>
  <c r="T51" i="12"/>
  <c r="U51" i="12"/>
  <c r="V51" i="12"/>
  <c r="W51" i="12" s="1" a="1"/>
  <c r="W51" i="12" s="1"/>
  <c r="X51" i="12"/>
  <c r="Y51" i="12"/>
  <c r="Z51" i="12"/>
  <c r="AB51" i="12"/>
  <c r="AC51" i="12"/>
  <c r="B52" i="12"/>
  <c r="C52" i="12"/>
  <c r="F52" i="12"/>
  <c r="H52" i="12"/>
  <c r="J52" i="12"/>
  <c r="K52" i="12"/>
  <c r="L52" i="12"/>
  <c r="M52" i="12"/>
  <c r="N52" i="12"/>
  <c r="O52" i="12"/>
  <c r="P52" i="12"/>
  <c r="R52" i="12"/>
  <c r="S52" i="12" a="1"/>
  <c r="S52" i="12"/>
  <c r="T52" i="12"/>
  <c r="U52" i="12"/>
  <c r="V52" i="12"/>
  <c r="W52" i="12" s="1" a="1"/>
  <c r="W52" i="12" s="1"/>
  <c r="X52" i="12"/>
  <c r="Y52" i="12"/>
  <c r="Z52" i="12"/>
  <c r="AB52" i="12"/>
  <c r="AC52" i="12"/>
  <c r="B53" i="12"/>
  <c r="C53" i="12"/>
  <c r="F53" i="12"/>
  <c r="H53" i="12"/>
  <c r="J53" i="12"/>
  <c r="K53" i="12"/>
  <c r="L53" i="12"/>
  <c r="M53" i="12"/>
  <c r="N53" i="12"/>
  <c r="O53" i="12"/>
  <c r="P53" i="12"/>
  <c r="R53" i="12"/>
  <c r="S53" i="12" a="1"/>
  <c r="S53" i="12" s="1"/>
  <c r="T53" i="12"/>
  <c r="U53" i="12"/>
  <c r="V53" i="12"/>
  <c r="W53" i="12" s="1" a="1"/>
  <c r="W53" i="12" s="1"/>
  <c r="X53" i="12"/>
  <c r="Y53" i="12"/>
  <c r="Z53" i="12"/>
  <c r="AB53" i="12"/>
  <c r="AC53" i="12"/>
  <c r="B54" i="12"/>
  <c r="C54" i="12"/>
  <c r="F54" i="12"/>
  <c r="H54" i="12"/>
  <c r="J54" i="12"/>
  <c r="K54" i="12"/>
  <c r="L54" i="12"/>
  <c r="M54" i="12"/>
  <c r="N54" i="12"/>
  <c r="O54" i="12"/>
  <c r="P54" i="12"/>
  <c r="R54" i="12"/>
  <c r="S54" i="12" a="1"/>
  <c r="S54" i="12" s="1"/>
  <c r="T54" i="12"/>
  <c r="U54" i="12"/>
  <c r="V54" i="12"/>
  <c r="W54" i="12" a="1"/>
  <c r="W54" i="12" s="1"/>
  <c r="X54" i="12"/>
  <c r="Y54" i="12"/>
  <c r="Z54" i="12"/>
  <c r="AB54" i="12"/>
  <c r="AC54" i="12"/>
  <c r="B55" i="12"/>
  <c r="C55" i="12"/>
  <c r="F55" i="12"/>
  <c r="H55" i="12"/>
  <c r="J55" i="12"/>
  <c r="K55" i="12"/>
  <c r="L55" i="12"/>
  <c r="M55" i="12"/>
  <c r="N55" i="12"/>
  <c r="O55" i="12"/>
  <c r="P55" i="12"/>
  <c r="R55" i="12"/>
  <c r="S55" i="12" a="1"/>
  <c r="S55" i="12" s="1"/>
  <c r="T55" i="12"/>
  <c r="U55" i="12"/>
  <c r="V55" i="12"/>
  <c r="W55" i="12" s="1" a="1"/>
  <c r="W55" i="12" s="1"/>
  <c r="X55" i="12"/>
  <c r="Y55" i="12"/>
  <c r="Z55" i="12"/>
  <c r="AB55" i="12"/>
  <c r="AC55" i="12"/>
  <c r="B56" i="12"/>
  <c r="C56" i="12"/>
  <c r="F56" i="12"/>
  <c r="H56" i="12"/>
  <c r="J56" i="12"/>
  <c r="K56" i="12"/>
  <c r="L56" i="12"/>
  <c r="M56" i="12"/>
  <c r="N56" i="12"/>
  <c r="O56" i="12"/>
  <c r="P56" i="12"/>
  <c r="R56" i="12"/>
  <c r="S56" i="12" s="1" a="1"/>
  <c r="S56" i="12" s="1"/>
  <c r="T56" i="12"/>
  <c r="U56" i="12"/>
  <c r="V56" i="12"/>
  <c r="W56" i="12" a="1"/>
  <c r="W56" i="12" s="1"/>
  <c r="X56" i="12"/>
  <c r="Y56" i="12"/>
  <c r="Z56" i="12"/>
  <c r="AB56" i="12"/>
  <c r="AC56" i="12"/>
  <c r="B57" i="12"/>
  <c r="C57" i="12"/>
  <c r="F57" i="12"/>
  <c r="H57" i="12"/>
  <c r="J57" i="12"/>
  <c r="K57" i="12"/>
  <c r="L57" i="12"/>
  <c r="M57" i="12"/>
  <c r="N57" i="12"/>
  <c r="O57" i="12"/>
  <c r="P57" i="12"/>
  <c r="R57" i="12"/>
  <c r="S57" i="12" a="1"/>
  <c r="S57" i="12"/>
  <c r="T57" i="12"/>
  <c r="U57" i="12"/>
  <c r="V57" i="12"/>
  <c r="W57" i="12" s="1" a="1"/>
  <c r="W57" i="12" s="1"/>
  <c r="X57" i="12"/>
  <c r="Y57" i="12"/>
  <c r="Z57" i="12"/>
  <c r="AB57" i="12"/>
  <c r="AC57" i="12"/>
  <c r="B58" i="12"/>
  <c r="C58" i="12"/>
  <c r="F58" i="12"/>
  <c r="H58" i="12"/>
  <c r="J58" i="12"/>
  <c r="K58" i="12"/>
  <c r="L58" i="12"/>
  <c r="M58" i="12"/>
  <c r="N58" i="12"/>
  <c r="O58" i="12"/>
  <c r="P58" i="12"/>
  <c r="R58" i="12"/>
  <c r="S58" i="12" s="1" a="1"/>
  <c r="S58" i="12" s="1"/>
  <c r="T58" i="12"/>
  <c r="U58" i="12"/>
  <c r="V58" i="12"/>
  <c r="W58" i="12" a="1"/>
  <c r="W58" i="12" s="1"/>
  <c r="X58" i="12"/>
  <c r="Y58" i="12"/>
  <c r="Z58" i="12"/>
  <c r="AB58" i="12"/>
  <c r="AC58" i="12"/>
  <c r="B59" i="12"/>
  <c r="C59" i="12"/>
  <c r="F59" i="12"/>
  <c r="H59" i="12"/>
  <c r="J59" i="12"/>
  <c r="K59" i="12"/>
  <c r="L59" i="12"/>
  <c r="M59" i="12"/>
  <c r="N59" i="12"/>
  <c r="O59" i="12"/>
  <c r="P59" i="12"/>
  <c r="R59" i="12"/>
  <c r="S59" i="12" s="1" a="1"/>
  <c r="S59" i="12" s="1"/>
  <c r="T59" i="12"/>
  <c r="U59" i="12"/>
  <c r="V59" i="12"/>
  <c r="W59" i="12" s="1" a="1"/>
  <c r="W59" i="12" s="1"/>
  <c r="X59" i="12"/>
  <c r="Y59" i="12"/>
  <c r="Z59" i="12"/>
  <c r="AB59" i="12"/>
  <c r="AC59" i="12"/>
  <c r="B60" i="12"/>
  <c r="C60" i="12"/>
  <c r="F60" i="12"/>
  <c r="H60" i="12"/>
  <c r="J60" i="12"/>
  <c r="K60" i="12"/>
  <c r="L60" i="12"/>
  <c r="M60" i="12"/>
  <c r="N60" i="12"/>
  <c r="O60" i="12"/>
  <c r="P60" i="12"/>
  <c r="R60" i="12"/>
  <c r="S60" i="12" a="1"/>
  <c r="S60" i="12" s="1"/>
  <c r="T60" i="12"/>
  <c r="U60" i="12"/>
  <c r="V60" i="12"/>
  <c r="W60" i="12" a="1"/>
  <c r="W60" i="12" s="1"/>
  <c r="X60" i="12"/>
  <c r="Y60" i="12"/>
  <c r="Z60" i="12"/>
  <c r="AB60" i="12"/>
  <c r="AC60" i="12"/>
  <c r="B61" i="12"/>
  <c r="C61" i="12"/>
  <c r="F61" i="12"/>
  <c r="H61" i="12"/>
  <c r="J61" i="12"/>
  <c r="K61" i="12"/>
  <c r="L61" i="12"/>
  <c r="M61" i="12"/>
  <c r="N61" i="12"/>
  <c r="O61" i="12"/>
  <c r="P61" i="12"/>
  <c r="R61" i="12"/>
  <c r="S61" i="12" s="1" a="1"/>
  <c r="S61" i="12" s="1"/>
  <c r="T61" i="12"/>
  <c r="U61" i="12"/>
  <c r="V61" i="12"/>
  <c r="W61" i="12" a="1"/>
  <c r="W61" i="12" s="1"/>
  <c r="X61" i="12"/>
  <c r="Y61" i="12"/>
  <c r="Z61" i="12"/>
  <c r="AB61" i="12"/>
  <c r="AC61" i="12"/>
  <c r="B3" i="12"/>
  <c r="F3" i="12"/>
  <c r="K3" i="12"/>
  <c r="L3" i="12"/>
  <c r="O3" i="12"/>
  <c r="P3" i="12"/>
  <c r="R3" i="12"/>
  <c r="S3" i="12" a="1"/>
  <c r="S3" i="12" s="1"/>
  <c r="T3" i="12"/>
  <c r="U3" i="12"/>
  <c r="V3" i="12"/>
  <c r="X3" i="12"/>
  <c r="Y3" i="12"/>
  <c r="Z3" i="12"/>
  <c r="AB3" i="12"/>
  <c r="AC3" i="12"/>
  <c r="Z2" i="12"/>
  <c r="B2" i="12"/>
  <c r="A2" i="12" s="1"/>
  <c r="F2" i="12"/>
  <c r="K2" i="12"/>
  <c r="L2" i="12"/>
  <c r="O2" i="12"/>
  <c r="P2" i="12"/>
  <c r="R2" i="12"/>
  <c r="T2" i="12"/>
  <c r="U2" i="12"/>
  <c r="V2" i="12"/>
  <c r="X2" i="12"/>
  <c r="Y2" i="12"/>
  <c r="AB2" i="12"/>
  <c r="AC2" i="12"/>
  <c r="C1" i="20"/>
  <c r="M65" i="20"/>
  <c r="C64" i="20"/>
  <c r="V63" i="20"/>
  <c r="U63" i="20"/>
  <c r="W62" i="20"/>
  <c r="V62" i="20"/>
  <c r="U62" i="20"/>
  <c r="T62" i="20"/>
  <c r="O62" i="20"/>
  <c r="N62" i="20"/>
  <c r="I62" i="20"/>
  <c r="H62" i="20"/>
  <c r="W61" i="20"/>
  <c r="AD61" i="20" s="1" a="1"/>
  <c r="AD61" i="20" s="1"/>
  <c r="V61" i="20"/>
  <c r="U61" i="20"/>
  <c r="T61" i="20"/>
  <c r="O61" i="20"/>
  <c r="N61" i="20"/>
  <c r="I61" i="20"/>
  <c r="H61" i="20"/>
  <c r="AD60" i="20" a="1"/>
  <c r="AD60" i="20" s="1"/>
  <c r="W60" i="20"/>
  <c r="V60" i="20"/>
  <c r="U60" i="20"/>
  <c r="T60" i="20"/>
  <c r="O60" i="20"/>
  <c r="N60" i="20"/>
  <c r="I60" i="20"/>
  <c r="H60" i="20"/>
  <c r="AD59" i="20" a="1"/>
  <c r="AD59" i="20" s="1"/>
  <c r="W59" i="20"/>
  <c r="V59" i="20"/>
  <c r="U59" i="20"/>
  <c r="T59" i="20"/>
  <c r="O59" i="20"/>
  <c r="N59" i="20"/>
  <c r="I59" i="20"/>
  <c r="H59" i="20"/>
  <c r="AD58" i="20" a="1"/>
  <c r="AD58" i="20" s="1"/>
  <c r="W58" i="20"/>
  <c r="V58" i="20"/>
  <c r="U58" i="20"/>
  <c r="T58" i="20"/>
  <c r="O58" i="20"/>
  <c r="N58" i="20"/>
  <c r="I58" i="20"/>
  <c r="H58" i="20"/>
  <c r="W57" i="20"/>
  <c r="AD57" i="20" s="1" a="1"/>
  <c r="AD57" i="20" s="1"/>
  <c r="V57" i="20"/>
  <c r="U57" i="20"/>
  <c r="T57" i="20"/>
  <c r="O57" i="20"/>
  <c r="N57" i="20"/>
  <c r="I57" i="20"/>
  <c r="H57" i="20"/>
  <c r="AD56" i="20" a="1"/>
  <c r="AD56" i="20" s="1"/>
  <c r="W56" i="20"/>
  <c r="V56" i="20"/>
  <c r="U56" i="20"/>
  <c r="T56" i="20"/>
  <c r="O56" i="20"/>
  <c r="N56" i="20"/>
  <c r="I56" i="20"/>
  <c r="H56" i="20"/>
  <c r="W55" i="20"/>
  <c r="V55" i="20"/>
  <c r="U55" i="20"/>
  <c r="T55" i="20"/>
  <c r="O55" i="20"/>
  <c r="N55" i="20"/>
  <c r="I55" i="20"/>
  <c r="H55" i="20"/>
  <c r="W54" i="20"/>
  <c r="V54" i="20"/>
  <c r="U54" i="20"/>
  <c r="T54" i="20"/>
  <c r="O54" i="20"/>
  <c r="N54" i="20"/>
  <c r="I54" i="20"/>
  <c r="H54" i="20"/>
  <c r="W53" i="20"/>
  <c r="AD53" i="20" s="1" a="1"/>
  <c r="AD53" i="20" s="1"/>
  <c r="V53" i="20"/>
  <c r="U53" i="20"/>
  <c r="T53" i="20"/>
  <c r="O53" i="20"/>
  <c r="N53" i="20"/>
  <c r="I53" i="20"/>
  <c r="H53" i="20"/>
  <c r="AD52" i="20" a="1"/>
  <c r="AD52" i="20" s="1"/>
  <c r="W52" i="20"/>
  <c r="V52" i="20"/>
  <c r="U52" i="20"/>
  <c r="T52" i="20"/>
  <c r="O52" i="20"/>
  <c r="N52" i="20"/>
  <c r="I52" i="20"/>
  <c r="H52" i="20"/>
  <c r="W51" i="20"/>
  <c r="V51" i="20"/>
  <c r="U51" i="20"/>
  <c r="T51" i="20"/>
  <c r="O51" i="20"/>
  <c r="N51" i="20"/>
  <c r="I51" i="20"/>
  <c r="H51" i="20"/>
  <c r="AD50" i="20" a="1"/>
  <c r="AD50" i="20" s="1"/>
  <c r="W50" i="20"/>
  <c r="V50" i="20"/>
  <c r="U50" i="20"/>
  <c r="T50" i="20"/>
  <c r="O50" i="20"/>
  <c r="N50" i="20"/>
  <c r="I50" i="20"/>
  <c r="H50" i="20"/>
  <c r="W49" i="20"/>
  <c r="AD49" i="20" s="1" a="1"/>
  <c r="AD49" i="20" s="1"/>
  <c r="V49" i="20"/>
  <c r="U49" i="20"/>
  <c r="T49" i="20"/>
  <c r="O49" i="20"/>
  <c r="N49" i="20"/>
  <c r="I49" i="20"/>
  <c r="H49" i="20"/>
  <c r="AD48" i="20" a="1"/>
  <c r="AD48" i="20" s="1"/>
  <c r="W48" i="20"/>
  <c r="V48" i="20"/>
  <c r="U48" i="20"/>
  <c r="T48" i="20"/>
  <c r="O48" i="20"/>
  <c r="N48" i="20"/>
  <c r="I48" i="20"/>
  <c r="H48" i="20"/>
  <c r="AD47" i="20" a="1"/>
  <c r="AD47" i="20" s="1"/>
  <c r="W47" i="20"/>
  <c r="V47" i="20"/>
  <c r="U47" i="20"/>
  <c r="T47" i="20"/>
  <c r="O47" i="20"/>
  <c r="N47" i="20"/>
  <c r="I47" i="20"/>
  <c r="H47" i="20"/>
  <c r="W46" i="20"/>
  <c r="V46" i="20"/>
  <c r="U46" i="20"/>
  <c r="T46" i="20"/>
  <c r="O46" i="20"/>
  <c r="N46" i="20"/>
  <c r="I46" i="20"/>
  <c r="H46" i="20"/>
  <c r="W45" i="20"/>
  <c r="AD45" i="20" s="1" a="1"/>
  <c r="AD45" i="20" s="1"/>
  <c r="V45" i="20"/>
  <c r="U45" i="20"/>
  <c r="T45" i="20"/>
  <c r="O45" i="20"/>
  <c r="N45" i="20"/>
  <c r="I45" i="20"/>
  <c r="H45" i="20"/>
  <c r="AD44" i="20" a="1"/>
  <c r="AD44" i="20" s="1"/>
  <c r="W44" i="20"/>
  <c r="V44" i="20"/>
  <c r="U44" i="20"/>
  <c r="T44" i="20"/>
  <c r="O44" i="20"/>
  <c r="N44" i="20"/>
  <c r="I44" i="20"/>
  <c r="H44" i="20"/>
  <c r="W43" i="20"/>
  <c r="V43" i="20"/>
  <c r="U43" i="20"/>
  <c r="T43" i="20"/>
  <c r="O43" i="20"/>
  <c r="N43" i="20"/>
  <c r="I43" i="20"/>
  <c r="H43" i="20"/>
  <c r="W42" i="20"/>
  <c r="V42" i="20"/>
  <c r="U42" i="20"/>
  <c r="T42" i="20"/>
  <c r="O42" i="20"/>
  <c r="N42" i="20"/>
  <c r="I42" i="20"/>
  <c r="H42" i="20"/>
  <c r="W41" i="20"/>
  <c r="AD41" i="20" s="1" a="1"/>
  <c r="AD41" i="20" s="1"/>
  <c r="V41" i="20"/>
  <c r="U41" i="20"/>
  <c r="T41" i="20"/>
  <c r="O41" i="20"/>
  <c r="N41" i="20"/>
  <c r="I41" i="20"/>
  <c r="H41" i="20"/>
  <c r="AD40" i="20" a="1"/>
  <c r="AD40" i="20" s="1"/>
  <c r="W40" i="20"/>
  <c r="V40" i="20"/>
  <c r="U40" i="20"/>
  <c r="T40" i="20"/>
  <c r="O40" i="20"/>
  <c r="N40" i="20"/>
  <c r="I40" i="20"/>
  <c r="H40" i="20"/>
  <c r="W39" i="20"/>
  <c r="V39" i="20"/>
  <c r="U39" i="20"/>
  <c r="T39" i="20"/>
  <c r="O39" i="20"/>
  <c r="N39" i="20"/>
  <c r="I39" i="20"/>
  <c r="H39" i="20"/>
  <c r="AD38" i="20" a="1"/>
  <c r="AD38" i="20" s="1"/>
  <c r="W38" i="20"/>
  <c r="V38" i="20"/>
  <c r="U38" i="20"/>
  <c r="T38" i="20"/>
  <c r="O38" i="20"/>
  <c r="N38" i="20"/>
  <c r="I38" i="20"/>
  <c r="H38" i="20"/>
  <c r="W37" i="20"/>
  <c r="AD37" i="20" s="1" a="1"/>
  <c r="AD37" i="20" s="1"/>
  <c r="V37" i="20"/>
  <c r="U37" i="20"/>
  <c r="T37" i="20"/>
  <c r="O37" i="20"/>
  <c r="N37" i="20"/>
  <c r="I37" i="20"/>
  <c r="H37" i="20"/>
  <c r="AD36" i="20" a="1"/>
  <c r="AD36" i="20" s="1"/>
  <c r="W36" i="20"/>
  <c r="V36" i="20"/>
  <c r="U36" i="20"/>
  <c r="T36" i="20"/>
  <c r="O36" i="20"/>
  <c r="N36" i="20"/>
  <c r="I36" i="20"/>
  <c r="H36" i="20"/>
  <c r="AD35" i="20" a="1"/>
  <c r="AD35" i="20" s="1"/>
  <c r="W35" i="20"/>
  <c r="V35" i="20"/>
  <c r="U35" i="20"/>
  <c r="T35" i="20"/>
  <c r="O35" i="20"/>
  <c r="N35" i="20"/>
  <c r="I35" i="20"/>
  <c r="H35" i="20"/>
  <c r="W34" i="20"/>
  <c r="V34" i="20"/>
  <c r="U34" i="20"/>
  <c r="T34" i="20"/>
  <c r="O34" i="20"/>
  <c r="N34" i="20"/>
  <c r="I34" i="20"/>
  <c r="H34" i="20"/>
  <c r="W33" i="20"/>
  <c r="AD33" i="20" s="1" a="1"/>
  <c r="AD33" i="20" s="1"/>
  <c r="V33" i="20"/>
  <c r="U33" i="20"/>
  <c r="T33" i="20"/>
  <c r="O33" i="20"/>
  <c r="N33" i="20"/>
  <c r="I33" i="20"/>
  <c r="H33" i="20"/>
  <c r="AD32" i="20" a="1"/>
  <c r="AD32" i="20" s="1"/>
  <c r="W32" i="20"/>
  <c r="V32" i="20"/>
  <c r="U32" i="20"/>
  <c r="T32" i="20"/>
  <c r="O32" i="20"/>
  <c r="N32" i="20"/>
  <c r="I32" i="20"/>
  <c r="H32" i="20"/>
  <c r="W31" i="20"/>
  <c r="AD31" i="20" s="1" a="1"/>
  <c r="AD31" i="20" s="1"/>
  <c r="V31" i="20"/>
  <c r="U31" i="20"/>
  <c r="T31" i="20"/>
  <c r="O31" i="20"/>
  <c r="N31" i="20"/>
  <c r="I31" i="20"/>
  <c r="H31" i="20"/>
  <c r="W30" i="20"/>
  <c r="V30" i="20"/>
  <c r="U30" i="20"/>
  <c r="T30" i="20"/>
  <c r="O30" i="20"/>
  <c r="N30" i="20"/>
  <c r="I30" i="20"/>
  <c r="H30" i="20"/>
  <c r="W29" i="20"/>
  <c r="AD29" i="20" s="1" a="1"/>
  <c r="AD29" i="20" s="1"/>
  <c r="V29" i="20"/>
  <c r="U29" i="20"/>
  <c r="T29" i="20"/>
  <c r="O29" i="20"/>
  <c r="N29" i="20"/>
  <c r="I29" i="20"/>
  <c r="H29" i="20"/>
  <c r="AD28" i="20" a="1"/>
  <c r="AD28" i="20" s="1"/>
  <c r="W28" i="20"/>
  <c r="V28" i="20"/>
  <c r="U28" i="20"/>
  <c r="T28" i="20"/>
  <c r="O28" i="20"/>
  <c r="N28" i="20"/>
  <c r="I28" i="20"/>
  <c r="H28" i="20"/>
  <c r="W27" i="20"/>
  <c r="V27" i="20"/>
  <c r="U27" i="20"/>
  <c r="T27" i="20"/>
  <c r="O27" i="20"/>
  <c r="N27" i="20"/>
  <c r="I27" i="20"/>
  <c r="H27" i="20"/>
  <c r="W26" i="20"/>
  <c r="V26" i="20"/>
  <c r="U26" i="20"/>
  <c r="T26" i="20"/>
  <c r="O26" i="20"/>
  <c r="N26" i="20"/>
  <c r="I26" i="20"/>
  <c r="H26" i="20"/>
  <c r="W25" i="20"/>
  <c r="AD25" i="20" s="1" a="1"/>
  <c r="AD25" i="20" s="1"/>
  <c r="V25" i="20"/>
  <c r="U25" i="20"/>
  <c r="T25" i="20"/>
  <c r="O25" i="20"/>
  <c r="N25" i="20"/>
  <c r="I25" i="20"/>
  <c r="H25" i="20"/>
  <c r="AD24" i="20" a="1"/>
  <c r="AD24" i="20" s="1"/>
  <c r="W24" i="20"/>
  <c r="V24" i="20"/>
  <c r="U24" i="20"/>
  <c r="T24" i="20"/>
  <c r="O24" i="20"/>
  <c r="N24" i="20"/>
  <c r="I24" i="20"/>
  <c r="H24" i="20"/>
  <c r="W23" i="20"/>
  <c r="V23" i="20"/>
  <c r="U23" i="20"/>
  <c r="T23" i="20"/>
  <c r="O23" i="20"/>
  <c r="N23" i="20"/>
  <c r="I23" i="20"/>
  <c r="H23" i="20"/>
  <c r="W22" i="20"/>
  <c r="AD22" i="20" s="1" a="1"/>
  <c r="AD22" i="20" s="1"/>
  <c r="V22" i="20"/>
  <c r="U22" i="20"/>
  <c r="T22" i="20"/>
  <c r="O22" i="20"/>
  <c r="N22" i="20"/>
  <c r="I22" i="20"/>
  <c r="H22" i="20"/>
  <c r="W21" i="20"/>
  <c r="AD21" i="20" s="1" a="1"/>
  <c r="AD21" i="20" s="1"/>
  <c r="V21" i="20"/>
  <c r="U21" i="20"/>
  <c r="T21" i="20"/>
  <c r="O21" i="20"/>
  <c r="N21" i="20"/>
  <c r="I21" i="20"/>
  <c r="H21" i="20"/>
  <c r="AD20" i="20" a="1"/>
  <c r="AD20" i="20" s="1"/>
  <c r="W20" i="20"/>
  <c r="V20" i="20"/>
  <c r="U20" i="20"/>
  <c r="T20" i="20"/>
  <c r="O20" i="20"/>
  <c r="N20" i="20"/>
  <c r="I20" i="20"/>
  <c r="H20" i="20"/>
  <c r="W19" i="20"/>
  <c r="V19" i="20"/>
  <c r="U19" i="20"/>
  <c r="T19" i="20"/>
  <c r="O19" i="20"/>
  <c r="N19" i="20"/>
  <c r="I19" i="20"/>
  <c r="H19" i="20"/>
  <c r="W18" i="20"/>
  <c r="V18" i="20"/>
  <c r="U18" i="20"/>
  <c r="T18" i="20"/>
  <c r="O18" i="20"/>
  <c r="N18" i="20"/>
  <c r="I18" i="20"/>
  <c r="H18" i="20"/>
  <c r="W17" i="20"/>
  <c r="AD17" i="20" s="1" a="1"/>
  <c r="AD17" i="20" s="1"/>
  <c r="V17" i="20"/>
  <c r="U17" i="20"/>
  <c r="T17" i="20"/>
  <c r="O17" i="20"/>
  <c r="N17" i="20"/>
  <c r="I17" i="20"/>
  <c r="H17" i="20"/>
  <c r="AD16" i="20" a="1"/>
  <c r="AD16" i="20" s="1"/>
  <c r="W16" i="20"/>
  <c r="V16" i="20"/>
  <c r="U16" i="20"/>
  <c r="T16" i="20"/>
  <c r="O16" i="20"/>
  <c r="N16" i="20"/>
  <c r="I16" i="20"/>
  <c r="H16" i="20"/>
  <c r="AD15" i="20" a="1"/>
  <c r="AD15" i="20" s="1"/>
  <c r="W15" i="20"/>
  <c r="V15" i="20"/>
  <c r="U15" i="20"/>
  <c r="T15" i="20"/>
  <c r="O15" i="20"/>
  <c r="N15" i="20"/>
  <c r="I15" i="20"/>
  <c r="H15" i="20"/>
  <c r="W14" i="20"/>
  <c r="V14" i="20"/>
  <c r="U14" i="20"/>
  <c r="T14" i="20"/>
  <c r="O14" i="20"/>
  <c r="N14" i="20"/>
  <c r="I14" i="20"/>
  <c r="H14" i="20"/>
  <c r="W13" i="20"/>
  <c r="AD13" i="20" s="1" a="1"/>
  <c r="AD13" i="20" s="1"/>
  <c r="V13" i="20"/>
  <c r="U13" i="20"/>
  <c r="T13" i="20"/>
  <c r="O13" i="20"/>
  <c r="N13" i="20"/>
  <c r="I13" i="20"/>
  <c r="H13" i="20"/>
  <c r="AD12" i="20" a="1"/>
  <c r="AD12" i="20" s="1"/>
  <c r="W12" i="20"/>
  <c r="V12" i="20"/>
  <c r="U12" i="20"/>
  <c r="T12" i="20"/>
  <c r="O12" i="20"/>
  <c r="N12" i="20"/>
  <c r="I12" i="20"/>
  <c r="H12" i="20"/>
  <c r="AD11" i="20" a="1"/>
  <c r="AD11" i="20" s="1"/>
  <c r="W11" i="20"/>
  <c r="V11" i="20"/>
  <c r="U11" i="20"/>
  <c r="T11" i="20"/>
  <c r="O11" i="20"/>
  <c r="N11" i="20"/>
  <c r="I11" i="20"/>
  <c r="H11" i="20"/>
  <c r="AD10" i="20" a="1"/>
  <c r="AD10" i="20" s="1"/>
  <c r="W10" i="20"/>
  <c r="V10" i="20"/>
  <c r="U10" i="20"/>
  <c r="T10" i="20"/>
  <c r="O10" i="20"/>
  <c r="N10" i="20"/>
  <c r="I10" i="20"/>
  <c r="H10" i="20"/>
  <c r="W9" i="20"/>
  <c r="AD9" i="20" s="1" a="1"/>
  <c r="AD9" i="20" s="1"/>
  <c r="V9" i="20"/>
  <c r="U9" i="20"/>
  <c r="T9" i="20"/>
  <c r="O9" i="20"/>
  <c r="N9" i="20"/>
  <c r="I9" i="20"/>
  <c r="H9" i="20"/>
  <c r="AD8" i="20" a="1"/>
  <c r="AD8" i="20" s="1"/>
  <c r="W8" i="20"/>
  <c r="V8" i="20"/>
  <c r="U8" i="20"/>
  <c r="T8" i="20"/>
  <c r="O8" i="20"/>
  <c r="N8" i="20"/>
  <c r="I8" i="20"/>
  <c r="H8" i="20"/>
  <c r="AD7" i="20" a="1"/>
  <c r="AD7" i="20" s="1"/>
  <c r="W7" i="20"/>
  <c r="V7" i="20"/>
  <c r="U7" i="20"/>
  <c r="T7" i="20"/>
  <c r="O7" i="20"/>
  <c r="N7" i="20"/>
  <c r="I7" i="20"/>
  <c r="H7" i="20"/>
  <c r="AD6" i="20" a="1"/>
  <c r="AD6" i="20" s="1"/>
  <c r="W6" i="20"/>
  <c r="V6" i="20"/>
  <c r="U6" i="20"/>
  <c r="T6" i="20"/>
  <c r="O6" i="20"/>
  <c r="N6" i="20"/>
  <c r="I6" i="20"/>
  <c r="H6" i="20"/>
  <c r="W5" i="20"/>
  <c r="AD5" i="20" s="1" a="1"/>
  <c r="AD5" i="20" s="1"/>
  <c r="V5" i="20"/>
  <c r="U5" i="20"/>
  <c r="T5" i="20"/>
  <c r="O5" i="20"/>
  <c r="N5" i="20"/>
  <c r="I5" i="20"/>
  <c r="H5" i="20"/>
  <c r="AD4" i="20" a="1"/>
  <c r="AD4" i="20" s="1"/>
  <c r="W4" i="20"/>
  <c r="V4" i="20"/>
  <c r="U4" i="20"/>
  <c r="T4" i="20"/>
  <c r="O4" i="20"/>
  <c r="N4" i="20"/>
  <c r="I4" i="20"/>
  <c r="H4" i="20"/>
  <c r="W3" i="20"/>
  <c r="X3" i="20" s="1"/>
  <c r="V3" i="20"/>
  <c r="U3" i="20"/>
  <c r="T3" i="20"/>
  <c r="O3" i="20"/>
  <c r="N3" i="20"/>
  <c r="I3" i="20"/>
  <c r="H3" i="20"/>
  <c r="D62" i="15"/>
  <c r="F31" i="20"/>
  <c r="F17" i="20"/>
  <c r="E46" i="20"/>
  <c r="E5" i="20"/>
  <c r="F30" i="20"/>
  <c r="E15" i="20"/>
  <c r="F20" i="20"/>
  <c r="E6" i="20"/>
  <c r="E36" i="20"/>
  <c r="E11" i="20"/>
  <c r="E49" i="20"/>
  <c r="F50" i="20"/>
  <c r="F11" i="20"/>
  <c r="F51" i="20"/>
  <c r="E58" i="20"/>
  <c r="E33" i="20"/>
  <c r="E45" i="20"/>
  <c r="F39" i="20"/>
  <c r="E54" i="20"/>
  <c r="E25" i="20"/>
  <c r="E14" i="20"/>
  <c r="E52" i="20"/>
  <c r="E56" i="20"/>
  <c r="F37" i="20"/>
  <c r="E13" i="20"/>
  <c r="E9" i="20"/>
  <c r="F7" i="20"/>
  <c r="E34" i="20"/>
  <c r="F44" i="20"/>
  <c r="F18" i="20"/>
  <c r="F57" i="20"/>
  <c r="E50" i="20"/>
  <c r="E26" i="20"/>
  <c r="F24" i="20"/>
  <c r="F25" i="20"/>
  <c r="E35" i="20"/>
  <c r="E22" i="20"/>
  <c r="F16" i="20"/>
  <c r="E21" i="20"/>
  <c r="F27" i="20"/>
  <c r="E51" i="20"/>
  <c r="F5" i="20"/>
  <c r="J3" i="12"/>
  <c r="E60" i="20"/>
  <c r="E18" i="20"/>
  <c r="E57" i="20"/>
  <c r="E24" i="20"/>
  <c r="F55" i="20"/>
  <c r="F45" i="20"/>
  <c r="H2" i="12"/>
  <c r="E37" i="20"/>
  <c r="E39" i="20"/>
  <c r="F12" i="20"/>
  <c r="E7" i="20"/>
  <c r="E42" i="20"/>
  <c r="F56" i="20"/>
  <c r="F58" i="20"/>
  <c r="F35" i="20"/>
  <c r="E19" i="20"/>
  <c r="F60" i="20"/>
  <c r="E59" i="20"/>
  <c r="E62" i="20"/>
  <c r="E41" i="20"/>
  <c r="F28" i="20"/>
  <c r="C2" i="12"/>
  <c r="F59" i="20"/>
  <c r="F15" i="20"/>
  <c r="E10" i="20"/>
  <c r="E44" i="20"/>
  <c r="F26" i="20"/>
  <c r="C3" i="12"/>
  <c r="E48" i="20"/>
  <c r="F38" i="20"/>
  <c r="E30" i="20"/>
  <c r="F32" i="20"/>
  <c r="N3" i="12"/>
  <c r="E32" i="20"/>
  <c r="N2" i="12"/>
  <c r="E20" i="20"/>
  <c r="F34" i="20"/>
  <c r="E31" i="20"/>
  <c r="F8" i="20"/>
  <c r="E17" i="20"/>
  <c r="F19" i="20"/>
  <c r="E28" i="20"/>
  <c r="F33" i="20"/>
  <c r="F54" i="20"/>
  <c r="F23" i="20"/>
  <c r="E29" i="20"/>
  <c r="E53" i="20"/>
  <c r="E16" i="20"/>
  <c r="F46" i="20"/>
  <c r="E55" i="20"/>
  <c r="E8" i="20"/>
  <c r="F53" i="20"/>
  <c r="E27" i="20"/>
  <c r="F42" i="20"/>
  <c r="E47" i="20"/>
  <c r="F36" i="20"/>
  <c r="F41" i="20"/>
  <c r="J2" i="12"/>
  <c r="F4" i="20"/>
  <c r="E65" i="20"/>
  <c r="E23" i="20"/>
  <c r="E61" i="20"/>
  <c r="F22" i="20"/>
  <c r="F61" i="20"/>
  <c r="F13" i="20"/>
  <c r="F48" i="20"/>
  <c r="E43" i="20"/>
  <c r="F14" i="20"/>
  <c r="F40" i="20"/>
  <c r="F10" i="20"/>
  <c r="F49" i="20"/>
  <c r="F9" i="20"/>
  <c r="F62" i="20"/>
  <c r="F47" i="20"/>
  <c r="F6" i="20"/>
  <c r="E38" i="20"/>
  <c r="F52" i="20"/>
  <c r="E12" i="20"/>
  <c r="F29" i="20"/>
  <c r="H3" i="12"/>
  <c r="E40" i="20"/>
  <c r="E4" i="20"/>
  <c r="F43" i="20"/>
  <c r="F21" i="20"/>
  <c r="A3" i="12" l="1"/>
  <c r="S2" i="12" a="1"/>
  <c r="S2" i="12" s="1"/>
  <c r="W3" i="12" a="1"/>
  <c r="W3" i="12" s="1"/>
  <c r="W2" i="12" a="1"/>
  <c r="W2" i="12" s="1"/>
  <c r="N62" i="15"/>
  <c r="AA68" i="12"/>
  <c r="AA69" i="12"/>
  <c r="AA88" i="12"/>
  <c r="AA89" i="12"/>
  <c r="AA90" i="12"/>
  <c r="AA91" i="12"/>
  <c r="AA108" i="12"/>
  <c r="AA109" i="12"/>
  <c r="AA71" i="12"/>
  <c r="AA95" i="12"/>
  <c r="AA112" i="12"/>
  <c r="AA113" i="12"/>
  <c r="AA114" i="12"/>
  <c r="AA115" i="12"/>
  <c r="AA67" i="12"/>
  <c r="AA84" i="12"/>
  <c r="AA85" i="12"/>
  <c r="AA86" i="12"/>
  <c r="AA87" i="12"/>
  <c r="AA107" i="12"/>
  <c r="F62" i="15"/>
  <c r="L121" i="15"/>
  <c r="L62" i="15"/>
  <c r="P49" i="15"/>
  <c r="F56" i="15"/>
  <c r="AA70" i="12"/>
  <c r="AA92" i="12"/>
  <c r="AA93" i="12"/>
  <c r="AA94" i="12"/>
  <c r="AA110" i="12"/>
  <c r="AA111" i="12"/>
  <c r="AA72" i="12"/>
  <c r="AA73" i="12"/>
  <c r="AA74" i="12"/>
  <c r="AA96" i="12"/>
  <c r="AA97" i="12"/>
  <c r="AA116" i="12"/>
  <c r="AA117" i="12"/>
  <c r="AA62" i="12"/>
  <c r="AA63" i="12"/>
  <c r="AA75" i="12"/>
  <c r="AA98" i="12"/>
  <c r="AA99" i="12"/>
  <c r="AA118" i="12"/>
  <c r="AA64" i="12"/>
  <c r="AA65" i="12"/>
  <c r="AA76" i="12"/>
  <c r="AA77" i="12"/>
  <c r="AA78" i="12"/>
  <c r="AA79" i="12"/>
  <c r="AA100" i="12"/>
  <c r="AA101" i="12"/>
  <c r="AA102" i="12"/>
  <c r="AA103" i="12"/>
  <c r="AA119" i="12"/>
  <c r="AA66" i="12"/>
  <c r="AA80" i="12"/>
  <c r="AA81" i="12"/>
  <c r="AA82" i="12"/>
  <c r="AA83" i="12"/>
  <c r="AA104" i="12"/>
  <c r="AA105" i="12"/>
  <c r="AA106" i="12"/>
  <c r="AA120" i="12"/>
  <c r="M121" i="12"/>
  <c r="AA121" i="12"/>
  <c r="I56" i="15"/>
  <c r="P6" i="15"/>
  <c r="G66" i="12"/>
  <c r="I66" i="12"/>
  <c r="G78" i="12"/>
  <c r="I78" i="12"/>
  <c r="G86" i="12"/>
  <c r="I86" i="12"/>
  <c r="G94" i="12"/>
  <c r="I94" i="12"/>
  <c r="G102" i="12"/>
  <c r="I102" i="12"/>
  <c r="G118" i="12"/>
  <c r="I118" i="12"/>
  <c r="G63" i="12"/>
  <c r="I63" i="12"/>
  <c r="I75" i="12"/>
  <c r="G75" i="12"/>
  <c r="I83" i="12"/>
  <c r="G83" i="12"/>
  <c r="G95" i="12"/>
  <c r="I95" i="12"/>
  <c r="G103" i="12"/>
  <c r="I103" i="12"/>
  <c r="G111" i="12"/>
  <c r="I111" i="12"/>
  <c r="I64" i="12"/>
  <c r="G64" i="12"/>
  <c r="I72" i="12"/>
  <c r="G72" i="12"/>
  <c r="I84" i="12"/>
  <c r="G84" i="12"/>
  <c r="I92" i="12"/>
  <c r="G92" i="12"/>
  <c r="I100" i="12"/>
  <c r="G100" i="12"/>
  <c r="I108" i="12"/>
  <c r="G108" i="12"/>
  <c r="I120" i="12"/>
  <c r="G120" i="12"/>
  <c r="G74" i="12"/>
  <c r="I74" i="12"/>
  <c r="G90" i="12"/>
  <c r="I90" i="12"/>
  <c r="G98" i="12"/>
  <c r="I98" i="12"/>
  <c r="G106" i="12"/>
  <c r="I106" i="12"/>
  <c r="G114" i="12"/>
  <c r="I114" i="12"/>
  <c r="I67" i="12"/>
  <c r="G67" i="12"/>
  <c r="G79" i="12"/>
  <c r="I79" i="12"/>
  <c r="I91" i="12"/>
  <c r="G91" i="12"/>
  <c r="I99" i="12"/>
  <c r="G99" i="12"/>
  <c r="I107" i="12"/>
  <c r="G107" i="12"/>
  <c r="G119" i="12"/>
  <c r="I119" i="12"/>
  <c r="I68" i="12"/>
  <c r="G68" i="12"/>
  <c r="I76" i="12"/>
  <c r="G76" i="12"/>
  <c r="I80" i="12"/>
  <c r="G80" i="12"/>
  <c r="I88" i="12"/>
  <c r="G88" i="12"/>
  <c r="I96" i="12"/>
  <c r="G96" i="12"/>
  <c r="I104" i="12"/>
  <c r="G104" i="12"/>
  <c r="I112" i="12"/>
  <c r="G112" i="12"/>
  <c r="G116" i="12"/>
  <c r="I116" i="12"/>
  <c r="G65" i="12"/>
  <c r="I65" i="12"/>
  <c r="G69" i="12"/>
  <c r="I69" i="12"/>
  <c r="G73" i="12"/>
  <c r="I73" i="12"/>
  <c r="I77" i="12"/>
  <c r="G77" i="12"/>
  <c r="G81" i="12"/>
  <c r="I81" i="12"/>
  <c r="I85" i="12"/>
  <c r="G85" i="12"/>
  <c r="G89" i="12"/>
  <c r="I89" i="12"/>
  <c r="I93" i="12"/>
  <c r="G93" i="12"/>
  <c r="G97" i="12"/>
  <c r="I97" i="12"/>
  <c r="I101" i="12"/>
  <c r="G101" i="12"/>
  <c r="G105" i="12"/>
  <c r="I105" i="12"/>
  <c r="I109" i="12"/>
  <c r="G109" i="12"/>
  <c r="G113" i="12"/>
  <c r="I113" i="12"/>
  <c r="G117" i="12"/>
  <c r="I117" i="12"/>
  <c r="G121" i="12"/>
  <c r="I121" i="12"/>
  <c r="G70" i="12"/>
  <c r="I70" i="12"/>
  <c r="G82" i="12"/>
  <c r="I82" i="12"/>
  <c r="G110" i="12"/>
  <c r="I110" i="12"/>
  <c r="G71" i="12"/>
  <c r="I71" i="12"/>
  <c r="G87" i="12"/>
  <c r="I87" i="12"/>
  <c r="I115" i="12"/>
  <c r="G115" i="12"/>
  <c r="I39" i="15"/>
  <c r="O30" i="15"/>
  <c r="I62" i="12"/>
  <c r="G62" i="12"/>
  <c r="M62" i="12"/>
  <c r="O60" i="15"/>
  <c r="F60" i="15"/>
  <c r="I28" i="15"/>
  <c r="O46" i="15"/>
  <c r="P40" i="15"/>
  <c r="O62" i="15"/>
  <c r="O18" i="15"/>
  <c r="P35" i="15"/>
  <c r="F18" i="15"/>
  <c r="O56" i="15"/>
  <c r="P33" i="15"/>
  <c r="P52" i="15"/>
  <c r="P44" i="15"/>
  <c r="P24" i="15"/>
  <c r="P56" i="15"/>
  <c r="O24" i="15"/>
  <c r="F20" i="15"/>
  <c r="P36" i="15"/>
  <c r="P28" i="15"/>
  <c r="P59" i="15"/>
  <c r="O59" i="15"/>
  <c r="P14" i="15"/>
  <c r="I9" i="15"/>
  <c r="P48" i="15"/>
  <c r="I30" i="15"/>
  <c r="O14" i="15"/>
  <c r="P10" i="15"/>
  <c r="I61" i="15"/>
  <c r="P54" i="15"/>
  <c r="O48" i="15"/>
  <c r="I40" i="15"/>
  <c r="P23" i="15"/>
  <c r="I19" i="15"/>
  <c r="I59" i="15"/>
  <c r="P55" i="15"/>
  <c r="O54" i="15"/>
  <c r="I34" i="15"/>
  <c r="I55" i="15"/>
  <c r="I53" i="15"/>
  <c r="I52" i="15"/>
  <c r="I49" i="15"/>
  <c r="P45" i="15"/>
  <c r="P43" i="15"/>
  <c r="O42" i="15"/>
  <c r="O40" i="15"/>
  <c r="I37" i="15"/>
  <c r="I36" i="15"/>
  <c r="P34" i="15"/>
  <c r="I25" i="15"/>
  <c r="F24" i="15"/>
  <c r="P16" i="15"/>
  <c r="P62" i="15"/>
  <c r="F52" i="15"/>
  <c r="F50" i="15"/>
  <c r="P39" i="15"/>
  <c r="F36" i="15"/>
  <c r="O34" i="15"/>
  <c r="I31" i="15"/>
  <c r="I27" i="15"/>
  <c r="F26" i="15"/>
  <c r="P18" i="15"/>
  <c r="O16" i="15"/>
  <c r="F12" i="15"/>
  <c r="I7" i="15"/>
  <c r="F6" i="15"/>
  <c r="I5" i="15"/>
  <c r="F8" i="15"/>
  <c r="O52" i="15"/>
  <c r="F38" i="15"/>
  <c r="O36" i="15"/>
  <c r="P26" i="15"/>
  <c r="O26" i="15"/>
  <c r="P7" i="15"/>
  <c r="O6" i="15"/>
  <c r="P5" i="15"/>
  <c r="P61" i="15"/>
  <c r="P50" i="15"/>
  <c r="I44" i="15"/>
  <c r="I43" i="15"/>
  <c r="F34" i="15"/>
  <c r="F28" i="15"/>
  <c r="O8" i="15"/>
  <c r="P57" i="15"/>
  <c r="I46" i="15"/>
  <c r="F44" i="15"/>
  <c r="F40" i="15"/>
  <c r="F32" i="15"/>
  <c r="P9" i="15"/>
  <c r="I50" i="15"/>
  <c r="O3" i="15"/>
  <c r="P3" i="15"/>
  <c r="I3" i="15"/>
  <c r="F29" i="15"/>
  <c r="O29" i="15"/>
  <c r="I29" i="15"/>
  <c r="F58" i="15"/>
  <c r="P58" i="15"/>
  <c r="I58" i="15"/>
  <c r="F41" i="15"/>
  <c r="O41" i="15"/>
  <c r="I60" i="15"/>
  <c r="I48" i="15"/>
  <c r="I14" i="15"/>
  <c r="F42" i="15"/>
  <c r="P42" i="15"/>
  <c r="I42" i="15"/>
  <c r="F35" i="15"/>
  <c r="O35" i="15"/>
  <c r="I35" i="15"/>
  <c r="P29" i="15"/>
  <c r="F23" i="15"/>
  <c r="O23" i="15"/>
  <c r="I23" i="15"/>
  <c r="F21" i="15"/>
  <c r="O21" i="15"/>
  <c r="P21" i="15"/>
  <c r="F15" i="15"/>
  <c r="O15" i="15"/>
  <c r="I15" i="15"/>
  <c r="F51" i="15"/>
  <c r="O51" i="15"/>
  <c r="I51" i="15"/>
  <c r="I32" i="15"/>
  <c r="I22" i="15"/>
  <c r="P51" i="15"/>
  <c r="O32" i="15"/>
  <c r="P22" i="15"/>
  <c r="P15" i="15"/>
  <c r="I4" i="15"/>
  <c r="F4" i="15"/>
  <c r="O4" i="15"/>
  <c r="F13" i="15"/>
  <c r="O13" i="15"/>
  <c r="P13" i="15"/>
  <c r="I38" i="15"/>
  <c r="F45" i="15"/>
  <c r="O45" i="15"/>
  <c r="I45" i="15"/>
  <c r="I62" i="15"/>
  <c r="P60" i="15"/>
  <c r="O58" i="15"/>
  <c r="F57" i="15"/>
  <c r="O57" i="15"/>
  <c r="I54" i="15"/>
  <c r="P41" i="15"/>
  <c r="O38" i="15"/>
  <c r="O22" i="15"/>
  <c r="F47" i="15"/>
  <c r="O47" i="15"/>
  <c r="P31" i="15"/>
  <c r="P20" i="15"/>
  <c r="I12" i="15"/>
  <c r="P53" i="15"/>
  <c r="O50" i="15"/>
  <c r="F37" i="15"/>
  <c r="O37" i="15"/>
  <c r="F27" i="15"/>
  <c r="O27" i="15"/>
  <c r="O20" i="15"/>
  <c r="F19" i="15"/>
  <c r="O19" i="15"/>
  <c r="O12" i="15"/>
  <c r="F11" i="15"/>
  <c r="O11" i="15"/>
  <c r="O61" i="15"/>
  <c r="F61" i="15"/>
  <c r="P46" i="15"/>
  <c r="F46" i="15"/>
  <c r="F43" i="15"/>
  <c r="O43" i="15"/>
  <c r="P30" i="15"/>
  <c r="F30" i="15"/>
  <c r="P27" i="15"/>
  <c r="I26" i="15"/>
  <c r="P19" i="15"/>
  <c r="I18" i="15"/>
  <c r="P11" i="15"/>
  <c r="I10" i="15"/>
  <c r="F31" i="15"/>
  <c r="O31" i="15"/>
  <c r="F49" i="15"/>
  <c r="O49" i="15"/>
  <c r="F33" i="15"/>
  <c r="O33" i="15"/>
  <c r="F25" i="15"/>
  <c r="O25" i="15"/>
  <c r="F17" i="15"/>
  <c r="O17" i="15"/>
  <c r="O10" i="15"/>
  <c r="I8" i="15"/>
  <c r="P47" i="15"/>
  <c r="O44" i="15"/>
  <c r="O28" i="15"/>
  <c r="I20" i="15"/>
  <c r="P12" i="15"/>
  <c r="F53" i="15"/>
  <c r="O53" i="15"/>
  <c r="F55" i="15"/>
  <c r="O55" i="15"/>
  <c r="F39" i="15"/>
  <c r="O39" i="15"/>
  <c r="P25" i="15"/>
  <c r="I24" i="15"/>
  <c r="P17" i="15"/>
  <c r="I16" i="15"/>
  <c r="P8" i="15"/>
  <c r="I6" i="15"/>
  <c r="O9" i="15"/>
  <c r="F9" i="15"/>
  <c r="O7" i="15"/>
  <c r="F7" i="15"/>
  <c r="O5" i="15"/>
  <c r="F5" i="15"/>
  <c r="AD14" i="20" a="1"/>
  <c r="AD14" i="20" s="1"/>
  <c r="AD19" i="20" a="1"/>
  <c r="AD19" i="20" s="1"/>
  <c r="AD43" i="20" a="1"/>
  <c r="AD43" i="20" s="1"/>
  <c r="AD46" i="20" a="1"/>
  <c r="AD46" i="20" s="1"/>
  <c r="X4" i="20"/>
  <c r="AD18" i="20" a="1"/>
  <c r="AD18" i="20" s="1"/>
  <c r="AD23" i="20" a="1"/>
  <c r="AD23" i="20" s="1"/>
  <c r="AD34" i="20" a="1"/>
  <c r="AD34" i="20" s="1"/>
  <c r="AD55" i="20" a="1"/>
  <c r="AD55" i="20" s="1"/>
  <c r="AD54" i="20" a="1"/>
  <c r="AD54" i="20" s="1"/>
  <c r="AA3" i="20"/>
  <c r="Z3" i="20"/>
  <c r="Y3" i="20"/>
  <c r="AB3" i="20"/>
  <c r="AD27" i="20" a="1"/>
  <c r="AD27" i="20" s="1"/>
  <c r="AD42" i="20" a="1"/>
  <c r="AD42" i="20" s="1"/>
  <c r="AD51" i="20" a="1"/>
  <c r="AD51" i="20" s="1"/>
  <c r="AC3" i="20"/>
  <c r="AD26" i="20" a="1"/>
  <c r="AD26" i="20" s="1"/>
  <c r="AD30" i="20" a="1"/>
  <c r="AD30" i="20" s="1"/>
  <c r="AD39" i="20" a="1"/>
  <c r="AD39" i="20" s="1"/>
  <c r="AD3" i="20" a="1"/>
  <c r="A4" i="12" l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F3" i="15"/>
  <c r="AD3" i="20"/>
  <c r="J62" i="15" s="1"/>
  <c r="AB4" i="20"/>
  <c r="AB5" i="20" s="1"/>
  <c r="AB6" i="20" s="1"/>
  <c r="AB7" i="20" s="1"/>
  <c r="AB8" i="20" s="1"/>
  <c r="AB9" i="20" s="1"/>
  <c r="AB10" i="20" s="1"/>
  <c r="AB11" i="20" s="1"/>
  <c r="AB12" i="20" s="1"/>
  <c r="AB13" i="20" s="1"/>
  <c r="AB14" i="20" s="1"/>
  <c r="AB15" i="20" s="1"/>
  <c r="AB16" i="20" s="1"/>
  <c r="AB17" i="20" s="1"/>
  <c r="AB18" i="20" s="1"/>
  <c r="AB19" i="20" s="1"/>
  <c r="AB20" i="20" s="1"/>
  <c r="AB21" i="20" s="1"/>
  <c r="AB22" i="20" s="1"/>
  <c r="AB23" i="20" s="1"/>
  <c r="AB24" i="20" s="1"/>
  <c r="AB25" i="20" s="1"/>
  <c r="AB26" i="20" s="1"/>
  <c r="AB27" i="20" s="1"/>
  <c r="AB28" i="20" s="1"/>
  <c r="AB29" i="20" s="1"/>
  <c r="AB30" i="20" s="1"/>
  <c r="AB31" i="20" s="1"/>
  <c r="AB32" i="20" s="1"/>
  <c r="AB33" i="20" s="1"/>
  <c r="AB34" i="20" s="1"/>
  <c r="AB35" i="20" s="1"/>
  <c r="AB36" i="20" s="1"/>
  <c r="AB37" i="20" s="1"/>
  <c r="AB38" i="20" s="1"/>
  <c r="AB39" i="20" s="1"/>
  <c r="AB40" i="20" s="1"/>
  <c r="AB41" i="20" s="1"/>
  <c r="AB42" i="20" s="1"/>
  <c r="AB43" i="20" s="1"/>
  <c r="AB44" i="20" s="1"/>
  <c r="AB45" i="20" s="1"/>
  <c r="AB46" i="20" s="1"/>
  <c r="AB47" i="20" s="1"/>
  <c r="AB48" i="20" s="1"/>
  <c r="AB49" i="20" s="1"/>
  <c r="X5" i="20"/>
  <c r="X6" i="20" s="1"/>
  <c r="X7" i="20" s="1"/>
  <c r="X8" i="20" s="1"/>
  <c r="X9" i="20" s="1"/>
  <c r="X10" i="20" s="1"/>
  <c r="X11" i="20" s="1"/>
  <c r="X12" i="20" s="1"/>
  <c r="X13" i="20" s="1"/>
  <c r="X14" i="20" s="1"/>
  <c r="X15" i="20" s="1"/>
  <c r="X16" i="20" s="1"/>
  <c r="X17" i="20" s="1"/>
  <c r="X18" i="20" s="1"/>
  <c r="X19" i="20" s="1"/>
  <c r="X20" i="20" s="1"/>
  <c r="X21" i="20" s="1"/>
  <c r="X22" i="20" s="1"/>
  <c r="X23" i="20" s="1"/>
  <c r="X24" i="20" s="1"/>
  <c r="X25" i="20" s="1"/>
  <c r="X26" i="20" s="1"/>
  <c r="X27" i="20" s="1"/>
  <c r="X28" i="20" s="1"/>
  <c r="X29" i="20" s="1"/>
  <c r="X30" i="20" s="1"/>
  <c r="X31" i="20" s="1"/>
  <c r="X32" i="20" s="1"/>
  <c r="X33" i="20" s="1"/>
  <c r="X34" i="20" s="1"/>
  <c r="X35" i="20" s="1"/>
  <c r="X36" i="20" s="1"/>
  <c r="X37" i="20" s="1"/>
  <c r="X38" i="20" s="1"/>
  <c r="X39" i="20" s="1"/>
  <c r="X40" i="20" s="1"/>
  <c r="X41" i="20" s="1"/>
  <c r="X42" i="20" s="1"/>
  <c r="X43" i="20" s="1"/>
  <c r="X44" i="20" s="1"/>
  <c r="X45" i="20" s="1"/>
  <c r="X46" i="20" s="1"/>
  <c r="X47" i="20" s="1"/>
  <c r="X48" i="20" s="1"/>
  <c r="X49" i="20" s="1"/>
  <c r="AC4" i="20"/>
  <c r="AC5" i="20" s="1"/>
  <c r="AC6" i="20" s="1"/>
  <c r="AC7" i="20" s="1"/>
  <c r="AC8" i="20" s="1"/>
  <c r="AC9" i="20" s="1"/>
  <c r="AC10" i="20" s="1"/>
  <c r="AC11" i="20" s="1"/>
  <c r="AC12" i="20" s="1"/>
  <c r="AC13" i="20" s="1"/>
  <c r="AC14" i="20" s="1"/>
  <c r="AC15" i="20" s="1"/>
  <c r="AC16" i="20" s="1"/>
  <c r="AC17" i="20" s="1"/>
  <c r="AC18" i="20" s="1"/>
  <c r="AC19" i="20" s="1"/>
  <c r="AC20" i="20" s="1"/>
  <c r="AC21" i="20" s="1"/>
  <c r="AC22" i="20" s="1"/>
  <c r="AC23" i="20" s="1"/>
  <c r="AC24" i="20" s="1"/>
  <c r="AC25" i="20" s="1"/>
  <c r="AC26" i="20" s="1"/>
  <c r="AC27" i="20" s="1"/>
  <c r="AC28" i="20" s="1"/>
  <c r="AC29" i="20" s="1"/>
  <c r="AC30" i="20" s="1"/>
  <c r="AC31" i="20" s="1"/>
  <c r="AC32" i="20" s="1"/>
  <c r="AC33" i="20" s="1"/>
  <c r="AC34" i="20" s="1"/>
  <c r="AC35" i="20" s="1"/>
  <c r="AC36" i="20" s="1"/>
  <c r="AC37" i="20" s="1"/>
  <c r="AC38" i="20" s="1"/>
  <c r="AC39" i="20" s="1"/>
  <c r="AC40" i="20" s="1"/>
  <c r="AC41" i="20" s="1"/>
  <c r="AC42" i="20" s="1"/>
  <c r="AC43" i="20" s="1"/>
  <c r="AC44" i="20" s="1"/>
  <c r="AC45" i="20" s="1"/>
  <c r="AC46" i="20" s="1"/>
  <c r="AC47" i="20" s="1"/>
  <c r="AC48" i="20" s="1"/>
  <c r="AC49" i="20" s="1"/>
  <c r="Y4" i="20"/>
  <c r="Y5" i="20" s="1"/>
  <c r="Y6" i="20" s="1"/>
  <c r="Y7" i="20" s="1"/>
  <c r="Y8" i="20" s="1"/>
  <c r="Y9" i="20" s="1"/>
  <c r="Y10" i="20" s="1"/>
  <c r="Y11" i="20" s="1"/>
  <c r="Y12" i="20" s="1"/>
  <c r="Y13" i="20" s="1"/>
  <c r="Y14" i="20" s="1"/>
  <c r="Y15" i="20" s="1"/>
  <c r="Y16" i="20" s="1"/>
  <c r="Y17" i="20" s="1"/>
  <c r="Y18" i="20" s="1"/>
  <c r="Y19" i="20" s="1"/>
  <c r="Y20" i="20" s="1"/>
  <c r="Y21" i="20" s="1"/>
  <c r="Y22" i="20" s="1"/>
  <c r="Y23" i="20" s="1"/>
  <c r="Y24" i="20" s="1"/>
  <c r="Y25" i="20" s="1"/>
  <c r="Y26" i="20" s="1"/>
  <c r="Y27" i="20" s="1"/>
  <c r="Y28" i="20" s="1"/>
  <c r="Y29" i="20" s="1"/>
  <c r="Y30" i="20" s="1"/>
  <c r="Y31" i="20" s="1"/>
  <c r="Y32" i="20" s="1"/>
  <c r="Y33" i="20" s="1"/>
  <c r="Y34" i="20" s="1"/>
  <c r="Y35" i="20" s="1"/>
  <c r="Y36" i="20" s="1"/>
  <c r="Y37" i="20" s="1"/>
  <c r="Y38" i="20" s="1"/>
  <c r="Y39" i="20" s="1"/>
  <c r="Y40" i="20" s="1"/>
  <c r="Y41" i="20" s="1"/>
  <c r="Y42" i="20" s="1"/>
  <c r="Y43" i="20" s="1"/>
  <c r="Y44" i="20" s="1"/>
  <c r="Y45" i="20" s="1"/>
  <c r="Y46" i="20" s="1"/>
  <c r="Y47" i="20" s="1"/>
  <c r="Y48" i="20" s="1"/>
  <c r="Y49" i="20" s="1"/>
  <c r="Z4" i="20"/>
  <c r="Z5" i="20" s="1"/>
  <c r="Z6" i="20" s="1"/>
  <c r="Z7" i="20" s="1"/>
  <c r="Z8" i="20" s="1"/>
  <c r="Z9" i="20" s="1"/>
  <c r="Z10" i="20" s="1"/>
  <c r="Z11" i="20" s="1"/>
  <c r="Z12" i="20" s="1"/>
  <c r="Z13" i="20" s="1"/>
  <c r="Z14" i="20" s="1"/>
  <c r="Z15" i="20" s="1"/>
  <c r="Z16" i="20" s="1"/>
  <c r="Z17" i="20" s="1"/>
  <c r="Z18" i="20" s="1"/>
  <c r="Z19" i="20" s="1"/>
  <c r="Z20" i="20" s="1"/>
  <c r="Z21" i="20" s="1"/>
  <c r="Z22" i="20" s="1"/>
  <c r="Z23" i="20" s="1"/>
  <c r="Z24" i="20" s="1"/>
  <c r="Z25" i="20" s="1"/>
  <c r="Z26" i="20" s="1"/>
  <c r="Z27" i="20" s="1"/>
  <c r="Z28" i="20" s="1"/>
  <c r="Z29" i="20" s="1"/>
  <c r="Z30" i="20" s="1"/>
  <c r="Z31" i="20" s="1"/>
  <c r="Z32" i="20" s="1"/>
  <c r="Z33" i="20" s="1"/>
  <c r="Z34" i="20" s="1"/>
  <c r="Z35" i="20" s="1"/>
  <c r="Z36" i="20" s="1"/>
  <c r="Z37" i="20" s="1"/>
  <c r="Z38" i="20" s="1"/>
  <c r="Z39" i="20" s="1"/>
  <c r="Z40" i="20" s="1"/>
  <c r="Z41" i="20" s="1"/>
  <c r="Z42" i="20" s="1"/>
  <c r="Z43" i="20" s="1"/>
  <c r="Z44" i="20" s="1"/>
  <c r="Z45" i="20" s="1"/>
  <c r="Z46" i="20" s="1"/>
  <c r="Z47" i="20" s="1"/>
  <c r="Z48" i="20" s="1"/>
  <c r="Z49" i="20" s="1"/>
  <c r="AA4" i="20"/>
  <c r="AA5" i="20" s="1"/>
  <c r="AA6" i="20" s="1"/>
  <c r="AA7" i="20" s="1"/>
  <c r="AA8" i="20" s="1"/>
  <c r="AA9" i="20" s="1"/>
  <c r="AA10" i="20" s="1"/>
  <c r="AA11" i="20" s="1"/>
  <c r="AA12" i="20" s="1"/>
  <c r="AA13" i="20" s="1"/>
  <c r="AA14" i="20" s="1"/>
  <c r="AA15" i="20" s="1"/>
  <c r="AA16" i="20" s="1"/>
  <c r="AA17" i="20" s="1"/>
  <c r="AA18" i="20" s="1"/>
  <c r="AA19" i="20" s="1"/>
  <c r="AA20" i="20" s="1"/>
  <c r="AA21" i="20" s="1"/>
  <c r="AA22" i="20" s="1"/>
  <c r="AA23" i="20" s="1"/>
  <c r="AA24" i="20" s="1"/>
  <c r="AA25" i="20" s="1"/>
  <c r="AA26" i="20" s="1"/>
  <c r="AA27" i="20" s="1"/>
  <c r="AA28" i="20" s="1"/>
  <c r="AA29" i="20" s="1"/>
  <c r="AA30" i="20" s="1"/>
  <c r="AA31" i="20" s="1"/>
  <c r="AA32" i="20" s="1"/>
  <c r="AA33" i="20" s="1"/>
  <c r="AA34" i="20" s="1"/>
  <c r="AA35" i="20" s="1"/>
  <c r="AA36" i="20" s="1"/>
  <c r="AA37" i="20" s="1"/>
  <c r="AA38" i="20" s="1"/>
  <c r="AA39" i="20" s="1"/>
  <c r="AA40" i="20" s="1"/>
  <c r="AA41" i="20" s="1"/>
  <c r="AA42" i="20" s="1"/>
  <c r="AA43" i="20" s="1"/>
  <c r="AA44" i="20" s="1"/>
  <c r="AA45" i="20" s="1"/>
  <c r="AA46" i="20" s="1"/>
  <c r="AA47" i="20" s="1"/>
  <c r="AA48" i="20" s="1"/>
  <c r="AA49" i="20" s="1"/>
  <c r="AD2" i="21" l="1"/>
  <c r="AI2" i="21"/>
  <c r="B2" i="21"/>
  <c r="A3" i="21" s="1"/>
  <c r="W3" i="21" s="1"/>
  <c r="Q2" i="21"/>
  <c r="AC2" i="21"/>
  <c r="W2" i="21"/>
  <c r="E2" i="21"/>
  <c r="O2" i="21"/>
  <c r="AF2" i="21"/>
  <c r="Y2" i="21"/>
  <c r="AF3" i="21"/>
  <c r="H2" i="21"/>
  <c r="L2" i="21"/>
  <c r="S2" i="21"/>
  <c r="AK2" i="21"/>
  <c r="V2" i="21"/>
  <c r="AG2" i="21"/>
  <c r="Q3" i="21"/>
  <c r="B3" i="21"/>
  <c r="A4" i="21" s="1"/>
  <c r="I4" i="21" s="1"/>
  <c r="C3" i="21"/>
  <c r="F3" i="21"/>
  <c r="AJ3" i="21"/>
  <c r="AB2" i="21"/>
  <c r="J2" i="21"/>
  <c r="Z2" i="21"/>
  <c r="AE2" i="21"/>
  <c r="H3" i="21"/>
  <c r="O3" i="21"/>
  <c r="AK3" i="21"/>
  <c r="AC3" i="21"/>
  <c r="J3" i="21"/>
  <c r="U2" i="21"/>
  <c r="K2" i="21"/>
  <c r="N2" i="21"/>
  <c r="P2" i="21"/>
  <c r="K3" i="21"/>
  <c r="R3" i="21"/>
  <c r="L3" i="21"/>
  <c r="T2" i="21"/>
  <c r="AE3" i="21"/>
  <c r="R2" i="21"/>
  <c r="AH2" i="21"/>
  <c r="U3" i="21"/>
  <c r="X2" i="21"/>
  <c r="D2" i="21"/>
  <c r="C2" i="21"/>
  <c r="AJ2" i="21"/>
  <c r="F2" i="21"/>
  <c r="AJ4" i="21"/>
  <c r="AK4" i="21"/>
  <c r="J4" i="21"/>
  <c r="AH4" i="21"/>
  <c r="G4" i="21"/>
  <c r="Y61" i="20"/>
  <c r="Y62" i="20" s="1"/>
  <c r="Y50" i="20"/>
  <c r="AC61" i="20"/>
  <c r="AC62" i="20" s="1"/>
  <c r="AC50" i="20"/>
  <c r="AA61" i="20"/>
  <c r="AA62" i="20" s="1"/>
  <c r="AA50" i="20"/>
  <c r="AA51" i="20" s="1"/>
  <c r="AA52" i="20" s="1"/>
  <c r="AA53" i="20" s="1"/>
  <c r="AA54" i="20" s="1"/>
  <c r="AA55" i="20" s="1"/>
  <c r="AA56" i="20" s="1"/>
  <c r="AA57" i="20" s="1"/>
  <c r="AA58" i="20" s="1"/>
  <c r="AA59" i="20" s="1"/>
  <c r="AA60" i="20" s="1"/>
  <c r="X61" i="20"/>
  <c r="X62" i="20" s="1"/>
  <c r="X50" i="20"/>
  <c r="Z61" i="20"/>
  <c r="Z62" i="20" s="1"/>
  <c r="Z50" i="20"/>
  <c r="Z51" i="20" s="1"/>
  <c r="Z52" i="20" s="1"/>
  <c r="Z53" i="20" s="1"/>
  <c r="Z54" i="20" s="1"/>
  <c r="Z55" i="20" s="1"/>
  <c r="Z56" i="20" s="1"/>
  <c r="Z57" i="20" s="1"/>
  <c r="Z58" i="20" s="1"/>
  <c r="Z59" i="20" s="1"/>
  <c r="Z60" i="20" s="1"/>
  <c r="AB61" i="20"/>
  <c r="AB62" i="20" s="1"/>
  <c r="AB50" i="20"/>
  <c r="AD62" i="20" a="1"/>
  <c r="K4" i="21" l="1"/>
  <c r="X3" i="21"/>
  <c r="P4" i="21"/>
  <c r="AI3" i="21"/>
  <c r="AB3" i="21"/>
  <c r="Z3" i="21"/>
  <c r="N4" i="21"/>
  <c r="S3" i="21"/>
  <c r="P3" i="21"/>
  <c r="V3" i="21"/>
  <c r="T3" i="21"/>
  <c r="Y3" i="21"/>
  <c r="L4" i="21"/>
  <c r="AG3" i="21"/>
  <c r="N3" i="21"/>
  <c r="D3" i="21"/>
  <c r="E3" i="21"/>
  <c r="AH3" i="21"/>
  <c r="AD3" i="21"/>
  <c r="AI4" i="21"/>
  <c r="E4" i="21"/>
  <c r="Y4" i="21"/>
  <c r="O4" i="21"/>
  <c r="AC4" i="21"/>
  <c r="D4" i="21"/>
  <c r="AB4" i="21"/>
  <c r="T4" i="21"/>
  <c r="B4" i="21"/>
  <c r="A5" i="21" s="1"/>
  <c r="AK5" i="21" s="1"/>
  <c r="U4" i="21"/>
  <c r="H4" i="21"/>
  <c r="AE4" i="21"/>
  <c r="Z4" i="21"/>
  <c r="AD4" i="21"/>
  <c r="X4" i="21"/>
  <c r="AF4" i="21"/>
  <c r="Q4" i="21"/>
  <c r="M4" i="21"/>
  <c r="F4" i="21"/>
  <c r="AA4" i="21"/>
  <c r="S4" i="21"/>
  <c r="R4" i="21"/>
  <c r="AG4" i="21"/>
  <c r="W4" i="21"/>
  <c r="C4" i="21"/>
  <c r="V4" i="21"/>
  <c r="AA63" i="20"/>
  <c r="AD62" i="20"/>
  <c r="J121" i="15" s="1"/>
  <c r="Z63" i="20"/>
  <c r="AC51" i="20"/>
  <c r="AC52" i="20" s="1"/>
  <c r="AC53" i="20" s="1"/>
  <c r="AC54" i="20" s="1"/>
  <c r="AC55" i="20" s="1"/>
  <c r="AC56" i="20" s="1"/>
  <c r="AC57" i="20" s="1"/>
  <c r="AC58" i="20" s="1"/>
  <c r="AC59" i="20" s="1"/>
  <c r="AC60" i="20" s="1"/>
  <c r="AB51" i="20"/>
  <c r="AB52" i="20" s="1"/>
  <c r="AB53" i="20" s="1"/>
  <c r="AB54" i="20" s="1"/>
  <c r="AB55" i="20" s="1"/>
  <c r="AB56" i="20" s="1"/>
  <c r="AB57" i="20" s="1"/>
  <c r="AB58" i="20" s="1"/>
  <c r="AB59" i="20" s="1"/>
  <c r="AB60" i="20" s="1"/>
  <c r="Y51" i="20"/>
  <c r="Y52" i="20" s="1"/>
  <c r="Y53" i="20" s="1"/>
  <c r="Y54" i="20" s="1"/>
  <c r="Y55" i="20" s="1"/>
  <c r="Y56" i="20" s="1"/>
  <c r="Y57" i="20" s="1"/>
  <c r="Y58" i="20" s="1"/>
  <c r="Y59" i="20" s="1"/>
  <c r="Y60" i="20" s="1"/>
  <c r="X51" i="20"/>
  <c r="X52" i="20" s="1"/>
  <c r="X53" i="20" s="1"/>
  <c r="X54" i="20" s="1"/>
  <c r="X55" i="20" s="1"/>
  <c r="X56" i="20" s="1"/>
  <c r="X57" i="20" s="1"/>
  <c r="X58" i="20" s="1"/>
  <c r="X59" i="20" s="1"/>
  <c r="X60" i="20" s="1"/>
  <c r="AJ5" i="21" l="1"/>
  <c r="X5" i="21"/>
  <c r="Z5" i="21"/>
  <c r="B5" i="21"/>
  <c r="A6" i="21" s="1"/>
  <c r="T6" i="21" s="1"/>
  <c r="M5" i="21"/>
  <c r="G5" i="21"/>
  <c r="N5" i="21"/>
  <c r="P5" i="21"/>
  <c r="E5" i="21"/>
  <c r="AF5" i="21"/>
  <c r="AA5" i="21"/>
  <c r="S5" i="21"/>
  <c r="I5" i="21"/>
  <c r="V5" i="21"/>
  <c r="L5" i="21"/>
  <c r="F5" i="21"/>
  <c r="Y5" i="21"/>
  <c r="Q5" i="21"/>
  <c r="U5" i="21"/>
  <c r="AE5" i="21"/>
  <c r="W5" i="21"/>
  <c r="D5" i="21"/>
  <c r="R5" i="21"/>
  <c r="AG5" i="21"/>
  <c r="H5" i="21"/>
  <c r="O5" i="21"/>
  <c r="T5" i="21"/>
  <c r="K5" i="21"/>
  <c r="AC5" i="21"/>
  <c r="AH5" i="21"/>
  <c r="AI5" i="21"/>
  <c r="J5" i="21"/>
  <c r="AB5" i="21"/>
  <c r="AD5" i="21"/>
  <c r="C5" i="21"/>
  <c r="Z6" i="21"/>
  <c r="Y63" i="20"/>
  <c r="AB63" i="20"/>
  <c r="X63" i="20"/>
  <c r="AC63" i="20"/>
  <c r="AI6" i="21" l="1"/>
  <c r="C6" i="21"/>
  <c r="H6" i="21"/>
  <c r="N6" i="21"/>
  <c r="AH6" i="21"/>
  <c r="R6" i="21"/>
  <c r="W6" i="21"/>
  <c r="AB6" i="21"/>
  <c r="K6" i="21"/>
  <c r="AC6" i="21"/>
  <c r="F6" i="21"/>
  <c r="AG6" i="21"/>
  <c r="G6" i="21"/>
  <c r="M6" i="21"/>
  <c r="AJ6" i="21"/>
  <c r="X6" i="21"/>
  <c r="Y6" i="21"/>
  <c r="D6" i="21"/>
  <c r="AK6" i="21"/>
  <c r="J6" i="21"/>
  <c r="P6" i="21"/>
  <c r="U6" i="21"/>
  <c r="V6" i="21"/>
  <c r="S6" i="21"/>
  <c r="AA6" i="21"/>
  <c r="AD6" i="21"/>
  <c r="L6" i="21"/>
  <c r="AE6" i="21"/>
  <c r="O6" i="21"/>
  <c r="Q6" i="21"/>
  <c r="E6" i="21"/>
  <c r="B6" i="21"/>
  <c r="A7" i="21" s="1"/>
  <c r="AC7" i="21" s="1"/>
  <c r="I6" i="21"/>
  <c r="AF6" i="21"/>
  <c r="M67" i="20"/>
  <c r="M70" i="20" s="1"/>
  <c r="G7" i="21" l="1"/>
  <c r="S7" i="21"/>
  <c r="P7" i="21"/>
  <c r="Q7" i="21"/>
  <c r="AF7" i="21"/>
  <c r="Y7" i="21"/>
  <c r="O7" i="21"/>
  <c r="F7" i="21"/>
  <c r="K7" i="21"/>
  <c r="AJ7" i="21"/>
  <c r="AA7" i="21"/>
  <c r="L7" i="21"/>
  <c r="B7" i="21"/>
  <c r="A8" i="21" s="1"/>
  <c r="K8" i="21" s="1"/>
  <c r="V7" i="21"/>
  <c r="AI7" i="21"/>
  <c r="R7" i="21"/>
  <c r="D7" i="21"/>
  <c r="X7" i="21"/>
  <c r="AK7" i="21"/>
  <c r="E7" i="21"/>
  <c r="N7" i="21"/>
  <c r="AG7" i="21"/>
  <c r="AE7" i="21"/>
  <c r="J7" i="21"/>
  <c r="M7" i="21"/>
  <c r="W7" i="21"/>
  <c r="Z7" i="21"/>
  <c r="AB7" i="21"/>
  <c r="I7" i="21"/>
  <c r="AD7" i="21"/>
  <c r="C7" i="21"/>
  <c r="H7" i="21"/>
  <c r="AH7" i="21"/>
  <c r="T7" i="21"/>
  <c r="U7" i="21"/>
  <c r="AA8" i="21"/>
  <c r="U8" i="21"/>
  <c r="J8" i="21"/>
  <c r="AG8" i="21"/>
  <c r="D8" i="21"/>
  <c r="AH8" i="21"/>
  <c r="M8" i="21"/>
  <c r="Z8" i="21"/>
  <c r="AF8" i="21"/>
  <c r="R8" i="21"/>
  <c r="G8" i="21"/>
  <c r="L8" i="21"/>
  <c r="AI8" i="21"/>
  <c r="AK8" i="21"/>
  <c r="AE8" i="21"/>
  <c r="AD8" i="21"/>
  <c r="T8" i="21"/>
  <c r="S8" i="21"/>
  <c r="O8" i="21"/>
  <c r="N8" i="21"/>
  <c r="M69" i="20"/>
  <c r="C8" i="21" l="1"/>
  <c r="Q8" i="21"/>
  <c r="P8" i="21"/>
  <c r="F8" i="21"/>
  <c r="H8" i="21"/>
  <c r="V8" i="21"/>
  <c r="Y8" i="21"/>
  <c r="B8" i="21"/>
  <c r="A9" i="21" s="1"/>
  <c r="AA9" i="21" s="1"/>
  <c r="X8" i="21"/>
  <c r="I8" i="21"/>
  <c r="AB8" i="21"/>
  <c r="AJ8" i="21"/>
  <c r="W8" i="21"/>
  <c r="AC8" i="21"/>
  <c r="E8" i="21"/>
  <c r="N9" i="21"/>
  <c r="AD9" i="21"/>
  <c r="AB9" i="21"/>
  <c r="B9" i="21"/>
  <c r="A10" i="21" s="1"/>
  <c r="P9" i="21"/>
  <c r="F9" i="21"/>
  <c r="J9" i="21"/>
  <c r="O9" i="21"/>
  <c r="AI9" i="21"/>
  <c r="U177" i="19"/>
  <c r="T177" i="19"/>
  <c r="S177" i="19"/>
  <c r="R177" i="19"/>
  <c r="Q177" i="19"/>
  <c r="P177" i="19"/>
  <c r="U176" i="19"/>
  <c r="T176" i="19"/>
  <c r="S176" i="19"/>
  <c r="R176" i="19"/>
  <c r="Q176" i="19"/>
  <c r="P176" i="19"/>
  <c r="U175" i="19"/>
  <c r="T175" i="19"/>
  <c r="S175" i="19"/>
  <c r="R175" i="19"/>
  <c r="Q175" i="19"/>
  <c r="P175" i="19"/>
  <c r="U174" i="19"/>
  <c r="T174" i="19"/>
  <c r="S174" i="19"/>
  <c r="R174" i="19"/>
  <c r="Q174" i="19"/>
  <c r="P174" i="19"/>
  <c r="U173" i="19"/>
  <c r="T173" i="19"/>
  <c r="S173" i="19"/>
  <c r="R173" i="19"/>
  <c r="Q173" i="19"/>
  <c r="P173" i="19"/>
  <c r="U172" i="19"/>
  <c r="T172" i="19"/>
  <c r="S172" i="19"/>
  <c r="R172" i="19"/>
  <c r="Q172" i="19"/>
  <c r="P172" i="19"/>
  <c r="U171" i="19"/>
  <c r="T171" i="19"/>
  <c r="S171" i="19"/>
  <c r="R171" i="19"/>
  <c r="Q171" i="19"/>
  <c r="P171" i="19"/>
  <c r="U170" i="19"/>
  <c r="T170" i="19"/>
  <c r="S170" i="19"/>
  <c r="R170" i="19"/>
  <c r="Q170" i="19"/>
  <c r="P170" i="19"/>
  <c r="U169" i="19"/>
  <c r="T169" i="19"/>
  <c r="S169" i="19"/>
  <c r="R169" i="19"/>
  <c r="Q169" i="19"/>
  <c r="P169" i="19"/>
  <c r="U168" i="19"/>
  <c r="T168" i="19"/>
  <c r="S168" i="19"/>
  <c r="R168" i="19"/>
  <c r="Q168" i="19"/>
  <c r="P168" i="19"/>
  <c r="U167" i="19"/>
  <c r="T167" i="19"/>
  <c r="S167" i="19"/>
  <c r="R167" i="19"/>
  <c r="Q167" i="19"/>
  <c r="P167" i="19"/>
  <c r="U166" i="19"/>
  <c r="T166" i="19"/>
  <c r="S166" i="19"/>
  <c r="R166" i="19"/>
  <c r="Q166" i="19"/>
  <c r="P166" i="19"/>
  <c r="U165" i="19"/>
  <c r="T165" i="19"/>
  <c r="S165" i="19"/>
  <c r="R165" i="19"/>
  <c r="Q165" i="19"/>
  <c r="P165" i="19"/>
  <c r="U164" i="19"/>
  <c r="T164" i="19"/>
  <c r="S164" i="19"/>
  <c r="R164" i="19"/>
  <c r="Q164" i="19"/>
  <c r="P164" i="19"/>
  <c r="U163" i="19"/>
  <c r="T163" i="19"/>
  <c r="S163" i="19"/>
  <c r="R163" i="19"/>
  <c r="Q163" i="19"/>
  <c r="P163" i="19"/>
  <c r="U162" i="19"/>
  <c r="T162" i="19"/>
  <c r="S162" i="19"/>
  <c r="R162" i="19"/>
  <c r="Q162" i="19"/>
  <c r="P162" i="19"/>
  <c r="U161" i="19"/>
  <c r="T161" i="19"/>
  <c r="S161" i="19"/>
  <c r="R161" i="19"/>
  <c r="Q161" i="19"/>
  <c r="P161" i="19"/>
  <c r="U160" i="19"/>
  <c r="T160" i="19"/>
  <c r="S160" i="19"/>
  <c r="R160" i="19"/>
  <c r="Q160" i="19"/>
  <c r="P160" i="19"/>
  <c r="U159" i="19"/>
  <c r="T159" i="19"/>
  <c r="S159" i="19"/>
  <c r="R159" i="19"/>
  <c r="Q159" i="19"/>
  <c r="P159" i="19"/>
  <c r="U158" i="19"/>
  <c r="T158" i="19"/>
  <c r="S158" i="19"/>
  <c r="R158" i="19"/>
  <c r="Q158" i="19"/>
  <c r="P158" i="19"/>
  <c r="U157" i="19"/>
  <c r="T157" i="19"/>
  <c r="S157" i="19"/>
  <c r="R157" i="19"/>
  <c r="Q157" i="19"/>
  <c r="P157" i="19"/>
  <c r="U156" i="19"/>
  <c r="T156" i="19"/>
  <c r="S156" i="19"/>
  <c r="R156" i="19"/>
  <c r="Q156" i="19"/>
  <c r="P156" i="19"/>
  <c r="U155" i="19"/>
  <c r="T155" i="19"/>
  <c r="S155" i="19"/>
  <c r="R155" i="19"/>
  <c r="Q155" i="19"/>
  <c r="P155" i="19"/>
  <c r="U154" i="19"/>
  <c r="T154" i="19"/>
  <c r="S154" i="19"/>
  <c r="R154" i="19"/>
  <c r="Q154" i="19"/>
  <c r="P154" i="19"/>
  <c r="U153" i="19"/>
  <c r="T153" i="19"/>
  <c r="S153" i="19"/>
  <c r="R153" i="19"/>
  <c r="Q153" i="19"/>
  <c r="P153" i="19"/>
  <c r="U152" i="19"/>
  <c r="T152" i="19"/>
  <c r="S152" i="19"/>
  <c r="R152" i="19"/>
  <c r="Q152" i="19"/>
  <c r="P152" i="19"/>
  <c r="U151" i="19"/>
  <c r="T151" i="19"/>
  <c r="S151" i="19"/>
  <c r="R151" i="19"/>
  <c r="Q151" i="19"/>
  <c r="P151" i="19"/>
  <c r="U150" i="19"/>
  <c r="T150" i="19"/>
  <c r="S150" i="19"/>
  <c r="R150" i="19"/>
  <c r="Q150" i="19"/>
  <c r="P150" i="19"/>
  <c r="U149" i="19"/>
  <c r="T149" i="19"/>
  <c r="S149" i="19"/>
  <c r="R149" i="19"/>
  <c r="Q149" i="19"/>
  <c r="P149" i="19"/>
  <c r="U148" i="19"/>
  <c r="T148" i="19"/>
  <c r="S148" i="19"/>
  <c r="R148" i="19"/>
  <c r="Q148" i="19"/>
  <c r="P148" i="19"/>
  <c r="U147" i="19"/>
  <c r="T147" i="19"/>
  <c r="S147" i="19"/>
  <c r="R147" i="19"/>
  <c r="Q147" i="19"/>
  <c r="P147" i="19"/>
  <c r="U146" i="19"/>
  <c r="T146" i="19"/>
  <c r="S146" i="19"/>
  <c r="R146" i="19"/>
  <c r="Q146" i="19"/>
  <c r="P146" i="19"/>
  <c r="U145" i="19"/>
  <c r="T145" i="19"/>
  <c r="S145" i="19"/>
  <c r="R145" i="19"/>
  <c r="Q145" i="19"/>
  <c r="P145" i="19"/>
  <c r="U144" i="19"/>
  <c r="T144" i="19"/>
  <c r="S144" i="19"/>
  <c r="R144" i="19"/>
  <c r="Q144" i="19"/>
  <c r="P144" i="19"/>
  <c r="U143" i="19"/>
  <c r="T143" i="19"/>
  <c r="S143" i="19"/>
  <c r="R143" i="19"/>
  <c r="Q143" i="19"/>
  <c r="P143" i="19"/>
  <c r="U142" i="19"/>
  <c r="T142" i="19"/>
  <c r="S142" i="19"/>
  <c r="R142" i="19"/>
  <c r="Q142" i="19"/>
  <c r="P142" i="19"/>
  <c r="U141" i="19"/>
  <c r="T141" i="19"/>
  <c r="S141" i="19"/>
  <c r="R141" i="19"/>
  <c r="Q141" i="19"/>
  <c r="P141" i="19"/>
  <c r="U140" i="19"/>
  <c r="T140" i="19"/>
  <c r="S140" i="19"/>
  <c r="R140" i="19"/>
  <c r="Q140" i="19"/>
  <c r="P140" i="19"/>
  <c r="U139" i="19"/>
  <c r="T139" i="19"/>
  <c r="S139" i="19"/>
  <c r="R139" i="19"/>
  <c r="Q139" i="19"/>
  <c r="P139" i="19"/>
  <c r="U138" i="19"/>
  <c r="T138" i="19"/>
  <c r="S138" i="19"/>
  <c r="R138" i="19"/>
  <c r="Q138" i="19"/>
  <c r="P138" i="19"/>
  <c r="U137" i="19"/>
  <c r="T137" i="19"/>
  <c r="S137" i="19"/>
  <c r="R137" i="19"/>
  <c r="Q137" i="19"/>
  <c r="P137" i="19"/>
  <c r="U136" i="19"/>
  <c r="T136" i="19"/>
  <c r="S136" i="19"/>
  <c r="R136" i="19"/>
  <c r="Q136" i="19"/>
  <c r="P136" i="19"/>
  <c r="U135" i="19"/>
  <c r="T135" i="19"/>
  <c r="S135" i="19"/>
  <c r="R135" i="19"/>
  <c r="Q135" i="19"/>
  <c r="P135" i="19"/>
  <c r="U134" i="19"/>
  <c r="T134" i="19"/>
  <c r="S134" i="19"/>
  <c r="R134" i="19"/>
  <c r="Q134" i="19"/>
  <c r="P134" i="19"/>
  <c r="U133" i="19"/>
  <c r="T133" i="19"/>
  <c r="S133" i="19"/>
  <c r="R133" i="19"/>
  <c r="Q133" i="19"/>
  <c r="P133" i="19"/>
  <c r="U132" i="19"/>
  <c r="T132" i="19"/>
  <c r="S132" i="19"/>
  <c r="R132" i="19"/>
  <c r="Q132" i="19"/>
  <c r="P132" i="19"/>
  <c r="U131" i="19"/>
  <c r="T131" i="19"/>
  <c r="S131" i="19"/>
  <c r="R131" i="19"/>
  <c r="Q131" i="19"/>
  <c r="P131" i="19"/>
  <c r="U130" i="19"/>
  <c r="T130" i="19"/>
  <c r="S130" i="19"/>
  <c r="R130" i="19"/>
  <c r="Q130" i="19"/>
  <c r="P130" i="19"/>
  <c r="U129" i="19"/>
  <c r="T129" i="19"/>
  <c r="S129" i="19"/>
  <c r="R129" i="19"/>
  <c r="Q129" i="19"/>
  <c r="P129" i="19"/>
  <c r="U128" i="19"/>
  <c r="T128" i="19"/>
  <c r="S128" i="19"/>
  <c r="R128" i="19"/>
  <c r="Q128" i="19"/>
  <c r="P128" i="19"/>
  <c r="U127" i="19"/>
  <c r="T127" i="19"/>
  <c r="S127" i="19"/>
  <c r="R127" i="19"/>
  <c r="Q127" i="19"/>
  <c r="P127" i="19"/>
  <c r="U126" i="19"/>
  <c r="T126" i="19"/>
  <c r="S126" i="19"/>
  <c r="R126" i="19"/>
  <c r="Q126" i="19"/>
  <c r="P126" i="19"/>
  <c r="U125" i="19"/>
  <c r="T125" i="19"/>
  <c r="S125" i="19"/>
  <c r="R125" i="19"/>
  <c r="Q125" i="19"/>
  <c r="P125" i="19"/>
  <c r="U124" i="19"/>
  <c r="T124" i="19"/>
  <c r="S124" i="19"/>
  <c r="R124" i="19"/>
  <c r="Q124" i="19"/>
  <c r="P124" i="19"/>
  <c r="U123" i="19"/>
  <c r="T123" i="19"/>
  <c r="S123" i="19"/>
  <c r="R123" i="19"/>
  <c r="Q123" i="19"/>
  <c r="P123" i="19"/>
  <c r="U122" i="19"/>
  <c r="T122" i="19"/>
  <c r="S122" i="19"/>
  <c r="R122" i="19"/>
  <c r="Q122" i="19"/>
  <c r="P122" i="19"/>
  <c r="U121" i="19"/>
  <c r="T121" i="19"/>
  <c r="S121" i="19"/>
  <c r="R121" i="19"/>
  <c r="Q121" i="19"/>
  <c r="P121" i="19"/>
  <c r="U120" i="19"/>
  <c r="T120" i="19"/>
  <c r="S120" i="19"/>
  <c r="R120" i="19"/>
  <c r="Q120" i="19"/>
  <c r="P120" i="19"/>
  <c r="U119" i="19"/>
  <c r="T119" i="19"/>
  <c r="S119" i="19"/>
  <c r="R119" i="19"/>
  <c r="Q119" i="19"/>
  <c r="P119" i="19"/>
  <c r="U118" i="19"/>
  <c r="T118" i="19"/>
  <c r="S118" i="19"/>
  <c r="R118" i="19"/>
  <c r="Q118" i="19"/>
  <c r="P118" i="19"/>
  <c r="U117" i="19"/>
  <c r="T117" i="19"/>
  <c r="S117" i="19"/>
  <c r="R117" i="19"/>
  <c r="Q117" i="19"/>
  <c r="P117" i="19"/>
  <c r="U116" i="19"/>
  <c r="T116" i="19"/>
  <c r="S116" i="19"/>
  <c r="R116" i="19"/>
  <c r="Q116" i="19"/>
  <c r="P116" i="19"/>
  <c r="U115" i="19"/>
  <c r="T115" i="19"/>
  <c r="S115" i="19"/>
  <c r="R115" i="19"/>
  <c r="Q115" i="19"/>
  <c r="P115" i="19"/>
  <c r="U114" i="19"/>
  <c r="T114" i="19"/>
  <c r="S114" i="19"/>
  <c r="R114" i="19"/>
  <c r="Q114" i="19"/>
  <c r="P114" i="19"/>
  <c r="U113" i="19"/>
  <c r="T113" i="19"/>
  <c r="S113" i="19"/>
  <c r="R113" i="19"/>
  <c r="Q113" i="19"/>
  <c r="P113" i="19"/>
  <c r="U112" i="19"/>
  <c r="T112" i="19"/>
  <c r="S112" i="19"/>
  <c r="R112" i="19"/>
  <c r="Q112" i="19"/>
  <c r="P112" i="19"/>
  <c r="U111" i="19"/>
  <c r="T111" i="19"/>
  <c r="S111" i="19"/>
  <c r="R111" i="19"/>
  <c r="Q111" i="19"/>
  <c r="P111" i="19"/>
  <c r="U110" i="19"/>
  <c r="T110" i="19"/>
  <c r="S110" i="19"/>
  <c r="R110" i="19"/>
  <c r="Q110" i="19"/>
  <c r="P110" i="19"/>
  <c r="U109" i="19"/>
  <c r="T109" i="19"/>
  <c r="S109" i="19"/>
  <c r="R109" i="19"/>
  <c r="Q109" i="19"/>
  <c r="P109" i="19"/>
  <c r="U108" i="19"/>
  <c r="T108" i="19"/>
  <c r="S108" i="19"/>
  <c r="R108" i="19"/>
  <c r="Q108" i="19"/>
  <c r="P108" i="19"/>
  <c r="U107" i="19"/>
  <c r="T107" i="19"/>
  <c r="S107" i="19"/>
  <c r="R107" i="19"/>
  <c r="Q107" i="19"/>
  <c r="P107" i="19"/>
  <c r="U106" i="19"/>
  <c r="T106" i="19"/>
  <c r="S106" i="19"/>
  <c r="R106" i="19"/>
  <c r="Q106" i="19"/>
  <c r="P106" i="19"/>
  <c r="U105" i="19"/>
  <c r="T105" i="19"/>
  <c r="S105" i="19"/>
  <c r="R105" i="19"/>
  <c r="Q105" i="19"/>
  <c r="P105" i="19"/>
  <c r="U104" i="19"/>
  <c r="T104" i="19"/>
  <c r="S104" i="19"/>
  <c r="R104" i="19"/>
  <c r="Q104" i="19"/>
  <c r="P104" i="19"/>
  <c r="U103" i="19"/>
  <c r="T103" i="19"/>
  <c r="S103" i="19"/>
  <c r="R103" i="19"/>
  <c r="Q103" i="19"/>
  <c r="P103" i="19"/>
  <c r="U102" i="19"/>
  <c r="T102" i="19"/>
  <c r="S102" i="19"/>
  <c r="R102" i="19"/>
  <c r="Q102" i="19"/>
  <c r="P102" i="19"/>
  <c r="U101" i="19"/>
  <c r="T101" i="19"/>
  <c r="S101" i="19"/>
  <c r="R101" i="19"/>
  <c r="Q101" i="19"/>
  <c r="P101" i="19"/>
  <c r="U100" i="19"/>
  <c r="T100" i="19"/>
  <c r="S100" i="19"/>
  <c r="R100" i="19"/>
  <c r="Q100" i="19"/>
  <c r="P100" i="19"/>
  <c r="U99" i="19"/>
  <c r="T99" i="19"/>
  <c r="S99" i="19"/>
  <c r="R99" i="19"/>
  <c r="Q99" i="19"/>
  <c r="P99" i="19"/>
  <c r="U98" i="19"/>
  <c r="T98" i="19"/>
  <c r="S98" i="19"/>
  <c r="R98" i="19"/>
  <c r="Q98" i="19"/>
  <c r="P98" i="19"/>
  <c r="U97" i="19"/>
  <c r="T97" i="19"/>
  <c r="S97" i="19"/>
  <c r="R97" i="19"/>
  <c r="Q97" i="19"/>
  <c r="P97" i="19"/>
  <c r="U96" i="19"/>
  <c r="T96" i="19"/>
  <c r="S96" i="19"/>
  <c r="R96" i="19"/>
  <c r="Q96" i="19"/>
  <c r="P96" i="19"/>
  <c r="U95" i="19"/>
  <c r="T95" i="19"/>
  <c r="S95" i="19"/>
  <c r="R95" i="19"/>
  <c r="Q95" i="19"/>
  <c r="P95" i="19"/>
  <c r="U94" i="19"/>
  <c r="T94" i="19"/>
  <c r="S94" i="19"/>
  <c r="R94" i="19"/>
  <c r="Q94" i="19"/>
  <c r="P94" i="19"/>
  <c r="U93" i="19"/>
  <c r="T93" i="19"/>
  <c r="S93" i="19"/>
  <c r="R93" i="19"/>
  <c r="Q93" i="19"/>
  <c r="P93" i="19"/>
  <c r="U92" i="19"/>
  <c r="T92" i="19"/>
  <c r="S92" i="19"/>
  <c r="R92" i="19"/>
  <c r="Q92" i="19"/>
  <c r="P92" i="19"/>
  <c r="U91" i="19"/>
  <c r="T91" i="19"/>
  <c r="S91" i="19"/>
  <c r="R91" i="19"/>
  <c r="Q91" i="19"/>
  <c r="P91" i="19"/>
  <c r="U90" i="19"/>
  <c r="T90" i="19"/>
  <c r="S90" i="19"/>
  <c r="R90" i="19"/>
  <c r="Q90" i="19"/>
  <c r="P90" i="19"/>
  <c r="U89" i="19"/>
  <c r="T89" i="19"/>
  <c r="S89" i="19"/>
  <c r="R89" i="19"/>
  <c r="Q89" i="19"/>
  <c r="P89" i="19"/>
  <c r="U88" i="19"/>
  <c r="T88" i="19"/>
  <c r="S88" i="19"/>
  <c r="R88" i="19"/>
  <c r="Q88" i="19"/>
  <c r="P88" i="19"/>
  <c r="U87" i="19"/>
  <c r="T87" i="19"/>
  <c r="S87" i="19"/>
  <c r="R87" i="19"/>
  <c r="Q87" i="19"/>
  <c r="P87" i="19"/>
  <c r="U86" i="19"/>
  <c r="T86" i="19"/>
  <c r="S86" i="19"/>
  <c r="R86" i="19"/>
  <c r="Q86" i="19"/>
  <c r="P86" i="19"/>
  <c r="U85" i="19"/>
  <c r="T85" i="19"/>
  <c r="S85" i="19"/>
  <c r="R85" i="19"/>
  <c r="Q85" i="19"/>
  <c r="P85" i="19"/>
  <c r="U84" i="19"/>
  <c r="T84" i="19"/>
  <c r="S84" i="19"/>
  <c r="R84" i="19"/>
  <c r="Q84" i="19"/>
  <c r="P84" i="19"/>
  <c r="U83" i="19"/>
  <c r="T83" i="19"/>
  <c r="S83" i="19"/>
  <c r="R83" i="19"/>
  <c r="Q83" i="19"/>
  <c r="P83" i="19"/>
  <c r="U82" i="19"/>
  <c r="T82" i="19"/>
  <c r="S82" i="19"/>
  <c r="R82" i="19"/>
  <c r="Q82" i="19"/>
  <c r="P82" i="19"/>
  <c r="U81" i="19"/>
  <c r="T81" i="19"/>
  <c r="S81" i="19"/>
  <c r="R81" i="19"/>
  <c r="Q81" i="19"/>
  <c r="P81" i="19"/>
  <c r="U80" i="19"/>
  <c r="T80" i="19"/>
  <c r="S80" i="19"/>
  <c r="R80" i="19"/>
  <c r="Q80" i="19"/>
  <c r="P80" i="19"/>
  <c r="U79" i="19"/>
  <c r="T79" i="19"/>
  <c r="S79" i="19"/>
  <c r="R79" i="19"/>
  <c r="Q79" i="19"/>
  <c r="P79" i="19"/>
  <c r="U78" i="19"/>
  <c r="T78" i="19"/>
  <c r="S78" i="19"/>
  <c r="R78" i="19"/>
  <c r="Q78" i="19"/>
  <c r="P78" i="19"/>
  <c r="U77" i="19"/>
  <c r="T77" i="19"/>
  <c r="S77" i="19"/>
  <c r="R77" i="19"/>
  <c r="Q77" i="19"/>
  <c r="P77" i="19"/>
  <c r="U76" i="19"/>
  <c r="T76" i="19"/>
  <c r="S76" i="19"/>
  <c r="R76" i="19"/>
  <c r="Q76" i="19"/>
  <c r="P76" i="19"/>
  <c r="U75" i="19"/>
  <c r="T75" i="19"/>
  <c r="S75" i="19"/>
  <c r="R75" i="19"/>
  <c r="Q75" i="19"/>
  <c r="P75" i="19"/>
  <c r="U74" i="19"/>
  <c r="T74" i="19"/>
  <c r="S74" i="19"/>
  <c r="R74" i="19"/>
  <c r="Q74" i="19"/>
  <c r="P74" i="19"/>
  <c r="U73" i="19"/>
  <c r="T73" i="19"/>
  <c r="S73" i="19"/>
  <c r="R73" i="19"/>
  <c r="Q73" i="19"/>
  <c r="P73" i="19"/>
  <c r="U72" i="19"/>
  <c r="T72" i="19"/>
  <c r="S72" i="19"/>
  <c r="R72" i="19"/>
  <c r="Q72" i="19"/>
  <c r="P72" i="19"/>
  <c r="U71" i="19"/>
  <c r="T71" i="19"/>
  <c r="S71" i="19"/>
  <c r="R71" i="19"/>
  <c r="Q71" i="19"/>
  <c r="P71" i="19"/>
  <c r="U70" i="19"/>
  <c r="T70" i="19"/>
  <c r="S70" i="19"/>
  <c r="R70" i="19"/>
  <c r="Q70" i="19"/>
  <c r="P70" i="19"/>
  <c r="U69" i="19"/>
  <c r="T69" i="19"/>
  <c r="S69" i="19"/>
  <c r="R69" i="19"/>
  <c r="Q69" i="19"/>
  <c r="P69" i="19"/>
  <c r="U68" i="19"/>
  <c r="T68" i="19"/>
  <c r="S68" i="19"/>
  <c r="R68" i="19"/>
  <c r="Q68" i="19"/>
  <c r="P68" i="19"/>
  <c r="U67" i="19"/>
  <c r="T67" i="19"/>
  <c r="S67" i="19"/>
  <c r="R67" i="19"/>
  <c r="Q67" i="19"/>
  <c r="P67" i="19"/>
  <c r="U66" i="19"/>
  <c r="T66" i="19"/>
  <c r="S66" i="19"/>
  <c r="R66" i="19"/>
  <c r="Q66" i="19"/>
  <c r="P66" i="19"/>
  <c r="U65" i="19"/>
  <c r="T65" i="19"/>
  <c r="S65" i="19"/>
  <c r="R65" i="19"/>
  <c r="Q65" i="19"/>
  <c r="P65" i="19"/>
  <c r="U64" i="19"/>
  <c r="T64" i="19"/>
  <c r="S64" i="19"/>
  <c r="R64" i="19"/>
  <c r="Q64" i="19"/>
  <c r="P64" i="19"/>
  <c r="U63" i="19"/>
  <c r="T63" i="19"/>
  <c r="S63" i="19"/>
  <c r="R63" i="19"/>
  <c r="Q63" i="19"/>
  <c r="P63" i="19"/>
  <c r="U62" i="19"/>
  <c r="T62" i="19"/>
  <c r="S62" i="19"/>
  <c r="R62" i="19"/>
  <c r="Q62" i="19"/>
  <c r="P62" i="19"/>
  <c r="U61" i="19"/>
  <c r="T61" i="19"/>
  <c r="S61" i="19"/>
  <c r="R61" i="19"/>
  <c r="Q61" i="19"/>
  <c r="P61" i="19"/>
  <c r="U60" i="19"/>
  <c r="T60" i="19"/>
  <c r="S60" i="19"/>
  <c r="R60" i="19"/>
  <c r="Q60" i="19"/>
  <c r="P60" i="19"/>
  <c r="U59" i="19"/>
  <c r="T59" i="19"/>
  <c r="S59" i="19"/>
  <c r="R59" i="19"/>
  <c r="Q59" i="19"/>
  <c r="P59" i="19"/>
  <c r="U58" i="19"/>
  <c r="T58" i="19"/>
  <c r="S58" i="19"/>
  <c r="R58" i="19"/>
  <c r="Q58" i="19"/>
  <c r="P58" i="19"/>
  <c r="U57" i="19"/>
  <c r="T57" i="19"/>
  <c r="S57" i="19"/>
  <c r="R57" i="19"/>
  <c r="Q57" i="19"/>
  <c r="P57" i="19"/>
  <c r="U56" i="19"/>
  <c r="T56" i="19"/>
  <c r="S56" i="19"/>
  <c r="R56" i="19"/>
  <c r="Q56" i="19"/>
  <c r="P56" i="19"/>
  <c r="U55" i="19"/>
  <c r="T55" i="19"/>
  <c r="S55" i="19"/>
  <c r="R55" i="19"/>
  <c r="Q55" i="19"/>
  <c r="P55" i="19"/>
  <c r="U54" i="19"/>
  <c r="T54" i="19"/>
  <c r="S54" i="19"/>
  <c r="R54" i="19"/>
  <c r="Q54" i="19"/>
  <c r="P54" i="19"/>
  <c r="U53" i="19"/>
  <c r="T53" i="19"/>
  <c r="S53" i="19"/>
  <c r="R53" i="19"/>
  <c r="Q53" i="19"/>
  <c r="P53" i="19"/>
  <c r="U52" i="19"/>
  <c r="T52" i="19"/>
  <c r="S52" i="19"/>
  <c r="R52" i="19"/>
  <c r="Q52" i="19"/>
  <c r="P52" i="19"/>
  <c r="U51" i="19"/>
  <c r="T51" i="19"/>
  <c r="S51" i="19"/>
  <c r="R51" i="19"/>
  <c r="Q51" i="19"/>
  <c r="P51" i="19"/>
  <c r="U50" i="19"/>
  <c r="T50" i="19"/>
  <c r="S50" i="19"/>
  <c r="R50" i="19"/>
  <c r="Q50" i="19"/>
  <c r="P50" i="19"/>
  <c r="U49" i="19"/>
  <c r="T49" i="19"/>
  <c r="S49" i="19"/>
  <c r="R49" i="19"/>
  <c r="Q49" i="19"/>
  <c r="P49" i="19"/>
  <c r="U48" i="19"/>
  <c r="T48" i="19"/>
  <c r="S48" i="19"/>
  <c r="R48" i="19"/>
  <c r="Q48" i="19"/>
  <c r="P48" i="19"/>
  <c r="U47" i="19"/>
  <c r="T47" i="19"/>
  <c r="S47" i="19"/>
  <c r="R47" i="19"/>
  <c r="Q47" i="19"/>
  <c r="P47" i="19"/>
  <c r="U46" i="19"/>
  <c r="T46" i="19"/>
  <c r="S46" i="19"/>
  <c r="R46" i="19"/>
  <c r="Q46" i="19"/>
  <c r="P46" i="19"/>
  <c r="U45" i="19"/>
  <c r="T45" i="19"/>
  <c r="S45" i="19"/>
  <c r="R45" i="19"/>
  <c r="Q45" i="19"/>
  <c r="P45" i="19"/>
  <c r="U44" i="19"/>
  <c r="T44" i="19"/>
  <c r="S44" i="19"/>
  <c r="R44" i="19"/>
  <c r="Q44" i="19"/>
  <c r="P44" i="19"/>
  <c r="U43" i="19"/>
  <c r="T43" i="19"/>
  <c r="S43" i="19"/>
  <c r="R43" i="19"/>
  <c r="Q43" i="19"/>
  <c r="P43" i="19"/>
  <c r="U42" i="19"/>
  <c r="T42" i="19"/>
  <c r="S42" i="19"/>
  <c r="R42" i="19"/>
  <c r="Q42" i="19"/>
  <c r="P42" i="19"/>
  <c r="U41" i="19"/>
  <c r="T41" i="19"/>
  <c r="S41" i="19"/>
  <c r="R41" i="19"/>
  <c r="Q41" i="19"/>
  <c r="P41" i="19"/>
  <c r="U40" i="19"/>
  <c r="T40" i="19"/>
  <c r="S40" i="19"/>
  <c r="R40" i="19"/>
  <c r="Q40" i="19"/>
  <c r="P40" i="19"/>
  <c r="U39" i="19"/>
  <c r="T39" i="19"/>
  <c r="S39" i="19"/>
  <c r="R39" i="19"/>
  <c r="Q39" i="19"/>
  <c r="P39" i="19"/>
  <c r="U38" i="19"/>
  <c r="T38" i="19"/>
  <c r="S38" i="19"/>
  <c r="R38" i="19"/>
  <c r="Q38" i="19"/>
  <c r="P38" i="19"/>
  <c r="U37" i="19"/>
  <c r="T37" i="19"/>
  <c r="S37" i="19"/>
  <c r="R37" i="19"/>
  <c r="Q37" i="19"/>
  <c r="P37" i="19"/>
  <c r="U36" i="19"/>
  <c r="T36" i="19"/>
  <c r="S36" i="19"/>
  <c r="R36" i="19"/>
  <c r="Q36" i="19"/>
  <c r="P36" i="19"/>
  <c r="U35" i="19"/>
  <c r="T35" i="19"/>
  <c r="S35" i="19"/>
  <c r="R35" i="19"/>
  <c r="Q35" i="19"/>
  <c r="P35" i="19"/>
  <c r="U34" i="19"/>
  <c r="T34" i="19"/>
  <c r="S34" i="19"/>
  <c r="R34" i="19"/>
  <c r="Q34" i="19"/>
  <c r="P34" i="19"/>
  <c r="U33" i="19"/>
  <c r="T33" i="19"/>
  <c r="S33" i="19"/>
  <c r="R33" i="19"/>
  <c r="Q33" i="19"/>
  <c r="P33" i="19"/>
  <c r="U32" i="19"/>
  <c r="T32" i="19"/>
  <c r="S32" i="19"/>
  <c r="R32" i="19"/>
  <c r="Q32" i="19"/>
  <c r="P32" i="19"/>
  <c r="U31" i="19"/>
  <c r="T31" i="19"/>
  <c r="S31" i="19"/>
  <c r="R31" i="19"/>
  <c r="Q31" i="19"/>
  <c r="P31" i="19"/>
  <c r="U30" i="19"/>
  <c r="T30" i="19"/>
  <c r="S30" i="19"/>
  <c r="R30" i="19"/>
  <c r="Q30" i="19"/>
  <c r="P30" i="19"/>
  <c r="U29" i="19"/>
  <c r="T29" i="19"/>
  <c r="S29" i="19"/>
  <c r="R29" i="19"/>
  <c r="Q29" i="19"/>
  <c r="P29" i="19"/>
  <c r="U28" i="19"/>
  <c r="T28" i="19"/>
  <c r="S28" i="19"/>
  <c r="R28" i="19"/>
  <c r="Q28" i="19"/>
  <c r="P28" i="19"/>
  <c r="U27" i="19"/>
  <c r="T27" i="19"/>
  <c r="S27" i="19"/>
  <c r="R27" i="19"/>
  <c r="Q27" i="19"/>
  <c r="P27" i="19"/>
  <c r="U26" i="19"/>
  <c r="T26" i="19"/>
  <c r="S26" i="19"/>
  <c r="R26" i="19"/>
  <c r="Q26" i="19"/>
  <c r="P26" i="19"/>
  <c r="U25" i="19"/>
  <c r="T25" i="19"/>
  <c r="S25" i="19"/>
  <c r="R25" i="19"/>
  <c r="Q25" i="19"/>
  <c r="P25" i="19"/>
  <c r="U24" i="19"/>
  <c r="T24" i="19"/>
  <c r="S24" i="19"/>
  <c r="R24" i="19"/>
  <c r="Q24" i="19"/>
  <c r="P24" i="19"/>
  <c r="U23" i="19"/>
  <c r="T23" i="19"/>
  <c r="S23" i="19"/>
  <c r="R23" i="19"/>
  <c r="Q23" i="19"/>
  <c r="P23" i="19"/>
  <c r="U22" i="19"/>
  <c r="T22" i="19"/>
  <c r="S22" i="19"/>
  <c r="R22" i="19"/>
  <c r="Q22" i="19"/>
  <c r="P22" i="19"/>
  <c r="U21" i="19"/>
  <c r="T21" i="19"/>
  <c r="S21" i="19"/>
  <c r="R21" i="19"/>
  <c r="Q21" i="19"/>
  <c r="P21" i="19"/>
  <c r="U20" i="19"/>
  <c r="T20" i="19"/>
  <c r="S20" i="19"/>
  <c r="R20" i="19"/>
  <c r="Q20" i="19"/>
  <c r="P20" i="19"/>
  <c r="U19" i="19"/>
  <c r="T19" i="19"/>
  <c r="S19" i="19"/>
  <c r="R19" i="19"/>
  <c r="Q19" i="19"/>
  <c r="P19" i="19"/>
  <c r="U18" i="19"/>
  <c r="T18" i="19"/>
  <c r="S18" i="19"/>
  <c r="R18" i="19"/>
  <c r="Q18" i="19"/>
  <c r="P18" i="19"/>
  <c r="U17" i="19"/>
  <c r="T17" i="19"/>
  <c r="S17" i="19"/>
  <c r="R17" i="19"/>
  <c r="Q17" i="19"/>
  <c r="P17" i="19"/>
  <c r="U16" i="19"/>
  <c r="T16" i="19"/>
  <c r="S16" i="19"/>
  <c r="R16" i="19"/>
  <c r="Q16" i="19"/>
  <c r="P16" i="19"/>
  <c r="U15" i="19"/>
  <c r="T15" i="19"/>
  <c r="S15" i="19"/>
  <c r="R15" i="19"/>
  <c r="Q15" i="19"/>
  <c r="P15" i="19"/>
  <c r="U14" i="19"/>
  <c r="T14" i="19"/>
  <c r="S14" i="19"/>
  <c r="R14" i="19"/>
  <c r="Q14" i="19"/>
  <c r="P14" i="19"/>
  <c r="U13" i="19"/>
  <c r="T13" i="19"/>
  <c r="S13" i="19"/>
  <c r="R13" i="19"/>
  <c r="Q13" i="19"/>
  <c r="P13" i="19"/>
  <c r="U12" i="19"/>
  <c r="T12" i="19"/>
  <c r="S12" i="19"/>
  <c r="R12" i="19"/>
  <c r="Q12" i="19"/>
  <c r="P12" i="19"/>
  <c r="U11" i="19"/>
  <c r="T11" i="19"/>
  <c r="S11" i="19"/>
  <c r="R11" i="19"/>
  <c r="Q11" i="19"/>
  <c r="P11" i="19"/>
  <c r="U10" i="19"/>
  <c r="T10" i="19"/>
  <c r="S10" i="19"/>
  <c r="R10" i="19"/>
  <c r="Q10" i="19"/>
  <c r="P10" i="19"/>
  <c r="U9" i="19"/>
  <c r="T9" i="19"/>
  <c r="S9" i="19"/>
  <c r="R9" i="19"/>
  <c r="Q9" i="19"/>
  <c r="P9" i="19"/>
  <c r="U8" i="19"/>
  <c r="T8" i="19"/>
  <c r="S8" i="19"/>
  <c r="R8" i="19"/>
  <c r="Q8" i="19"/>
  <c r="P8" i="19"/>
  <c r="U7" i="19"/>
  <c r="T7" i="19"/>
  <c r="S7" i="19"/>
  <c r="R7" i="19"/>
  <c r="Q7" i="19"/>
  <c r="P7" i="19"/>
  <c r="U6" i="19"/>
  <c r="T6" i="19"/>
  <c r="S6" i="19"/>
  <c r="R6" i="19"/>
  <c r="Q6" i="19"/>
  <c r="P6" i="19"/>
  <c r="U5" i="19"/>
  <c r="T5" i="19"/>
  <c r="S5" i="19"/>
  <c r="R5" i="19"/>
  <c r="Q5" i="19"/>
  <c r="P5" i="19"/>
  <c r="U4" i="19"/>
  <c r="T4" i="19"/>
  <c r="S4" i="19"/>
  <c r="R4" i="19"/>
  <c r="Q4" i="19"/>
  <c r="P4" i="19"/>
  <c r="U3" i="19"/>
  <c r="T3" i="19"/>
  <c r="S3" i="19"/>
  <c r="R3" i="19"/>
  <c r="Q3" i="19"/>
  <c r="P3" i="19"/>
  <c r="U2" i="19"/>
  <c r="T2" i="19"/>
  <c r="S2" i="19"/>
  <c r="R2" i="19"/>
  <c r="Q2" i="19"/>
  <c r="P2" i="19"/>
  <c r="U289" i="18"/>
  <c r="T289" i="18"/>
  <c r="S289" i="18"/>
  <c r="R289" i="18"/>
  <c r="Q289" i="18"/>
  <c r="P289" i="18"/>
  <c r="U288" i="18"/>
  <c r="T288" i="18"/>
  <c r="S288" i="18"/>
  <c r="R288" i="18"/>
  <c r="Q288" i="18"/>
  <c r="P288" i="18"/>
  <c r="U287" i="18"/>
  <c r="T287" i="18"/>
  <c r="S287" i="18"/>
  <c r="R287" i="18"/>
  <c r="Q287" i="18"/>
  <c r="P287" i="18"/>
  <c r="U286" i="18"/>
  <c r="T286" i="18"/>
  <c r="S286" i="18"/>
  <c r="R286" i="18"/>
  <c r="Q286" i="18"/>
  <c r="P286" i="18"/>
  <c r="U285" i="18"/>
  <c r="T285" i="18"/>
  <c r="S285" i="18"/>
  <c r="R285" i="18"/>
  <c r="Q285" i="18"/>
  <c r="P285" i="18"/>
  <c r="U284" i="18"/>
  <c r="T284" i="18"/>
  <c r="S284" i="18"/>
  <c r="R284" i="18"/>
  <c r="Q284" i="18"/>
  <c r="P284" i="18"/>
  <c r="U283" i="18"/>
  <c r="T283" i="18"/>
  <c r="S283" i="18"/>
  <c r="R283" i="18"/>
  <c r="Q283" i="18"/>
  <c r="P283" i="18"/>
  <c r="U282" i="18"/>
  <c r="T282" i="18"/>
  <c r="S282" i="18"/>
  <c r="R282" i="18"/>
  <c r="Q282" i="18"/>
  <c r="P282" i="18"/>
  <c r="U281" i="18"/>
  <c r="T281" i="18"/>
  <c r="S281" i="18"/>
  <c r="R281" i="18"/>
  <c r="Q281" i="18"/>
  <c r="P281" i="18"/>
  <c r="U280" i="18"/>
  <c r="T280" i="18"/>
  <c r="S280" i="18"/>
  <c r="R280" i="18"/>
  <c r="Q280" i="18"/>
  <c r="P280" i="18"/>
  <c r="U279" i="18"/>
  <c r="T279" i="18"/>
  <c r="S279" i="18"/>
  <c r="R279" i="18"/>
  <c r="Q279" i="18"/>
  <c r="P279" i="18"/>
  <c r="U278" i="18"/>
  <c r="T278" i="18"/>
  <c r="S278" i="18"/>
  <c r="R278" i="18"/>
  <c r="Q278" i="18"/>
  <c r="P278" i="18"/>
  <c r="U277" i="18"/>
  <c r="T277" i="18"/>
  <c r="S277" i="18"/>
  <c r="R277" i="18"/>
  <c r="Q277" i="18"/>
  <c r="P277" i="18"/>
  <c r="U276" i="18"/>
  <c r="T276" i="18"/>
  <c r="S276" i="18"/>
  <c r="R276" i="18"/>
  <c r="Q276" i="18"/>
  <c r="P276" i="18"/>
  <c r="U275" i="18"/>
  <c r="T275" i="18"/>
  <c r="S275" i="18"/>
  <c r="R275" i="18"/>
  <c r="Q275" i="18"/>
  <c r="P275" i="18"/>
  <c r="U274" i="18"/>
  <c r="T274" i="18"/>
  <c r="S274" i="18"/>
  <c r="R274" i="18"/>
  <c r="Q274" i="18"/>
  <c r="P274" i="18"/>
  <c r="U273" i="18"/>
  <c r="T273" i="18"/>
  <c r="S273" i="18"/>
  <c r="R273" i="18"/>
  <c r="Q273" i="18"/>
  <c r="P273" i="18"/>
  <c r="U272" i="18"/>
  <c r="T272" i="18"/>
  <c r="S272" i="18"/>
  <c r="R272" i="18"/>
  <c r="Q272" i="18"/>
  <c r="P272" i="18"/>
  <c r="U271" i="18"/>
  <c r="T271" i="18"/>
  <c r="S271" i="18"/>
  <c r="R271" i="18"/>
  <c r="Q271" i="18"/>
  <c r="P271" i="18"/>
  <c r="U270" i="18"/>
  <c r="T270" i="18"/>
  <c r="S270" i="18"/>
  <c r="R270" i="18"/>
  <c r="Q270" i="18"/>
  <c r="P270" i="18"/>
  <c r="U269" i="18"/>
  <c r="T269" i="18"/>
  <c r="S269" i="18"/>
  <c r="R269" i="18"/>
  <c r="Q269" i="18"/>
  <c r="P269" i="18"/>
  <c r="U268" i="18"/>
  <c r="T268" i="18"/>
  <c r="S268" i="18"/>
  <c r="R268" i="18"/>
  <c r="Q268" i="18"/>
  <c r="P268" i="18"/>
  <c r="U267" i="18"/>
  <c r="T267" i="18"/>
  <c r="S267" i="18"/>
  <c r="R267" i="18"/>
  <c r="Q267" i="18"/>
  <c r="P267" i="18"/>
  <c r="U266" i="18"/>
  <c r="T266" i="18"/>
  <c r="S266" i="18"/>
  <c r="R266" i="18"/>
  <c r="Q266" i="18"/>
  <c r="P266" i="18"/>
  <c r="U265" i="18"/>
  <c r="T265" i="18"/>
  <c r="S265" i="18"/>
  <c r="R265" i="18"/>
  <c r="Q265" i="18"/>
  <c r="P265" i="18"/>
  <c r="U264" i="18"/>
  <c r="T264" i="18"/>
  <c r="S264" i="18"/>
  <c r="R264" i="18"/>
  <c r="Q264" i="18"/>
  <c r="P264" i="18"/>
  <c r="U263" i="18"/>
  <c r="T263" i="18"/>
  <c r="S263" i="18"/>
  <c r="R263" i="18"/>
  <c r="Q263" i="18"/>
  <c r="P263" i="18"/>
  <c r="U262" i="18"/>
  <c r="T262" i="18"/>
  <c r="S262" i="18"/>
  <c r="R262" i="18"/>
  <c r="Q262" i="18"/>
  <c r="P262" i="18"/>
  <c r="U261" i="18"/>
  <c r="T261" i="18"/>
  <c r="S261" i="18"/>
  <c r="R261" i="18"/>
  <c r="Q261" i="18"/>
  <c r="P261" i="18"/>
  <c r="U260" i="18"/>
  <c r="T260" i="18"/>
  <c r="S260" i="18"/>
  <c r="R260" i="18"/>
  <c r="Q260" i="18"/>
  <c r="P260" i="18"/>
  <c r="U259" i="18"/>
  <c r="T259" i="18"/>
  <c r="S259" i="18"/>
  <c r="R259" i="18"/>
  <c r="Q259" i="18"/>
  <c r="P259" i="18"/>
  <c r="U258" i="18"/>
  <c r="T258" i="18"/>
  <c r="S258" i="18"/>
  <c r="R258" i="18"/>
  <c r="Q258" i="18"/>
  <c r="P258" i="18"/>
  <c r="U257" i="18"/>
  <c r="T257" i="18"/>
  <c r="S257" i="18"/>
  <c r="R257" i="18"/>
  <c r="Q257" i="18"/>
  <c r="P257" i="18"/>
  <c r="U256" i="18"/>
  <c r="T256" i="18"/>
  <c r="S256" i="18"/>
  <c r="R256" i="18"/>
  <c r="Q256" i="18"/>
  <c r="P256" i="18"/>
  <c r="U255" i="18"/>
  <c r="T255" i="18"/>
  <c r="S255" i="18"/>
  <c r="R255" i="18"/>
  <c r="Q255" i="18"/>
  <c r="P255" i="18"/>
  <c r="U254" i="18"/>
  <c r="T254" i="18"/>
  <c r="S254" i="18"/>
  <c r="R254" i="18"/>
  <c r="Q254" i="18"/>
  <c r="P254" i="18"/>
  <c r="U253" i="18"/>
  <c r="T253" i="18"/>
  <c r="S253" i="18"/>
  <c r="R253" i="18"/>
  <c r="Q253" i="18"/>
  <c r="P253" i="18"/>
  <c r="U252" i="18"/>
  <c r="T252" i="18"/>
  <c r="S252" i="18"/>
  <c r="R252" i="18"/>
  <c r="Q252" i="18"/>
  <c r="P252" i="18"/>
  <c r="U251" i="18"/>
  <c r="T251" i="18"/>
  <c r="S251" i="18"/>
  <c r="R251" i="18"/>
  <c r="Q251" i="18"/>
  <c r="P251" i="18"/>
  <c r="U250" i="18"/>
  <c r="T250" i="18"/>
  <c r="S250" i="18"/>
  <c r="R250" i="18"/>
  <c r="Q250" i="18"/>
  <c r="P250" i="18"/>
  <c r="U249" i="18"/>
  <c r="T249" i="18"/>
  <c r="S249" i="18"/>
  <c r="R249" i="18"/>
  <c r="Q249" i="18"/>
  <c r="P249" i="18"/>
  <c r="U248" i="18"/>
  <c r="T248" i="18"/>
  <c r="S248" i="18"/>
  <c r="R248" i="18"/>
  <c r="Q248" i="18"/>
  <c r="P248" i="18"/>
  <c r="U247" i="18"/>
  <c r="T247" i="18"/>
  <c r="S247" i="18"/>
  <c r="R247" i="18"/>
  <c r="Q247" i="18"/>
  <c r="P247" i="18"/>
  <c r="U246" i="18"/>
  <c r="T246" i="18"/>
  <c r="S246" i="18"/>
  <c r="R246" i="18"/>
  <c r="Q246" i="18"/>
  <c r="P246" i="18"/>
  <c r="U245" i="18"/>
  <c r="T245" i="18"/>
  <c r="S245" i="18"/>
  <c r="R245" i="18"/>
  <c r="Q245" i="18"/>
  <c r="P245" i="18"/>
  <c r="U244" i="18"/>
  <c r="T244" i="18"/>
  <c r="S244" i="18"/>
  <c r="R244" i="18"/>
  <c r="Q244" i="18"/>
  <c r="P244" i="18"/>
  <c r="U243" i="18"/>
  <c r="T243" i="18"/>
  <c r="S243" i="18"/>
  <c r="R243" i="18"/>
  <c r="Q243" i="18"/>
  <c r="P243" i="18"/>
  <c r="U242" i="18"/>
  <c r="T242" i="18"/>
  <c r="S242" i="18"/>
  <c r="R242" i="18"/>
  <c r="Q242" i="18"/>
  <c r="P242" i="18"/>
  <c r="U241" i="18"/>
  <c r="T241" i="18"/>
  <c r="S241" i="18"/>
  <c r="R241" i="18"/>
  <c r="Q241" i="18"/>
  <c r="P241" i="18"/>
  <c r="U240" i="18"/>
  <c r="T240" i="18"/>
  <c r="S240" i="18"/>
  <c r="R240" i="18"/>
  <c r="Q240" i="18"/>
  <c r="P240" i="18"/>
  <c r="U239" i="18"/>
  <c r="T239" i="18"/>
  <c r="S239" i="18"/>
  <c r="R239" i="18"/>
  <c r="Q239" i="18"/>
  <c r="P239" i="18"/>
  <c r="U238" i="18"/>
  <c r="T238" i="18"/>
  <c r="S238" i="18"/>
  <c r="R238" i="18"/>
  <c r="Q238" i="18"/>
  <c r="P238" i="18"/>
  <c r="U237" i="18"/>
  <c r="T237" i="18"/>
  <c r="S237" i="18"/>
  <c r="R237" i="18"/>
  <c r="Q237" i="18"/>
  <c r="P237" i="18"/>
  <c r="U236" i="18"/>
  <c r="T236" i="18"/>
  <c r="S236" i="18"/>
  <c r="R236" i="18"/>
  <c r="Q236" i="18"/>
  <c r="P236" i="18"/>
  <c r="U235" i="18"/>
  <c r="T235" i="18"/>
  <c r="S235" i="18"/>
  <c r="R235" i="18"/>
  <c r="Q235" i="18"/>
  <c r="P235" i="18"/>
  <c r="U234" i="18"/>
  <c r="T234" i="18"/>
  <c r="S234" i="18"/>
  <c r="R234" i="18"/>
  <c r="Q234" i="18"/>
  <c r="P234" i="18"/>
  <c r="U233" i="18"/>
  <c r="T233" i="18"/>
  <c r="S233" i="18"/>
  <c r="R233" i="18"/>
  <c r="Q233" i="18"/>
  <c r="P233" i="18"/>
  <c r="U232" i="18"/>
  <c r="T232" i="18"/>
  <c r="S232" i="18"/>
  <c r="R232" i="18"/>
  <c r="Q232" i="18"/>
  <c r="P232" i="18"/>
  <c r="U231" i="18"/>
  <c r="T231" i="18"/>
  <c r="S231" i="18"/>
  <c r="R231" i="18"/>
  <c r="Q231" i="18"/>
  <c r="P231" i="18"/>
  <c r="U230" i="18"/>
  <c r="T230" i="18"/>
  <c r="S230" i="18"/>
  <c r="R230" i="18"/>
  <c r="Q230" i="18"/>
  <c r="P230" i="18"/>
  <c r="U229" i="18"/>
  <c r="T229" i="18"/>
  <c r="S229" i="18"/>
  <c r="R229" i="18"/>
  <c r="Q229" i="18"/>
  <c r="P229" i="18"/>
  <c r="U228" i="18"/>
  <c r="T228" i="18"/>
  <c r="S228" i="18"/>
  <c r="R228" i="18"/>
  <c r="Q228" i="18"/>
  <c r="P228" i="18"/>
  <c r="U227" i="18"/>
  <c r="T227" i="18"/>
  <c r="S227" i="18"/>
  <c r="R227" i="18"/>
  <c r="Q227" i="18"/>
  <c r="P227" i="18"/>
  <c r="U226" i="18"/>
  <c r="T226" i="18"/>
  <c r="S226" i="18"/>
  <c r="R226" i="18"/>
  <c r="Q226" i="18"/>
  <c r="P226" i="18"/>
  <c r="U225" i="18"/>
  <c r="T225" i="18"/>
  <c r="S225" i="18"/>
  <c r="R225" i="18"/>
  <c r="Q225" i="18"/>
  <c r="P225" i="18"/>
  <c r="U224" i="18"/>
  <c r="T224" i="18"/>
  <c r="S224" i="18"/>
  <c r="R224" i="18"/>
  <c r="Q224" i="18"/>
  <c r="P224" i="18"/>
  <c r="U223" i="18"/>
  <c r="T223" i="18"/>
  <c r="S223" i="18"/>
  <c r="R223" i="18"/>
  <c r="Q223" i="18"/>
  <c r="P223" i="18"/>
  <c r="U222" i="18"/>
  <c r="T222" i="18"/>
  <c r="S222" i="18"/>
  <c r="R222" i="18"/>
  <c r="Q222" i="18"/>
  <c r="P222" i="18"/>
  <c r="U221" i="18"/>
  <c r="T221" i="18"/>
  <c r="S221" i="18"/>
  <c r="R221" i="18"/>
  <c r="Q221" i="18"/>
  <c r="P221" i="18"/>
  <c r="U220" i="18"/>
  <c r="T220" i="18"/>
  <c r="S220" i="18"/>
  <c r="R220" i="18"/>
  <c r="Q220" i="18"/>
  <c r="P220" i="18"/>
  <c r="U219" i="18"/>
  <c r="T219" i="18"/>
  <c r="S219" i="18"/>
  <c r="R219" i="18"/>
  <c r="Q219" i="18"/>
  <c r="P219" i="18"/>
  <c r="U218" i="18"/>
  <c r="T218" i="18"/>
  <c r="S218" i="18"/>
  <c r="R218" i="18"/>
  <c r="Q218" i="18"/>
  <c r="P218" i="18"/>
  <c r="U217" i="18"/>
  <c r="T217" i="18"/>
  <c r="S217" i="18"/>
  <c r="R217" i="18"/>
  <c r="Q217" i="18"/>
  <c r="P217" i="18"/>
  <c r="U216" i="18"/>
  <c r="T216" i="18"/>
  <c r="S216" i="18"/>
  <c r="R216" i="18"/>
  <c r="Q216" i="18"/>
  <c r="P216" i="18"/>
  <c r="U215" i="18"/>
  <c r="T215" i="18"/>
  <c r="S215" i="18"/>
  <c r="R215" i="18"/>
  <c r="Q215" i="18"/>
  <c r="P215" i="18"/>
  <c r="U214" i="18"/>
  <c r="T214" i="18"/>
  <c r="S214" i="18"/>
  <c r="R214" i="18"/>
  <c r="Q214" i="18"/>
  <c r="P214" i="18"/>
  <c r="U213" i="18"/>
  <c r="T213" i="18"/>
  <c r="S213" i="18"/>
  <c r="R213" i="18"/>
  <c r="Q213" i="18"/>
  <c r="P213" i="18"/>
  <c r="U212" i="18"/>
  <c r="T212" i="18"/>
  <c r="S212" i="18"/>
  <c r="R212" i="18"/>
  <c r="Q212" i="18"/>
  <c r="P212" i="18"/>
  <c r="U211" i="18"/>
  <c r="T211" i="18"/>
  <c r="S211" i="18"/>
  <c r="R211" i="18"/>
  <c r="Q211" i="18"/>
  <c r="P211" i="18"/>
  <c r="U210" i="18"/>
  <c r="T210" i="18"/>
  <c r="S210" i="18"/>
  <c r="R210" i="18"/>
  <c r="Q210" i="18"/>
  <c r="P210" i="18"/>
  <c r="U209" i="18"/>
  <c r="T209" i="18"/>
  <c r="S209" i="18"/>
  <c r="R209" i="18"/>
  <c r="Q209" i="18"/>
  <c r="P209" i="18"/>
  <c r="U208" i="18"/>
  <c r="T208" i="18"/>
  <c r="S208" i="18"/>
  <c r="R208" i="18"/>
  <c r="Q208" i="18"/>
  <c r="P208" i="18"/>
  <c r="U207" i="18"/>
  <c r="T207" i="18"/>
  <c r="S207" i="18"/>
  <c r="R207" i="18"/>
  <c r="Q207" i="18"/>
  <c r="P207" i="18"/>
  <c r="U206" i="18"/>
  <c r="T206" i="18"/>
  <c r="S206" i="18"/>
  <c r="R206" i="18"/>
  <c r="Q206" i="18"/>
  <c r="P206" i="18"/>
  <c r="U205" i="18"/>
  <c r="T205" i="18"/>
  <c r="S205" i="18"/>
  <c r="R205" i="18"/>
  <c r="Q205" i="18"/>
  <c r="P205" i="18"/>
  <c r="U204" i="18"/>
  <c r="T204" i="18"/>
  <c r="S204" i="18"/>
  <c r="R204" i="18"/>
  <c r="Q204" i="18"/>
  <c r="P204" i="18"/>
  <c r="U203" i="18"/>
  <c r="T203" i="18"/>
  <c r="S203" i="18"/>
  <c r="R203" i="18"/>
  <c r="Q203" i="18"/>
  <c r="P203" i="18"/>
  <c r="U202" i="18"/>
  <c r="T202" i="18"/>
  <c r="S202" i="18"/>
  <c r="R202" i="18"/>
  <c r="Q202" i="18"/>
  <c r="P202" i="18"/>
  <c r="U201" i="18"/>
  <c r="T201" i="18"/>
  <c r="S201" i="18"/>
  <c r="R201" i="18"/>
  <c r="Q201" i="18"/>
  <c r="P201" i="18"/>
  <c r="U200" i="18"/>
  <c r="T200" i="18"/>
  <c r="S200" i="18"/>
  <c r="R200" i="18"/>
  <c r="Q200" i="18"/>
  <c r="P200" i="18"/>
  <c r="U199" i="18"/>
  <c r="T199" i="18"/>
  <c r="S199" i="18"/>
  <c r="R199" i="18"/>
  <c r="Q199" i="18"/>
  <c r="P199" i="18"/>
  <c r="U198" i="18"/>
  <c r="T198" i="18"/>
  <c r="S198" i="18"/>
  <c r="R198" i="18"/>
  <c r="Q198" i="18"/>
  <c r="P198" i="18"/>
  <c r="U197" i="18"/>
  <c r="T197" i="18"/>
  <c r="S197" i="18"/>
  <c r="R197" i="18"/>
  <c r="Q197" i="18"/>
  <c r="P197" i="18"/>
  <c r="U196" i="18"/>
  <c r="T196" i="18"/>
  <c r="S196" i="18"/>
  <c r="R196" i="18"/>
  <c r="Q196" i="18"/>
  <c r="P196" i="18"/>
  <c r="U195" i="18"/>
  <c r="T195" i="18"/>
  <c r="S195" i="18"/>
  <c r="R195" i="18"/>
  <c r="Q195" i="18"/>
  <c r="P195" i="18"/>
  <c r="U194" i="18"/>
  <c r="T194" i="18"/>
  <c r="S194" i="18"/>
  <c r="R194" i="18"/>
  <c r="Q194" i="18"/>
  <c r="P194" i="18"/>
  <c r="U193" i="18"/>
  <c r="T193" i="18"/>
  <c r="S193" i="18"/>
  <c r="R193" i="18"/>
  <c r="Q193" i="18"/>
  <c r="P193" i="18"/>
  <c r="U192" i="18"/>
  <c r="T192" i="18"/>
  <c r="S192" i="18"/>
  <c r="R192" i="18"/>
  <c r="Q192" i="18"/>
  <c r="P192" i="18"/>
  <c r="U191" i="18"/>
  <c r="T191" i="18"/>
  <c r="S191" i="18"/>
  <c r="R191" i="18"/>
  <c r="Q191" i="18"/>
  <c r="P191" i="18"/>
  <c r="U190" i="18"/>
  <c r="T190" i="18"/>
  <c r="S190" i="18"/>
  <c r="R190" i="18"/>
  <c r="Q190" i="18"/>
  <c r="P190" i="18"/>
  <c r="U189" i="18"/>
  <c r="T189" i="18"/>
  <c r="S189" i="18"/>
  <c r="R189" i="18"/>
  <c r="Q189" i="18"/>
  <c r="P189" i="18"/>
  <c r="U188" i="18"/>
  <c r="T188" i="18"/>
  <c r="S188" i="18"/>
  <c r="R188" i="18"/>
  <c r="Q188" i="18"/>
  <c r="P188" i="18"/>
  <c r="U187" i="18"/>
  <c r="T187" i="18"/>
  <c r="S187" i="18"/>
  <c r="R187" i="18"/>
  <c r="Q187" i="18"/>
  <c r="P187" i="18"/>
  <c r="U186" i="18"/>
  <c r="T186" i="18"/>
  <c r="S186" i="18"/>
  <c r="R186" i="18"/>
  <c r="Q186" i="18"/>
  <c r="P186" i="18"/>
  <c r="U185" i="18"/>
  <c r="T185" i="18"/>
  <c r="S185" i="18"/>
  <c r="R185" i="18"/>
  <c r="Q185" i="18"/>
  <c r="P185" i="18"/>
  <c r="U184" i="18"/>
  <c r="T184" i="18"/>
  <c r="S184" i="18"/>
  <c r="R184" i="18"/>
  <c r="Q184" i="18"/>
  <c r="P184" i="18"/>
  <c r="U183" i="18"/>
  <c r="T183" i="18"/>
  <c r="S183" i="18"/>
  <c r="R183" i="18"/>
  <c r="Q183" i="18"/>
  <c r="P183" i="18"/>
  <c r="U182" i="18"/>
  <c r="T182" i="18"/>
  <c r="S182" i="18"/>
  <c r="R182" i="18"/>
  <c r="Q182" i="18"/>
  <c r="P182" i="18"/>
  <c r="U181" i="18"/>
  <c r="T181" i="18"/>
  <c r="S181" i="18"/>
  <c r="R181" i="18"/>
  <c r="Q181" i="18"/>
  <c r="P181" i="18"/>
  <c r="U180" i="18"/>
  <c r="T180" i="18"/>
  <c r="S180" i="18"/>
  <c r="R180" i="18"/>
  <c r="Q180" i="18"/>
  <c r="P180" i="18"/>
  <c r="U179" i="18"/>
  <c r="T179" i="18"/>
  <c r="S179" i="18"/>
  <c r="R179" i="18"/>
  <c r="Q179" i="18"/>
  <c r="P179" i="18"/>
  <c r="U178" i="18"/>
  <c r="T178" i="18"/>
  <c r="S178" i="18"/>
  <c r="R178" i="18"/>
  <c r="Q178" i="18"/>
  <c r="P178" i="18"/>
  <c r="U177" i="18"/>
  <c r="T177" i="18"/>
  <c r="S177" i="18"/>
  <c r="R177" i="18"/>
  <c r="Q177" i="18"/>
  <c r="P177" i="18"/>
  <c r="U176" i="18"/>
  <c r="T176" i="18"/>
  <c r="S176" i="18"/>
  <c r="R176" i="18"/>
  <c r="Q176" i="18"/>
  <c r="P176" i="18"/>
  <c r="U175" i="18"/>
  <c r="T175" i="18"/>
  <c r="S175" i="18"/>
  <c r="R175" i="18"/>
  <c r="Q175" i="18"/>
  <c r="P175" i="18"/>
  <c r="U174" i="18"/>
  <c r="T174" i="18"/>
  <c r="S174" i="18"/>
  <c r="R174" i="18"/>
  <c r="Q174" i="18"/>
  <c r="P174" i="18"/>
  <c r="U173" i="18"/>
  <c r="T173" i="18"/>
  <c r="S173" i="18"/>
  <c r="R173" i="18"/>
  <c r="Q173" i="18"/>
  <c r="P173" i="18"/>
  <c r="U172" i="18"/>
  <c r="T172" i="18"/>
  <c r="S172" i="18"/>
  <c r="R172" i="18"/>
  <c r="Q172" i="18"/>
  <c r="P172" i="18"/>
  <c r="U171" i="18"/>
  <c r="T171" i="18"/>
  <c r="S171" i="18"/>
  <c r="R171" i="18"/>
  <c r="Q171" i="18"/>
  <c r="P171" i="18"/>
  <c r="U170" i="18"/>
  <c r="T170" i="18"/>
  <c r="S170" i="18"/>
  <c r="R170" i="18"/>
  <c r="Q170" i="18"/>
  <c r="P170" i="18"/>
  <c r="U169" i="18"/>
  <c r="T169" i="18"/>
  <c r="S169" i="18"/>
  <c r="R169" i="18"/>
  <c r="Q169" i="18"/>
  <c r="P169" i="18"/>
  <c r="U168" i="18"/>
  <c r="T168" i="18"/>
  <c r="S168" i="18"/>
  <c r="R168" i="18"/>
  <c r="Q168" i="18"/>
  <c r="P168" i="18"/>
  <c r="U167" i="18"/>
  <c r="T167" i="18"/>
  <c r="S167" i="18"/>
  <c r="R167" i="18"/>
  <c r="Q167" i="18"/>
  <c r="P167" i="18"/>
  <c r="U166" i="18"/>
  <c r="T166" i="18"/>
  <c r="S166" i="18"/>
  <c r="R166" i="18"/>
  <c r="Q166" i="18"/>
  <c r="P166" i="18"/>
  <c r="U165" i="18"/>
  <c r="T165" i="18"/>
  <c r="S165" i="18"/>
  <c r="R165" i="18"/>
  <c r="Q165" i="18"/>
  <c r="P165" i="18"/>
  <c r="U164" i="18"/>
  <c r="T164" i="18"/>
  <c r="S164" i="18"/>
  <c r="R164" i="18"/>
  <c r="Q164" i="18"/>
  <c r="P164" i="18"/>
  <c r="U163" i="18"/>
  <c r="T163" i="18"/>
  <c r="S163" i="18"/>
  <c r="R163" i="18"/>
  <c r="Q163" i="18"/>
  <c r="P163" i="18"/>
  <c r="U162" i="18"/>
  <c r="T162" i="18"/>
  <c r="S162" i="18"/>
  <c r="R162" i="18"/>
  <c r="Q162" i="18"/>
  <c r="P162" i="18"/>
  <c r="U161" i="18"/>
  <c r="T161" i="18"/>
  <c r="S161" i="18"/>
  <c r="R161" i="18"/>
  <c r="Q161" i="18"/>
  <c r="P161" i="18"/>
  <c r="U160" i="18"/>
  <c r="T160" i="18"/>
  <c r="S160" i="18"/>
  <c r="R160" i="18"/>
  <c r="Q160" i="18"/>
  <c r="P160" i="18"/>
  <c r="U159" i="18"/>
  <c r="T159" i="18"/>
  <c r="S159" i="18"/>
  <c r="R159" i="18"/>
  <c r="Q159" i="18"/>
  <c r="P159" i="18"/>
  <c r="U158" i="18"/>
  <c r="T158" i="18"/>
  <c r="S158" i="18"/>
  <c r="R158" i="18"/>
  <c r="Q158" i="18"/>
  <c r="P158" i="18"/>
  <c r="U157" i="18"/>
  <c r="T157" i="18"/>
  <c r="S157" i="18"/>
  <c r="R157" i="18"/>
  <c r="Q157" i="18"/>
  <c r="P157" i="18"/>
  <c r="U156" i="18"/>
  <c r="T156" i="18"/>
  <c r="S156" i="18"/>
  <c r="R156" i="18"/>
  <c r="Q156" i="18"/>
  <c r="P156" i="18"/>
  <c r="U155" i="18"/>
  <c r="T155" i="18"/>
  <c r="S155" i="18"/>
  <c r="R155" i="18"/>
  <c r="Q155" i="18"/>
  <c r="P155" i="18"/>
  <c r="U154" i="18"/>
  <c r="T154" i="18"/>
  <c r="S154" i="18"/>
  <c r="R154" i="18"/>
  <c r="Q154" i="18"/>
  <c r="P154" i="18"/>
  <c r="U153" i="18"/>
  <c r="T153" i="18"/>
  <c r="S153" i="18"/>
  <c r="R153" i="18"/>
  <c r="Q153" i="18"/>
  <c r="P153" i="18"/>
  <c r="U152" i="18"/>
  <c r="T152" i="18"/>
  <c r="S152" i="18"/>
  <c r="R152" i="18"/>
  <c r="Q152" i="18"/>
  <c r="P152" i="18"/>
  <c r="U151" i="18"/>
  <c r="T151" i="18"/>
  <c r="S151" i="18"/>
  <c r="R151" i="18"/>
  <c r="Q151" i="18"/>
  <c r="P151" i="18"/>
  <c r="U150" i="18"/>
  <c r="T150" i="18"/>
  <c r="S150" i="18"/>
  <c r="R150" i="18"/>
  <c r="Q150" i="18"/>
  <c r="P150" i="18"/>
  <c r="U149" i="18"/>
  <c r="T149" i="18"/>
  <c r="S149" i="18"/>
  <c r="R149" i="18"/>
  <c r="Q149" i="18"/>
  <c r="P149" i="18"/>
  <c r="U148" i="18"/>
  <c r="T148" i="18"/>
  <c r="S148" i="18"/>
  <c r="R148" i="18"/>
  <c r="Q148" i="18"/>
  <c r="P148" i="18"/>
  <c r="U147" i="18"/>
  <c r="T147" i="18"/>
  <c r="S147" i="18"/>
  <c r="R147" i="18"/>
  <c r="Q147" i="18"/>
  <c r="P147" i="18"/>
  <c r="U146" i="18"/>
  <c r="T146" i="18"/>
  <c r="S146" i="18"/>
  <c r="R146" i="18"/>
  <c r="Q146" i="18"/>
  <c r="P146" i="18"/>
  <c r="U145" i="18"/>
  <c r="T145" i="18"/>
  <c r="S145" i="18"/>
  <c r="R145" i="18"/>
  <c r="Q145" i="18"/>
  <c r="P145" i="18"/>
  <c r="U144" i="18"/>
  <c r="T144" i="18"/>
  <c r="S144" i="18"/>
  <c r="R144" i="18"/>
  <c r="Q144" i="18"/>
  <c r="P144" i="18"/>
  <c r="U143" i="18"/>
  <c r="T143" i="18"/>
  <c r="S143" i="18"/>
  <c r="R143" i="18"/>
  <c r="Q143" i="18"/>
  <c r="P143" i="18"/>
  <c r="U142" i="18"/>
  <c r="T142" i="18"/>
  <c r="S142" i="18"/>
  <c r="R142" i="18"/>
  <c r="Q142" i="18"/>
  <c r="P142" i="18"/>
  <c r="U141" i="18"/>
  <c r="T141" i="18"/>
  <c r="S141" i="18"/>
  <c r="R141" i="18"/>
  <c r="Q141" i="18"/>
  <c r="P141" i="18"/>
  <c r="U140" i="18"/>
  <c r="T140" i="18"/>
  <c r="S140" i="18"/>
  <c r="R140" i="18"/>
  <c r="Q140" i="18"/>
  <c r="P140" i="18"/>
  <c r="U139" i="18"/>
  <c r="T139" i="18"/>
  <c r="S139" i="18"/>
  <c r="R139" i="18"/>
  <c r="Q139" i="18"/>
  <c r="P139" i="18"/>
  <c r="U138" i="18"/>
  <c r="T138" i="18"/>
  <c r="S138" i="18"/>
  <c r="R138" i="18"/>
  <c r="Q138" i="18"/>
  <c r="P138" i="18"/>
  <c r="U137" i="18"/>
  <c r="T137" i="18"/>
  <c r="S137" i="18"/>
  <c r="R137" i="18"/>
  <c r="Q137" i="18"/>
  <c r="P137" i="18"/>
  <c r="U136" i="18"/>
  <c r="T136" i="18"/>
  <c r="S136" i="18"/>
  <c r="R136" i="18"/>
  <c r="Q136" i="18"/>
  <c r="P136" i="18"/>
  <c r="U135" i="18"/>
  <c r="T135" i="18"/>
  <c r="S135" i="18"/>
  <c r="R135" i="18"/>
  <c r="Q135" i="18"/>
  <c r="P135" i="18"/>
  <c r="U134" i="18"/>
  <c r="T134" i="18"/>
  <c r="S134" i="18"/>
  <c r="R134" i="18"/>
  <c r="Q134" i="18"/>
  <c r="P134" i="18"/>
  <c r="U133" i="18"/>
  <c r="T133" i="18"/>
  <c r="S133" i="18"/>
  <c r="R133" i="18"/>
  <c r="Q133" i="18"/>
  <c r="P133" i="18"/>
  <c r="U132" i="18"/>
  <c r="T132" i="18"/>
  <c r="S132" i="18"/>
  <c r="R132" i="18"/>
  <c r="Q132" i="18"/>
  <c r="P132" i="18"/>
  <c r="U131" i="18"/>
  <c r="T131" i="18"/>
  <c r="S131" i="18"/>
  <c r="R131" i="18"/>
  <c r="Q131" i="18"/>
  <c r="P131" i="18"/>
  <c r="U130" i="18"/>
  <c r="T130" i="18"/>
  <c r="S130" i="18"/>
  <c r="R130" i="18"/>
  <c r="Q130" i="18"/>
  <c r="P130" i="18"/>
  <c r="U129" i="18"/>
  <c r="T129" i="18"/>
  <c r="S129" i="18"/>
  <c r="R129" i="18"/>
  <c r="Q129" i="18"/>
  <c r="P129" i="18"/>
  <c r="U128" i="18"/>
  <c r="T128" i="18"/>
  <c r="S128" i="18"/>
  <c r="R128" i="18"/>
  <c r="Q128" i="18"/>
  <c r="P128" i="18"/>
  <c r="U127" i="18"/>
  <c r="T127" i="18"/>
  <c r="S127" i="18"/>
  <c r="R127" i="18"/>
  <c r="Q127" i="18"/>
  <c r="P127" i="18"/>
  <c r="U126" i="18"/>
  <c r="T126" i="18"/>
  <c r="S126" i="18"/>
  <c r="R126" i="18"/>
  <c r="Q126" i="18"/>
  <c r="P126" i="18"/>
  <c r="U125" i="18"/>
  <c r="T125" i="18"/>
  <c r="S125" i="18"/>
  <c r="R125" i="18"/>
  <c r="Q125" i="18"/>
  <c r="P125" i="18"/>
  <c r="U124" i="18"/>
  <c r="T124" i="18"/>
  <c r="S124" i="18"/>
  <c r="R124" i="18"/>
  <c r="Q124" i="18"/>
  <c r="P124" i="18"/>
  <c r="U123" i="18"/>
  <c r="T123" i="18"/>
  <c r="S123" i="18"/>
  <c r="R123" i="18"/>
  <c r="Q123" i="18"/>
  <c r="P123" i="18"/>
  <c r="U122" i="18"/>
  <c r="T122" i="18"/>
  <c r="S122" i="18"/>
  <c r="R122" i="18"/>
  <c r="Q122" i="18"/>
  <c r="P122" i="18"/>
  <c r="U121" i="18"/>
  <c r="T121" i="18"/>
  <c r="S121" i="18"/>
  <c r="R121" i="18"/>
  <c r="Q121" i="18"/>
  <c r="P121" i="18"/>
  <c r="U120" i="18"/>
  <c r="T120" i="18"/>
  <c r="S120" i="18"/>
  <c r="R120" i="18"/>
  <c r="Q120" i="18"/>
  <c r="P120" i="18"/>
  <c r="U119" i="18"/>
  <c r="T119" i="18"/>
  <c r="S119" i="18"/>
  <c r="R119" i="18"/>
  <c r="Q119" i="18"/>
  <c r="P119" i="18"/>
  <c r="U118" i="18"/>
  <c r="T118" i="18"/>
  <c r="S118" i="18"/>
  <c r="R118" i="18"/>
  <c r="Q118" i="18"/>
  <c r="P118" i="18"/>
  <c r="U117" i="18"/>
  <c r="T117" i="18"/>
  <c r="S117" i="18"/>
  <c r="R117" i="18"/>
  <c r="Q117" i="18"/>
  <c r="P117" i="18"/>
  <c r="U116" i="18"/>
  <c r="T116" i="18"/>
  <c r="S116" i="18"/>
  <c r="R116" i="18"/>
  <c r="Q116" i="18"/>
  <c r="P116" i="18"/>
  <c r="U115" i="18"/>
  <c r="T115" i="18"/>
  <c r="S115" i="18"/>
  <c r="R115" i="18"/>
  <c r="Q115" i="18"/>
  <c r="P115" i="18"/>
  <c r="U114" i="18"/>
  <c r="T114" i="18"/>
  <c r="S114" i="18"/>
  <c r="R114" i="18"/>
  <c r="Q114" i="18"/>
  <c r="P114" i="18"/>
  <c r="U113" i="18"/>
  <c r="T113" i="18"/>
  <c r="S113" i="18"/>
  <c r="R113" i="18"/>
  <c r="Q113" i="18"/>
  <c r="P113" i="18"/>
  <c r="U112" i="18"/>
  <c r="T112" i="18"/>
  <c r="S112" i="18"/>
  <c r="R112" i="18"/>
  <c r="Q112" i="18"/>
  <c r="P112" i="18"/>
  <c r="U111" i="18"/>
  <c r="T111" i="18"/>
  <c r="S111" i="18"/>
  <c r="R111" i="18"/>
  <c r="Q111" i="18"/>
  <c r="P111" i="18"/>
  <c r="U110" i="18"/>
  <c r="T110" i="18"/>
  <c r="S110" i="18"/>
  <c r="R110" i="18"/>
  <c r="Q110" i="18"/>
  <c r="P110" i="18"/>
  <c r="U109" i="18"/>
  <c r="T109" i="18"/>
  <c r="S109" i="18"/>
  <c r="R109" i="18"/>
  <c r="Q109" i="18"/>
  <c r="P109" i="18"/>
  <c r="U108" i="18"/>
  <c r="T108" i="18"/>
  <c r="S108" i="18"/>
  <c r="R108" i="18"/>
  <c r="Q108" i="18"/>
  <c r="P108" i="18"/>
  <c r="U107" i="18"/>
  <c r="T107" i="18"/>
  <c r="S107" i="18"/>
  <c r="R107" i="18"/>
  <c r="Q107" i="18"/>
  <c r="P107" i="18"/>
  <c r="U106" i="18"/>
  <c r="T106" i="18"/>
  <c r="S106" i="18"/>
  <c r="R106" i="18"/>
  <c r="Q106" i="18"/>
  <c r="P106" i="18"/>
  <c r="U105" i="18"/>
  <c r="T105" i="18"/>
  <c r="S105" i="18"/>
  <c r="R105" i="18"/>
  <c r="Q105" i="18"/>
  <c r="P105" i="18"/>
  <c r="U104" i="18"/>
  <c r="T104" i="18"/>
  <c r="S104" i="18"/>
  <c r="R104" i="18"/>
  <c r="Q104" i="18"/>
  <c r="P104" i="18"/>
  <c r="U103" i="18"/>
  <c r="T103" i="18"/>
  <c r="S103" i="18"/>
  <c r="R103" i="18"/>
  <c r="Q103" i="18"/>
  <c r="P103" i="18"/>
  <c r="U102" i="18"/>
  <c r="T102" i="18"/>
  <c r="S102" i="18"/>
  <c r="R102" i="18"/>
  <c r="Q102" i="18"/>
  <c r="P102" i="18"/>
  <c r="U101" i="18"/>
  <c r="T101" i="18"/>
  <c r="S101" i="18"/>
  <c r="R101" i="18"/>
  <c r="Q101" i="18"/>
  <c r="P101" i="18"/>
  <c r="U100" i="18"/>
  <c r="T100" i="18"/>
  <c r="S100" i="18"/>
  <c r="R100" i="18"/>
  <c r="Q100" i="18"/>
  <c r="P100" i="18"/>
  <c r="U99" i="18"/>
  <c r="T99" i="18"/>
  <c r="S99" i="18"/>
  <c r="R99" i="18"/>
  <c r="Q99" i="18"/>
  <c r="P99" i="18"/>
  <c r="U98" i="18"/>
  <c r="T98" i="18"/>
  <c r="S98" i="18"/>
  <c r="R98" i="18"/>
  <c r="Q98" i="18"/>
  <c r="P98" i="18"/>
  <c r="U97" i="18"/>
  <c r="T97" i="18"/>
  <c r="S97" i="18"/>
  <c r="R97" i="18"/>
  <c r="Q97" i="18"/>
  <c r="P97" i="18"/>
  <c r="U96" i="18"/>
  <c r="T96" i="18"/>
  <c r="S96" i="18"/>
  <c r="R96" i="18"/>
  <c r="Q96" i="18"/>
  <c r="P96" i="18"/>
  <c r="U95" i="18"/>
  <c r="T95" i="18"/>
  <c r="S95" i="18"/>
  <c r="R95" i="18"/>
  <c r="Q95" i="18"/>
  <c r="P95" i="18"/>
  <c r="U94" i="18"/>
  <c r="T94" i="18"/>
  <c r="S94" i="18"/>
  <c r="R94" i="18"/>
  <c r="Q94" i="18"/>
  <c r="P94" i="18"/>
  <c r="U93" i="18"/>
  <c r="T93" i="18"/>
  <c r="S93" i="18"/>
  <c r="R93" i="18"/>
  <c r="Q93" i="18"/>
  <c r="P93" i="18"/>
  <c r="U92" i="18"/>
  <c r="T92" i="18"/>
  <c r="S92" i="18"/>
  <c r="R92" i="18"/>
  <c r="Q92" i="18"/>
  <c r="P92" i="18"/>
  <c r="U91" i="18"/>
  <c r="T91" i="18"/>
  <c r="S91" i="18"/>
  <c r="R91" i="18"/>
  <c r="Q91" i="18"/>
  <c r="P91" i="18"/>
  <c r="U90" i="18"/>
  <c r="T90" i="18"/>
  <c r="S90" i="18"/>
  <c r="R90" i="18"/>
  <c r="Q90" i="18"/>
  <c r="P90" i="18"/>
  <c r="U89" i="18"/>
  <c r="T89" i="18"/>
  <c r="S89" i="18"/>
  <c r="R89" i="18"/>
  <c r="Q89" i="18"/>
  <c r="P89" i="18"/>
  <c r="U88" i="18"/>
  <c r="T88" i="18"/>
  <c r="S88" i="18"/>
  <c r="R88" i="18"/>
  <c r="Q88" i="18"/>
  <c r="P88" i="18"/>
  <c r="U87" i="18"/>
  <c r="T87" i="18"/>
  <c r="S87" i="18"/>
  <c r="R87" i="18"/>
  <c r="Q87" i="18"/>
  <c r="P87" i="18"/>
  <c r="U86" i="18"/>
  <c r="T86" i="18"/>
  <c r="S86" i="18"/>
  <c r="R86" i="18"/>
  <c r="Q86" i="18"/>
  <c r="P86" i="18"/>
  <c r="U85" i="18"/>
  <c r="T85" i="18"/>
  <c r="S85" i="18"/>
  <c r="R85" i="18"/>
  <c r="Q85" i="18"/>
  <c r="P85" i="18"/>
  <c r="U84" i="18"/>
  <c r="T84" i="18"/>
  <c r="S84" i="18"/>
  <c r="R84" i="18"/>
  <c r="Q84" i="18"/>
  <c r="P84" i="18"/>
  <c r="U83" i="18"/>
  <c r="T83" i="18"/>
  <c r="S83" i="18"/>
  <c r="R83" i="18"/>
  <c r="Q83" i="18"/>
  <c r="P83" i="18"/>
  <c r="U82" i="18"/>
  <c r="T82" i="18"/>
  <c r="S82" i="18"/>
  <c r="R82" i="18"/>
  <c r="Q82" i="18"/>
  <c r="P82" i="18"/>
  <c r="U81" i="18"/>
  <c r="T81" i="18"/>
  <c r="S81" i="18"/>
  <c r="R81" i="18"/>
  <c r="Q81" i="18"/>
  <c r="P81" i="18"/>
  <c r="U80" i="18"/>
  <c r="T80" i="18"/>
  <c r="S80" i="18"/>
  <c r="R80" i="18"/>
  <c r="Q80" i="18"/>
  <c r="P80" i="18"/>
  <c r="U79" i="18"/>
  <c r="T79" i="18"/>
  <c r="S79" i="18"/>
  <c r="R79" i="18"/>
  <c r="Q79" i="18"/>
  <c r="P79" i="18"/>
  <c r="U78" i="18"/>
  <c r="T78" i="18"/>
  <c r="S78" i="18"/>
  <c r="R78" i="18"/>
  <c r="Q78" i="18"/>
  <c r="P78" i="18"/>
  <c r="U77" i="18"/>
  <c r="T77" i="18"/>
  <c r="S77" i="18"/>
  <c r="R77" i="18"/>
  <c r="Q77" i="18"/>
  <c r="P77" i="18"/>
  <c r="U76" i="18"/>
  <c r="T76" i="18"/>
  <c r="S76" i="18"/>
  <c r="R76" i="18"/>
  <c r="Q76" i="18"/>
  <c r="P76" i="18"/>
  <c r="U75" i="18"/>
  <c r="T75" i="18"/>
  <c r="S75" i="18"/>
  <c r="R75" i="18"/>
  <c r="Q75" i="18"/>
  <c r="P75" i="18"/>
  <c r="U74" i="18"/>
  <c r="T74" i="18"/>
  <c r="S74" i="18"/>
  <c r="R74" i="18"/>
  <c r="Q74" i="18"/>
  <c r="P74" i="18"/>
  <c r="U73" i="18"/>
  <c r="T73" i="18"/>
  <c r="S73" i="18"/>
  <c r="R73" i="18"/>
  <c r="Q73" i="18"/>
  <c r="P73" i="18"/>
  <c r="U72" i="18"/>
  <c r="T72" i="18"/>
  <c r="S72" i="18"/>
  <c r="R72" i="18"/>
  <c r="Q72" i="18"/>
  <c r="P72" i="18"/>
  <c r="U71" i="18"/>
  <c r="T71" i="18"/>
  <c r="S71" i="18"/>
  <c r="R71" i="18"/>
  <c r="Q71" i="18"/>
  <c r="P71" i="18"/>
  <c r="U70" i="18"/>
  <c r="T70" i="18"/>
  <c r="S70" i="18"/>
  <c r="R70" i="18"/>
  <c r="Q70" i="18"/>
  <c r="P70" i="18"/>
  <c r="U69" i="18"/>
  <c r="T69" i="18"/>
  <c r="S69" i="18"/>
  <c r="R69" i="18"/>
  <c r="Q69" i="18"/>
  <c r="P69" i="18"/>
  <c r="U68" i="18"/>
  <c r="T68" i="18"/>
  <c r="S68" i="18"/>
  <c r="R68" i="18"/>
  <c r="Q68" i="18"/>
  <c r="P68" i="18"/>
  <c r="U67" i="18"/>
  <c r="T67" i="18"/>
  <c r="S67" i="18"/>
  <c r="R67" i="18"/>
  <c r="Q67" i="18"/>
  <c r="P67" i="18"/>
  <c r="U66" i="18"/>
  <c r="T66" i="18"/>
  <c r="S66" i="18"/>
  <c r="R66" i="18"/>
  <c r="Q66" i="18"/>
  <c r="P66" i="18"/>
  <c r="U65" i="18"/>
  <c r="T65" i="18"/>
  <c r="S65" i="18"/>
  <c r="R65" i="18"/>
  <c r="Q65" i="18"/>
  <c r="P65" i="18"/>
  <c r="U64" i="18"/>
  <c r="T64" i="18"/>
  <c r="S64" i="18"/>
  <c r="R64" i="18"/>
  <c r="Q64" i="18"/>
  <c r="P64" i="18"/>
  <c r="U63" i="18"/>
  <c r="T63" i="18"/>
  <c r="S63" i="18"/>
  <c r="R63" i="18"/>
  <c r="Q63" i="18"/>
  <c r="P63" i="18"/>
  <c r="U62" i="18"/>
  <c r="T62" i="18"/>
  <c r="S62" i="18"/>
  <c r="R62" i="18"/>
  <c r="Q62" i="18"/>
  <c r="P62" i="18"/>
  <c r="U61" i="18"/>
  <c r="T61" i="18"/>
  <c r="S61" i="18"/>
  <c r="R61" i="18"/>
  <c r="Q61" i="18"/>
  <c r="P61" i="18"/>
  <c r="U60" i="18"/>
  <c r="T60" i="18"/>
  <c r="S60" i="18"/>
  <c r="R60" i="18"/>
  <c r="Q60" i="18"/>
  <c r="P60" i="18"/>
  <c r="U59" i="18"/>
  <c r="T59" i="18"/>
  <c r="S59" i="18"/>
  <c r="R59" i="18"/>
  <c r="Q59" i="18"/>
  <c r="P59" i="18"/>
  <c r="U58" i="18"/>
  <c r="T58" i="18"/>
  <c r="S58" i="18"/>
  <c r="R58" i="18"/>
  <c r="Q58" i="18"/>
  <c r="P58" i="18"/>
  <c r="U57" i="18"/>
  <c r="T57" i="18"/>
  <c r="S57" i="18"/>
  <c r="R57" i="18"/>
  <c r="Q57" i="18"/>
  <c r="P57" i="18"/>
  <c r="U56" i="18"/>
  <c r="T56" i="18"/>
  <c r="S56" i="18"/>
  <c r="R56" i="18"/>
  <c r="Q56" i="18"/>
  <c r="P56" i="18"/>
  <c r="U55" i="18"/>
  <c r="T55" i="18"/>
  <c r="S55" i="18"/>
  <c r="R55" i="18"/>
  <c r="Q55" i="18"/>
  <c r="P55" i="18"/>
  <c r="U54" i="18"/>
  <c r="T54" i="18"/>
  <c r="S54" i="18"/>
  <c r="R54" i="18"/>
  <c r="Q54" i="18"/>
  <c r="P54" i="18"/>
  <c r="U53" i="18"/>
  <c r="T53" i="18"/>
  <c r="S53" i="18"/>
  <c r="R53" i="18"/>
  <c r="Q53" i="18"/>
  <c r="P53" i="18"/>
  <c r="U52" i="18"/>
  <c r="T52" i="18"/>
  <c r="S52" i="18"/>
  <c r="R52" i="18"/>
  <c r="Q52" i="18"/>
  <c r="P52" i="18"/>
  <c r="U51" i="18"/>
  <c r="T51" i="18"/>
  <c r="S51" i="18"/>
  <c r="R51" i="18"/>
  <c r="Q51" i="18"/>
  <c r="P51" i="18"/>
  <c r="U50" i="18"/>
  <c r="T50" i="18"/>
  <c r="S50" i="18"/>
  <c r="R50" i="18"/>
  <c r="Q50" i="18"/>
  <c r="P50" i="18"/>
  <c r="U49" i="18"/>
  <c r="T49" i="18"/>
  <c r="S49" i="18"/>
  <c r="R49" i="18"/>
  <c r="Q49" i="18"/>
  <c r="P49" i="18"/>
  <c r="U48" i="18"/>
  <c r="T48" i="18"/>
  <c r="S48" i="18"/>
  <c r="R48" i="18"/>
  <c r="Q48" i="18"/>
  <c r="P48" i="18"/>
  <c r="U47" i="18"/>
  <c r="T47" i="18"/>
  <c r="S47" i="18"/>
  <c r="R47" i="18"/>
  <c r="Q47" i="18"/>
  <c r="P47" i="18"/>
  <c r="U46" i="18"/>
  <c r="T46" i="18"/>
  <c r="S46" i="18"/>
  <c r="R46" i="18"/>
  <c r="Q46" i="18"/>
  <c r="P46" i="18"/>
  <c r="U45" i="18"/>
  <c r="T45" i="18"/>
  <c r="S45" i="18"/>
  <c r="R45" i="18"/>
  <c r="Q45" i="18"/>
  <c r="P45" i="18"/>
  <c r="U44" i="18"/>
  <c r="T44" i="18"/>
  <c r="S44" i="18"/>
  <c r="R44" i="18"/>
  <c r="Q44" i="18"/>
  <c r="P44" i="18"/>
  <c r="U43" i="18"/>
  <c r="T43" i="18"/>
  <c r="S43" i="18"/>
  <c r="R43" i="18"/>
  <c r="Q43" i="18"/>
  <c r="P43" i="18"/>
  <c r="U42" i="18"/>
  <c r="T42" i="18"/>
  <c r="S42" i="18"/>
  <c r="R42" i="18"/>
  <c r="Q42" i="18"/>
  <c r="P42" i="18"/>
  <c r="U41" i="18"/>
  <c r="T41" i="18"/>
  <c r="S41" i="18"/>
  <c r="R41" i="18"/>
  <c r="Q41" i="18"/>
  <c r="P41" i="18"/>
  <c r="U40" i="18"/>
  <c r="T40" i="18"/>
  <c r="S40" i="18"/>
  <c r="R40" i="18"/>
  <c r="Q40" i="18"/>
  <c r="P40" i="18"/>
  <c r="U39" i="18"/>
  <c r="T39" i="18"/>
  <c r="S39" i="18"/>
  <c r="R39" i="18"/>
  <c r="Q39" i="18"/>
  <c r="P39" i="18"/>
  <c r="U38" i="18"/>
  <c r="T38" i="18"/>
  <c r="S38" i="18"/>
  <c r="R38" i="18"/>
  <c r="Q38" i="18"/>
  <c r="P38" i="18"/>
  <c r="U37" i="18"/>
  <c r="T37" i="18"/>
  <c r="S37" i="18"/>
  <c r="R37" i="18"/>
  <c r="Q37" i="18"/>
  <c r="P37" i="18"/>
  <c r="U36" i="18"/>
  <c r="T36" i="18"/>
  <c r="S36" i="18"/>
  <c r="R36" i="18"/>
  <c r="Q36" i="18"/>
  <c r="P36" i="18"/>
  <c r="U35" i="18"/>
  <c r="T35" i="18"/>
  <c r="S35" i="18"/>
  <c r="R35" i="18"/>
  <c r="Q35" i="18"/>
  <c r="P35" i="18"/>
  <c r="U34" i="18"/>
  <c r="T34" i="18"/>
  <c r="S34" i="18"/>
  <c r="R34" i="18"/>
  <c r="Q34" i="18"/>
  <c r="P34" i="18"/>
  <c r="U33" i="18"/>
  <c r="T33" i="18"/>
  <c r="S33" i="18"/>
  <c r="R33" i="18"/>
  <c r="Q33" i="18"/>
  <c r="P33" i="18"/>
  <c r="U32" i="18"/>
  <c r="T32" i="18"/>
  <c r="S32" i="18"/>
  <c r="R32" i="18"/>
  <c r="Q32" i="18"/>
  <c r="P32" i="18"/>
  <c r="U31" i="18"/>
  <c r="T31" i="18"/>
  <c r="S31" i="18"/>
  <c r="R31" i="18"/>
  <c r="Q31" i="18"/>
  <c r="P31" i="18"/>
  <c r="U30" i="18"/>
  <c r="T30" i="18"/>
  <c r="S30" i="18"/>
  <c r="R30" i="18"/>
  <c r="Q30" i="18"/>
  <c r="P30" i="18"/>
  <c r="U29" i="18"/>
  <c r="T29" i="18"/>
  <c r="S29" i="18"/>
  <c r="R29" i="18"/>
  <c r="Q29" i="18"/>
  <c r="P29" i="18"/>
  <c r="U28" i="18"/>
  <c r="T28" i="18"/>
  <c r="S28" i="18"/>
  <c r="R28" i="18"/>
  <c r="Q28" i="18"/>
  <c r="P28" i="18"/>
  <c r="U27" i="18"/>
  <c r="T27" i="18"/>
  <c r="S27" i="18"/>
  <c r="R27" i="18"/>
  <c r="Q27" i="18"/>
  <c r="P27" i="18"/>
  <c r="U26" i="18"/>
  <c r="T26" i="18"/>
  <c r="S26" i="18"/>
  <c r="R26" i="18"/>
  <c r="Q26" i="18"/>
  <c r="P26" i="18"/>
  <c r="U25" i="18"/>
  <c r="T25" i="18"/>
  <c r="S25" i="18"/>
  <c r="R25" i="18"/>
  <c r="Q25" i="18"/>
  <c r="P25" i="18"/>
  <c r="U24" i="18"/>
  <c r="T24" i="18"/>
  <c r="S24" i="18"/>
  <c r="R24" i="18"/>
  <c r="Q24" i="18"/>
  <c r="P24" i="18"/>
  <c r="U23" i="18"/>
  <c r="T23" i="18"/>
  <c r="S23" i="18"/>
  <c r="R23" i="18"/>
  <c r="Q23" i="18"/>
  <c r="P23" i="18"/>
  <c r="U22" i="18"/>
  <c r="T22" i="18"/>
  <c r="S22" i="18"/>
  <c r="R22" i="18"/>
  <c r="Q22" i="18"/>
  <c r="P22" i="18"/>
  <c r="U21" i="18"/>
  <c r="T21" i="18"/>
  <c r="S21" i="18"/>
  <c r="R21" i="18"/>
  <c r="Q21" i="18"/>
  <c r="P21" i="18"/>
  <c r="U20" i="18"/>
  <c r="T20" i="18"/>
  <c r="S20" i="18"/>
  <c r="R20" i="18"/>
  <c r="Q20" i="18"/>
  <c r="P20" i="18"/>
  <c r="U19" i="18"/>
  <c r="T19" i="18"/>
  <c r="S19" i="18"/>
  <c r="R19" i="18"/>
  <c r="Q19" i="18"/>
  <c r="P19" i="18"/>
  <c r="U18" i="18"/>
  <c r="T18" i="18"/>
  <c r="S18" i="18"/>
  <c r="R18" i="18"/>
  <c r="Q18" i="18"/>
  <c r="P18" i="18"/>
  <c r="U17" i="18"/>
  <c r="T17" i="18"/>
  <c r="S17" i="18"/>
  <c r="R17" i="18"/>
  <c r="Q17" i="18"/>
  <c r="P17" i="18"/>
  <c r="U16" i="18"/>
  <c r="T16" i="18"/>
  <c r="S16" i="18"/>
  <c r="R16" i="18"/>
  <c r="Q16" i="18"/>
  <c r="P16" i="18"/>
  <c r="U15" i="18"/>
  <c r="T15" i="18"/>
  <c r="S15" i="18"/>
  <c r="R15" i="18"/>
  <c r="Q15" i="18"/>
  <c r="P15" i="18"/>
  <c r="U14" i="18"/>
  <c r="T14" i="18"/>
  <c r="S14" i="18"/>
  <c r="R14" i="18"/>
  <c r="Q14" i="18"/>
  <c r="P14" i="18"/>
  <c r="U13" i="18"/>
  <c r="T13" i="18"/>
  <c r="S13" i="18"/>
  <c r="R13" i="18"/>
  <c r="Q13" i="18"/>
  <c r="P13" i="18"/>
  <c r="U12" i="18"/>
  <c r="T12" i="18"/>
  <c r="S12" i="18"/>
  <c r="R12" i="18"/>
  <c r="Q12" i="18"/>
  <c r="P12" i="18"/>
  <c r="U11" i="18"/>
  <c r="T11" i="18"/>
  <c r="S11" i="18"/>
  <c r="R11" i="18"/>
  <c r="Q11" i="18"/>
  <c r="P11" i="18"/>
  <c r="U10" i="18"/>
  <c r="T10" i="18"/>
  <c r="S10" i="18"/>
  <c r="R10" i="18"/>
  <c r="Q10" i="18"/>
  <c r="P10" i="18"/>
  <c r="U9" i="18"/>
  <c r="T9" i="18"/>
  <c r="S9" i="18"/>
  <c r="R9" i="18"/>
  <c r="Q9" i="18"/>
  <c r="P9" i="18"/>
  <c r="U8" i="18"/>
  <c r="T8" i="18"/>
  <c r="S8" i="18"/>
  <c r="R8" i="18"/>
  <c r="Q8" i="18"/>
  <c r="P8" i="18"/>
  <c r="U7" i="18"/>
  <c r="T7" i="18"/>
  <c r="S7" i="18"/>
  <c r="R7" i="18"/>
  <c r="Q7" i="18"/>
  <c r="P7" i="18"/>
  <c r="U6" i="18"/>
  <c r="T6" i="18"/>
  <c r="S6" i="18"/>
  <c r="R6" i="18"/>
  <c r="Q6" i="18"/>
  <c r="P6" i="18"/>
  <c r="U5" i="18"/>
  <c r="T5" i="18"/>
  <c r="S5" i="18"/>
  <c r="R5" i="18"/>
  <c r="Q5" i="18"/>
  <c r="P5" i="18"/>
  <c r="U4" i="18"/>
  <c r="T4" i="18"/>
  <c r="S4" i="18"/>
  <c r="R4" i="18"/>
  <c r="Q4" i="18"/>
  <c r="P4" i="18"/>
  <c r="U3" i="18"/>
  <c r="T3" i="18"/>
  <c r="S3" i="18"/>
  <c r="R3" i="18"/>
  <c r="Q3" i="18"/>
  <c r="P3" i="18"/>
  <c r="U2" i="18"/>
  <c r="T2" i="18"/>
  <c r="S2" i="18"/>
  <c r="R2" i="18"/>
  <c r="Q2" i="18"/>
  <c r="P2" i="18"/>
  <c r="AC9" i="21" l="1"/>
  <c r="W9" i="21"/>
  <c r="AE9" i="21"/>
  <c r="AJ9" i="21"/>
  <c r="AF9" i="21"/>
  <c r="U9" i="21"/>
  <c r="AK9" i="21"/>
  <c r="Z9" i="21"/>
  <c r="G9" i="21"/>
  <c r="D9" i="21"/>
  <c r="R9" i="21"/>
  <c r="L9" i="21"/>
  <c r="S9" i="21"/>
  <c r="T9" i="21"/>
  <c r="AH9" i="21"/>
  <c r="Q9" i="21"/>
  <c r="K9" i="21"/>
  <c r="X9" i="21"/>
  <c r="E9" i="21"/>
  <c r="AG9" i="21"/>
  <c r="H9" i="21"/>
  <c r="V9" i="21"/>
  <c r="M9" i="21"/>
  <c r="C9" i="21"/>
  <c r="I9" i="21"/>
  <c r="Y9" i="21"/>
  <c r="AF10" i="21"/>
  <c r="Q10" i="21"/>
  <c r="P10" i="21"/>
  <c r="X10" i="21"/>
  <c r="N10" i="21"/>
  <c r="AD10" i="21"/>
  <c r="J10" i="21"/>
  <c r="AC10" i="21"/>
  <c r="F10" i="21"/>
  <c r="H10" i="21"/>
  <c r="K10" i="21"/>
  <c r="I10" i="21"/>
  <c r="C10" i="21"/>
  <c r="AJ10" i="21"/>
  <c r="Y10" i="21"/>
  <c r="R10" i="21"/>
  <c r="AG10" i="21"/>
  <c r="O10" i="21"/>
  <c r="G10" i="21"/>
  <c r="D10" i="21"/>
  <c r="T10" i="21"/>
  <c r="U10" i="21"/>
  <c r="M10" i="21"/>
  <c r="V10" i="21"/>
  <c r="Z10" i="21"/>
  <c r="AK10" i="21"/>
  <c r="W10" i="21"/>
  <c r="AA10" i="21"/>
  <c r="AB10" i="21"/>
  <c r="B10" i="21"/>
  <c r="A11" i="21" s="1"/>
  <c r="L10" i="21"/>
  <c r="S10" i="21"/>
  <c r="E10" i="21"/>
  <c r="AI10" i="21"/>
  <c r="AE10" i="21"/>
  <c r="AH10" i="21"/>
  <c r="C1" i="11"/>
  <c r="E19" i="11"/>
  <c r="F41" i="11"/>
  <c r="F3" i="11"/>
  <c r="F60" i="11"/>
  <c r="E56" i="11"/>
  <c r="F4" i="11"/>
  <c r="F6" i="11"/>
  <c r="E45" i="11"/>
  <c r="F61" i="11"/>
  <c r="F12" i="11"/>
  <c r="F14" i="11"/>
  <c r="E6" i="11"/>
  <c r="E36" i="11"/>
  <c r="F36" i="11"/>
  <c r="E60" i="11"/>
  <c r="E16" i="11"/>
  <c r="E55" i="11"/>
  <c r="E25" i="11"/>
  <c r="E53" i="11"/>
  <c r="F45" i="11"/>
  <c r="F38" i="11"/>
  <c r="F44" i="11"/>
  <c r="E59" i="11"/>
  <c r="E40" i="11"/>
  <c r="F59" i="11"/>
  <c r="E7" i="11"/>
  <c r="E9" i="11"/>
  <c r="E51" i="11"/>
  <c r="E34" i="11"/>
  <c r="F11" i="11"/>
  <c r="F9" i="11"/>
  <c r="E48" i="11"/>
  <c r="E61" i="11"/>
  <c r="F47" i="11"/>
  <c r="E4" i="11"/>
  <c r="F22" i="11"/>
  <c r="F40" i="11"/>
  <c r="F32" i="11"/>
  <c r="E50" i="11"/>
  <c r="E47" i="11"/>
  <c r="E22" i="11"/>
  <c r="E13" i="11"/>
  <c r="E41" i="11"/>
  <c r="F24" i="11"/>
  <c r="E8" i="11"/>
  <c r="E46" i="11"/>
  <c r="F16" i="11"/>
  <c r="E54" i="11"/>
  <c r="F26" i="11"/>
  <c r="F35" i="11"/>
  <c r="F27" i="11"/>
  <c r="F49" i="11"/>
  <c r="F37" i="11"/>
  <c r="F50" i="11"/>
  <c r="E28" i="11"/>
  <c r="F58" i="11"/>
  <c r="F51" i="11"/>
  <c r="E52" i="11"/>
  <c r="E12" i="11"/>
  <c r="F21" i="11"/>
  <c r="E62" i="11"/>
  <c r="F53" i="11"/>
  <c r="F48" i="11"/>
  <c r="E10" i="11"/>
  <c r="F55" i="11"/>
  <c r="E30" i="11"/>
  <c r="E26" i="11"/>
  <c r="E11" i="11"/>
  <c r="F57" i="11"/>
  <c r="E57" i="11"/>
  <c r="F18" i="11"/>
  <c r="E18" i="11"/>
  <c r="E37" i="11"/>
  <c r="F15" i="11"/>
  <c r="F8" i="11"/>
  <c r="E44" i="11"/>
  <c r="F43" i="11"/>
  <c r="E31" i="11"/>
  <c r="F39" i="11"/>
  <c r="F29" i="11"/>
  <c r="F31" i="11"/>
  <c r="E33" i="11"/>
  <c r="F25" i="11"/>
  <c r="E27" i="11"/>
  <c r="E58" i="11"/>
  <c r="F5" i="11"/>
  <c r="F13" i="11"/>
  <c r="F23" i="11"/>
  <c r="F62" i="11"/>
  <c r="E15" i="11"/>
  <c r="F33" i="11"/>
  <c r="E5" i="11"/>
  <c r="E42" i="11"/>
  <c r="E39" i="11"/>
  <c r="F56" i="11"/>
  <c r="E35" i="11"/>
  <c r="E43" i="11"/>
  <c r="F10" i="11"/>
  <c r="E17" i="11"/>
  <c r="F52" i="11"/>
  <c r="F42" i="11"/>
  <c r="F20" i="11"/>
  <c r="F46" i="11"/>
  <c r="E38" i="11"/>
  <c r="F34" i="11"/>
  <c r="E32" i="11"/>
  <c r="E23" i="11"/>
  <c r="F30" i="11"/>
  <c r="F19" i="11"/>
  <c r="E20" i="11"/>
  <c r="F28" i="11"/>
  <c r="E29" i="11"/>
  <c r="F7" i="11"/>
  <c r="F54" i="11"/>
  <c r="E14" i="11"/>
  <c r="E49" i="11"/>
  <c r="E24" i="11"/>
  <c r="F17" i="11"/>
  <c r="E3" i="11"/>
  <c r="E21" i="11"/>
  <c r="B11" i="21" l="1"/>
  <c r="A12" i="21" s="1"/>
  <c r="Q11" i="21"/>
  <c r="K11" i="21"/>
  <c r="P11" i="21"/>
  <c r="H11" i="21"/>
  <c r="AD11" i="21"/>
  <c r="AB11" i="21"/>
  <c r="U11" i="21"/>
  <c r="AG11" i="21"/>
  <c r="I11" i="21"/>
  <c r="AF11" i="21"/>
  <c r="AE11" i="21"/>
  <c r="Y11" i="21"/>
  <c r="AA11" i="21"/>
  <c r="W11" i="21"/>
  <c r="T11" i="21"/>
  <c r="G11" i="21"/>
  <c r="L11" i="21"/>
  <c r="C11" i="21"/>
  <c r="Z11" i="21"/>
  <c r="AI11" i="21"/>
  <c r="R11" i="21"/>
  <c r="AH11" i="21"/>
  <c r="D11" i="21"/>
  <c r="N11" i="21"/>
  <c r="AJ11" i="21"/>
  <c r="M11" i="21"/>
  <c r="E11" i="21"/>
  <c r="J11" i="21"/>
  <c r="V11" i="21"/>
  <c r="S11" i="21"/>
  <c r="X11" i="21"/>
  <c r="AK11" i="21"/>
  <c r="O11" i="21"/>
  <c r="AC11" i="21"/>
  <c r="F11" i="21"/>
  <c r="L2" i="15"/>
  <c r="L3" i="15"/>
  <c r="G52" i="12"/>
  <c r="I52" i="12"/>
  <c r="I45" i="12"/>
  <c r="G45" i="12"/>
  <c r="I37" i="12"/>
  <c r="G37" i="12"/>
  <c r="G9" i="12"/>
  <c r="I9" i="12"/>
  <c r="I4" i="12"/>
  <c r="G4" i="12"/>
  <c r="I13" i="12"/>
  <c r="G13" i="12"/>
  <c r="I53" i="12"/>
  <c r="G53" i="12"/>
  <c r="G43" i="12"/>
  <c r="I43" i="12"/>
  <c r="G26" i="12"/>
  <c r="I26" i="12"/>
  <c r="G60" i="12"/>
  <c r="I60" i="12"/>
  <c r="I5" i="12"/>
  <c r="G5" i="12"/>
  <c r="I16" i="12"/>
  <c r="G16" i="12"/>
  <c r="G47" i="12"/>
  <c r="I47" i="12"/>
  <c r="G11" i="12"/>
  <c r="I11" i="12"/>
  <c r="I58" i="12"/>
  <c r="G58" i="12"/>
  <c r="G15" i="12"/>
  <c r="I15" i="12"/>
  <c r="G19" i="12"/>
  <c r="I19" i="12"/>
  <c r="I40" i="12"/>
  <c r="G40" i="12"/>
  <c r="G31" i="12"/>
  <c r="I31" i="12"/>
  <c r="G46" i="12"/>
  <c r="I46" i="12"/>
  <c r="I29" i="12"/>
  <c r="G29" i="12"/>
  <c r="G44" i="12"/>
  <c r="I44" i="12"/>
  <c r="G38" i="12"/>
  <c r="I38" i="12"/>
  <c r="I8" i="12"/>
  <c r="G8" i="12"/>
  <c r="G14" i="12"/>
  <c r="I14" i="12"/>
  <c r="I25" i="12"/>
  <c r="G25" i="12"/>
  <c r="G23" i="12"/>
  <c r="I23" i="12"/>
  <c r="G28" i="12"/>
  <c r="I28" i="12"/>
  <c r="I30" i="12"/>
  <c r="G30" i="12"/>
  <c r="G54" i="12"/>
  <c r="I54" i="12"/>
  <c r="I42" i="12"/>
  <c r="G42" i="12"/>
  <c r="I34" i="12"/>
  <c r="G34" i="12"/>
  <c r="I61" i="12"/>
  <c r="G61" i="12"/>
  <c r="G57" i="12"/>
  <c r="I57" i="12"/>
  <c r="I24" i="12"/>
  <c r="G24" i="12"/>
  <c r="G7" i="12"/>
  <c r="I7" i="12"/>
  <c r="I22" i="12"/>
  <c r="G22" i="12"/>
  <c r="I21" i="12"/>
  <c r="G21" i="12"/>
  <c r="G27" i="12"/>
  <c r="I27" i="12"/>
  <c r="I17" i="12"/>
  <c r="G17" i="12"/>
  <c r="G10" i="12"/>
  <c r="I10" i="12"/>
  <c r="I33" i="12"/>
  <c r="G33" i="12"/>
  <c r="G35" i="12"/>
  <c r="I35" i="12"/>
  <c r="I20" i="12"/>
  <c r="G20" i="12"/>
  <c r="G55" i="12"/>
  <c r="I55" i="12"/>
  <c r="G51" i="12"/>
  <c r="I51" i="12"/>
  <c r="G18" i="12"/>
  <c r="I18" i="12"/>
  <c r="I32" i="12"/>
  <c r="G32" i="12"/>
  <c r="G59" i="12"/>
  <c r="I59" i="12"/>
  <c r="I12" i="12"/>
  <c r="G12" i="12"/>
  <c r="I49" i="12"/>
  <c r="G49" i="12"/>
  <c r="G39" i="12"/>
  <c r="I39" i="12"/>
  <c r="I41" i="12"/>
  <c r="G41" i="12"/>
  <c r="G6" i="12"/>
  <c r="I6" i="12"/>
  <c r="I56" i="12"/>
  <c r="G56" i="12"/>
  <c r="I48" i="12"/>
  <c r="G48" i="12"/>
  <c r="G36" i="12"/>
  <c r="I36" i="12"/>
  <c r="I50" i="12"/>
  <c r="G50" i="12"/>
  <c r="M3" i="12"/>
  <c r="M3" i="21" s="1"/>
  <c r="G3" i="12"/>
  <c r="G3" i="21" s="1"/>
  <c r="I3" i="12"/>
  <c r="I3" i="21" s="1"/>
  <c r="M2" i="12"/>
  <c r="M2" i="21" s="1"/>
  <c r="I2" i="12"/>
  <c r="I2" i="21" s="1"/>
  <c r="G2" i="12"/>
  <c r="G2" i="21" s="1"/>
  <c r="P1354" i="3"/>
  <c r="P1355" i="3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2" i="4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2" i="3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" i="6"/>
  <c r="A8" i="1"/>
  <c r="Q9" i="1" s="1"/>
  <c r="H3" i="11"/>
  <c r="I3" i="11"/>
  <c r="H4" i="11"/>
  <c r="I4" i="11"/>
  <c r="H5" i="11"/>
  <c r="I5" i="11"/>
  <c r="H6" i="11"/>
  <c r="I6" i="11"/>
  <c r="W12" i="21" l="1"/>
  <c r="AI12" i="21"/>
  <c r="R12" i="21"/>
  <c r="T12" i="21"/>
  <c r="N12" i="21"/>
  <c r="G12" i="21"/>
  <c r="AA12" i="21"/>
  <c r="AJ12" i="21"/>
  <c r="AH12" i="21"/>
  <c r="X12" i="21"/>
  <c r="E12" i="21"/>
  <c r="AF12" i="21"/>
  <c r="K12" i="21"/>
  <c r="AE12" i="21"/>
  <c r="M12" i="21"/>
  <c r="Y12" i="21"/>
  <c r="AC12" i="21"/>
  <c r="H12" i="21"/>
  <c r="F12" i="21"/>
  <c r="B12" i="21"/>
  <c r="A13" i="21" s="1"/>
  <c r="P12" i="21"/>
  <c r="L12" i="21"/>
  <c r="I12" i="21"/>
  <c r="D12" i="21"/>
  <c r="AK12" i="21"/>
  <c r="AB12" i="21"/>
  <c r="U12" i="21"/>
  <c r="C12" i="21"/>
  <c r="AG12" i="21"/>
  <c r="Q12" i="21"/>
  <c r="Z12" i="21"/>
  <c r="O12" i="21"/>
  <c r="V12" i="21"/>
  <c r="S12" i="21"/>
  <c r="J12" i="21"/>
  <c r="AD12" i="21"/>
  <c r="W60" i="11"/>
  <c r="AD60" i="11" s="1" a="1"/>
  <c r="AD60" i="11" s="1"/>
  <c r="V60" i="11"/>
  <c r="U60" i="11"/>
  <c r="T60" i="1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AA7" i="12" s="1"/>
  <c r="T9" i="11"/>
  <c r="AA8" i="12" s="1"/>
  <c r="T10" i="11"/>
  <c r="T11" i="11"/>
  <c r="T12" i="11"/>
  <c r="T13" i="11"/>
  <c r="T14" i="11"/>
  <c r="T15" i="11"/>
  <c r="T16" i="11"/>
  <c r="AA15" i="12" s="1"/>
  <c r="T17" i="11"/>
  <c r="AA16" i="12" s="1"/>
  <c r="T18" i="11"/>
  <c r="T19" i="11"/>
  <c r="T20" i="11"/>
  <c r="T21" i="11"/>
  <c r="T22" i="11"/>
  <c r="T23" i="11"/>
  <c r="T24" i="11"/>
  <c r="AA23" i="12" s="1"/>
  <c r="T25" i="11"/>
  <c r="AA24" i="12" s="1"/>
  <c r="T26" i="11"/>
  <c r="T27" i="11"/>
  <c r="T28" i="11"/>
  <c r="T29" i="11"/>
  <c r="T30" i="11"/>
  <c r="T31" i="11"/>
  <c r="T32" i="11"/>
  <c r="AA31" i="12" s="1"/>
  <c r="T33" i="11"/>
  <c r="AA32" i="12" s="1"/>
  <c r="T34" i="11"/>
  <c r="T35" i="11"/>
  <c r="T36" i="11"/>
  <c r="T37" i="11"/>
  <c r="T38" i="11"/>
  <c r="T39" i="11"/>
  <c r="T40" i="11"/>
  <c r="AA39" i="12" s="1"/>
  <c r="T41" i="11"/>
  <c r="AA40" i="12" s="1"/>
  <c r="T42" i="11"/>
  <c r="T43" i="11"/>
  <c r="T44" i="11"/>
  <c r="T45" i="11"/>
  <c r="T46" i="11"/>
  <c r="T47" i="11"/>
  <c r="T48" i="11"/>
  <c r="AA47" i="12" s="1"/>
  <c r="T49" i="11"/>
  <c r="AA48" i="12" s="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7"/>
  <c r="U63" i="11"/>
  <c r="V63" i="1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R8" i="1" s="1"/>
  <c r="A9" i="1"/>
  <c r="R9" i="1" s="1"/>
  <c r="A10" i="1"/>
  <c r="A11" i="1"/>
  <c r="Q10" i="1" s="1"/>
  <c r="A12" i="1"/>
  <c r="R10" i="1" s="1"/>
  <c r="A13" i="1"/>
  <c r="A14" i="1"/>
  <c r="R11" i="1" s="1"/>
  <c r="A15" i="1"/>
  <c r="A16" i="1"/>
  <c r="R12" i="1" s="1"/>
  <c r="A17" i="1"/>
  <c r="A18" i="1"/>
  <c r="A19" i="1"/>
  <c r="A20" i="1"/>
  <c r="A21" i="1"/>
  <c r="A22" i="1"/>
  <c r="A23" i="1"/>
  <c r="Q18" i="1" s="1"/>
  <c r="A24" i="1"/>
  <c r="R18" i="1" s="1"/>
  <c r="A25" i="1"/>
  <c r="A26" i="1"/>
  <c r="Q19" i="1" s="1"/>
  <c r="A27" i="1"/>
  <c r="R19" i="1" s="1"/>
  <c r="A28" i="1"/>
  <c r="Q20" i="1" s="1"/>
  <c r="A29" i="1"/>
  <c r="R20" i="1" s="1"/>
  <c r="A30" i="1"/>
  <c r="Q21" i="1" s="1"/>
  <c r="A31" i="1"/>
  <c r="R21" i="1" s="1"/>
  <c r="A32" i="1"/>
  <c r="A33" i="1"/>
  <c r="A34" i="1"/>
  <c r="A35" i="1"/>
  <c r="A36" i="1"/>
  <c r="A37" i="1"/>
  <c r="A2" i="1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D2" i="15"/>
  <c r="B13" i="21" l="1"/>
  <c r="A14" i="21" s="1"/>
  <c r="M13" i="21"/>
  <c r="Q13" i="21"/>
  <c r="AC13" i="21"/>
  <c r="W13" i="21"/>
  <c r="AI13" i="21"/>
  <c r="AD13" i="21"/>
  <c r="I13" i="21"/>
  <c r="E13" i="21"/>
  <c r="C13" i="21"/>
  <c r="X13" i="21"/>
  <c r="H13" i="21"/>
  <c r="Y13" i="21"/>
  <c r="G13" i="21"/>
  <c r="J13" i="21"/>
  <c r="F13" i="21"/>
  <c r="O13" i="21"/>
  <c r="AE13" i="21"/>
  <c r="AA13" i="21"/>
  <c r="L13" i="21"/>
  <c r="AJ13" i="21"/>
  <c r="S13" i="21"/>
  <c r="P13" i="21"/>
  <c r="AB13" i="21"/>
  <c r="R13" i="21"/>
  <c r="N13" i="21"/>
  <c r="D13" i="21"/>
  <c r="U13" i="21"/>
  <c r="AH13" i="21"/>
  <c r="AK13" i="21"/>
  <c r="Z13" i="21"/>
  <c r="T13" i="21"/>
  <c r="V13" i="21"/>
  <c r="K13" i="21"/>
  <c r="AG13" i="21"/>
  <c r="AF13" i="21"/>
  <c r="AA38" i="12"/>
  <c r="AA22" i="12"/>
  <c r="AA14" i="12"/>
  <c r="AA51" i="12"/>
  <c r="AA45" i="12"/>
  <c r="AA37" i="12"/>
  <c r="AA29" i="12"/>
  <c r="AA21" i="12"/>
  <c r="AA13" i="12"/>
  <c r="AA5" i="12"/>
  <c r="AA58" i="12"/>
  <c r="AA59" i="12"/>
  <c r="AA44" i="12"/>
  <c r="AA36" i="12"/>
  <c r="AA28" i="12"/>
  <c r="AA20" i="12"/>
  <c r="AA12" i="12"/>
  <c r="AA4" i="12"/>
  <c r="N2" i="15"/>
  <c r="AA2" i="12"/>
  <c r="AA2" i="21" s="1"/>
  <c r="AA43" i="12"/>
  <c r="AA35" i="12"/>
  <c r="AA27" i="12"/>
  <c r="AA19" i="12"/>
  <c r="AA11" i="12"/>
  <c r="N3" i="15"/>
  <c r="AA3" i="12"/>
  <c r="AA3" i="21" s="1"/>
  <c r="AA26" i="12"/>
  <c r="AA61" i="12"/>
  <c r="AA42" i="12"/>
  <c r="AA34" i="12"/>
  <c r="AA18" i="12"/>
  <c r="AA10" i="12"/>
  <c r="AA60" i="12"/>
  <c r="AA41" i="12"/>
  <c r="AA33" i="12"/>
  <c r="AA25" i="12"/>
  <c r="AA17" i="12"/>
  <c r="AA9" i="12"/>
  <c r="AA46" i="12"/>
  <c r="AA30" i="12"/>
  <c r="AA6" i="12"/>
  <c r="AA49" i="12"/>
  <c r="AA50" i="12"/>
  <c r="AA52" i="12"/>
  <c r="AA53" i="12"/>
  <c r="AA54" i="12"/>
  <c r="AA55" i="12"/>
  <c r="AA56" i="12"/>
  <c r="AA57" i="12"/>
  <c r="Q3" i="1"/>
  <c r="R3" i="1"/>
  <c r="R17" i="1"/>
  <c r="Q17" i="1"/>
  <c r="Q6" i="1"/>
  <c r="R6" i="1"/>
  <c r="Q16" i="1"/>
  <c r="R16" i="1"/>
  <c r="Q5" i="1"/>
  <c r="R5" i="1"/>
  <c r="Q15" i="1"/>
  <c r="R15" i="1"/>
  <c r="Q4" i="1"/>
  <c r="R4" i="1"/>
  <c r="Q14" i="1"/>
  <c r="R14" i="1"/>
  <c r="R13" i="1"/>
  <c r="Q13" i="1"/>
  <c r="Q7" i="1"/>
  <c r="R7" i="1"/>
  <c r="Q8" i="1"/>
  <c r="Q12" i="1"/>
  <c r="Q11" i="1"/>
  <c r="AD50" i="11" a="1"/>
  <c r="AD50" i="11" s="1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" i="6"/>
  <c r="AD7" i="11" a="1"/>
  <c r="N14" i="21" l="1"/>
  <c r="B14" i="21"/>
  <c r="A15" i="21" s="1"/>
  <c r="AJ14" i="21"/>
  <c r="J14" i="21"/>
  <c r="L14" i="21"/>
  <c r="C14" i="21"/>
  <c r="R14" i="21"/>
  <c r="AE14" i="21"/>
  <c r="D14" i="21"/>
  <c r="O14" i="21"/>
  <c r="X14" i="21"/>
  <c r="H14" i="21"/>
  <c r="AB14" i="21"/>
  <c r="W14" i="21"/>
  <c r="Z14" i="21"/>
  <c r="Y14" i="21"/>
  <c r="E14" i="21"/>
  <c r="AK14" i="21"/>
  <c r="AG14" i="21"/>
  <c r="AF14" i="21"/>
  <c r="F14" i="21"/>
  <c r="U14" i="21"/>
  <c r="S14" i="21"/>
  <c r="AC14" i="21"/>
  <c r="K14" i="21"/>
  <c r="AI14" i="21"/>
  <c r="G14" i="21"/>
  <c r="AA14" i="21"/>
  <c r="T14" i="21"/>
  <c r="I14" i="21"/>
  <c r="Q14" i="21"/>
  <c r="V14" i="21"/>
  <c r="AH14" i="21"/>
  <c r="M14" i="21"/>
  <c r="P14" i="21"/>
  <c r="AD14" i="21"/>
  <c r="AD7" i="11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X5" i="11"/>
  <c r="AI15" i="21" l="1"/>
  <c r="F15" i="21"/>
  <c r="M15" i="21"/>
  <c r="AC15" i="21"/>
  <c r="K15" i="21"/>
  <c r="O15" i="21"/>
  <c r="R15" i="21"/>
  <c r="V15" i="21"/>
  <c r="P15" i="21"/>
  <c r="W15" i="21"/>
  <c r="I15" i="21"/>
  <c r="E15" i="21"/>
  <c r="X15" i="21"/>
  <c r="G15" i="21"/>
  <c r="AF15" i="21"/>
  <c r="U15" i="21"/>
  <c r="AK15" i="21"/>
  <c r="Z15" i="21"/>
  <c r="H15" i="21"/>
  <c r="D15" i="21"/>
  <c r="AJ15" i="21"/>
  <c r="Q15" i="21"/>
  <c r="N15" i="21"/>
  <c r="AH15" i="21"/>
  <c r="B15" i="21"/>
  <c r="A16" i="21" s="1"/>
  <c r="S15" i="21"/>
  <c r="T15" i="21"/>
  <c r="AE15" i="21"/>
  <c r="Y15" i="21"/>
  <c r="C15" i="21"/>
  <c r="J15" i="21"/>
  <c r="AB15" i="21"/>
  <c r="AD15" i="21"/>
  <c r="AG15" i="21"/>
  <c r="L15" i="21"/>
  <c r="AA15" i="21"/>
  <c r="AC48" i="11"/>
  <c r="AC49" i="11" s="1"/>
  <c r="AB48" i="11"/>
  <c r="AB49" i="11" s="1"/>
  <c r="Z48" i="11"/>
  <c r="Z49" i="11" s="1"/>
  <c r="Y10" i="11"/>
  <c r="X6" i="11"/>
  <c r="AA14" i="11"/>
  <c r="AD13" i="11" a="1"/>
  <c r="AD9" i="11" a="1"/>
  <c r="AD12" i="11" a="1"/>
  <c r="AD8" i="11" a="1"/>
  <c r="AD14" i="11" a="1"/>
  <c r="AD10" i="11" a="1"/>
  <c r="AD6" i="11" a="1"/>
  <c r="AD5" i="11" a="1"/>
  <c r="AD4" i="11" a="1"/>
  <c r="AD3" i="11" a="1"/>
  <c r="AK16" i="21" l="1"/>
  <c r="P16" i="21"/>
  <c r="AB16" i="21"/>
  <c r="N16" i="21"/>
  <c r="S16" i="21"/>
  <c r="R16" i="21"/>
  <c r="K16" i="21"/>
  <c r="Y16" i="21"/>
  <c r="J16" i="21"/>
  <c r="T16" i="21"/>
  <c r="AF16" i="21"/>
  <c r="X16" i="21"/>
  <c r="B16" i="21"/>
  <c r="A17" i="21" s="1"/>
  <c r="AI16" i="21"/>
  <c r="F16" i="21"/>
  <c r="AH16" i="21"/>
  <c r="AG16" i="21"/>
  <c r="AE16" i="21"/>
  <c r="H16" i="21"/>
  <c r="W16" i="21"/>
  <c r="Q16" i="21"/>
  <c r="I16" i="21"/>
  <c r="AA16" i="21"/>
  <c r="D16" i="21"/>
  <c r="AD16" i="21"/>
  <c r="V16" i="21"/>
  <c r="G16" i="21"/>
  <c r="Z16" i="21"/>
  <c r="AJ16" i="21"/>
  <c r="AC16" i="21"/>
  <c r="L16" i="21"/>
  <c r="M16" i="21"/>
  <c r="C16" i="21"/>
  <c r="E16" i="21"/>
  <c r="U16" i="21"/>
  <c r="O16" i="21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AD8" i="11"/>
  <c r="AD4" i="11"/>
  <c r="AD12" i="11"/>
  <c r="AD3" i="11"/>
  <c r="J2" i="15" s="1"/>
  <c r="AD9" i="11"/>
  <c r="AD13" i="11"/>
  <c r="A2" i="15"/>
  <c r="A3" i="15" s="1"/>
  <c r="A4" i="15" s="1"/>
  <c r="O2" i="15"/>
  <c r="I2" i="15"/>
  <c r="P2" i="15"/>
  <c r="AD10" i="11"/>
  <c r="Y11" i="11"/>
  <c r="AD6" i="11"/>
  <c r="X7" i="11"/>
  <c r="AD14" i="11"/>
  <c r="AA15" i="11"/>
  <c r="AD15" i="11" a="1"/>
  <c r="AD11" i="11" a="1"/>
  <c r="I17" i="21" l="1"/>
  <c r="T17" i="21"/>
  <c r="G17" i="21"/>
  <c r="AH17" i="21"/>
  <c r="N17" i="21"/>
  <c r="D17" i="21"/>
  <c r="AG17" i="21"/>
  <c r="AB17" i="21"/>
  <c r="E17" i="21"/>
  <c r="R17" i="21"/>
  <c r="AF17" i="21"/>
  <c r="Z17" i="21"/>
  <c r="X17" i="21"/>
  <c r="J17" i="21"/>
  <c r="AA17" i="21"/>
  <c r="AD17" i="21"/>
  <c r="L17" i="21"/>
  <c r="O17" i="21"/>
  <c r="AK17" i="21"/>
  <c r="U17" i="21"/>
  <c r="K17" i="21"/>
  <c r="Y17" i="21"/>
  <c r="S17" i="21"/>
  <c r="M17" i="21"/>
  <c r="C17" i="21"/>
  <c r="AC17" i="21"/>
  <c r="W17" i="21"/>
  <c r="H17" i="21"/>
  <c r="B17" i="21"/>
  <c r="A18" i="21" s="1"/>
  <c r="P17" i="21"/>
  <c r="AE17" i="21"/>
  <c r="AI17" i="21"/>
  <c r="V17" i="21"/>
  <c r="AJ17" i="21"/>
  <c r="F17" i="21"/>
  <c r="Q17" i="21"/>
  <c r="J3" i="15"/>
  <c r="AB63" i="11"/>
  <c r="Z63" i="11"/>
  <c r="AC63" i="11"/>
  <c r="F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AD15" i="11"/>
  <c r="AA16" i="11"/>
  <c r="AD16" i="11" a="1"/>
  <c r="B18" i="21" l="1"/>
  <c r="A19" i="21" s="1"/>
  <c r="E18" i="21"/>
  <c r="AB18" i="21"/>
  <c r="K18" i="21"/>
  <c r="AJ18" i="21"/>
  <c r="AI18" i="21"/>
  <c r="I18" i="21"/>
  <c r="Y18" i="21"/>
  <c r="Z18" i="21"/>
  <c r="AG18" i="21"/>
  <c r="G18" i="21"/>
  <c r="U18" i="21"/>
  <c r="AC18" i="21"/>
  <c r="S18" i="21"/>
  <c r="C18" i="21"/>
  <c r="R18" i="21"/>
  <c r="T18" i="21"/>
  <c r="H18" i="21"/>
  <c r="O18" i="21"/>
  <c r="X18" i="21"/>
  <c r="AH18" i="21"/>
  <c r="V18" i="21"/>
  <c r="AE18" i="21"/>
  <c r="P18" i="21"/>
  <c r="L18" i="21"/>
  <c r="AK18" i="21"/>
  <c r="AA18" i="21"/>
  <c r="W18" i="21"/>
  <c r="N18" i="21"/>
  <c r="AD18" i="21"/>
  <c r="D18" i="21"/>
  <c r="Q18" i="21"/>
  <c r="AF18" i="21"/>
  <c r="F18" i="21"/>
  <c r="M18" i="21"/>
  <c r="J18" i="21"/>
  <c r="Y48" i="11"/>
  <c r="Y49" i="11" s="1"/>
  <c r="X48" i="11"/>
  <c r="X49" i="11" s="1"/>
  <c r="A6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O19" i="21" l="1"/>
  <c r="F19" i="21"/>
  <c r="P19" i="21"/>
  <c r="X19" i="21"/>
  <c r="C19" i="21"/>
  <c r="S19" i="21"/>
  <c r="AA19" i="21"/>
  <c r="AI19" i="21"/>
  <c r="J19" i="21"/>
  <c r="G19" i="21"/>
  <c r="T19" i="21"/>
  <c r="U19" i="21"/>
  <c r="D19" i="21"/>
  <c r="K19" i="21"/>
  <c r="AD19" i="21"/>
  <c r="R19" i="21"/>
  <c r="AK19" i="21"/>
  <c r="AF19" i="21"/>
  <c r="AJ19" i="21"/>
  <c r="AB19" i="21"/>
  <c r="AH19" i="21"/>
  <c r="N19" i="21"/>
  <c r="L19" i="21"/>
  <c r="B19" i="21"/>
  <c r="A20" i="21" s="1"/>
  <c r="AC19" i="21"/>
  <c r="Z19" i="21"/>
  <c r="M19" i="21"/>
  <c r="W19" i="21"/>
  <c r="E19" i="21"/>
  <c r="Q19" i="21"/>
  <c r="AG19" i="21"/>
  <c r="Y19" i="21"/>
  <c r="H19" i="21"/>
  <c r="AE19" i="21"/>
  <c r="I19" i="21"/>
  <c r="V19" i="21"/>
  <c r="X61" i="1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AC20" i="21" l="1"/>
  <c r="AH20" i="21"/>
  <c r="W20" i="21"/>
  <c r="C20" i="21"/>
  <c r="AB20" i="21"/>
  <c r="S20" i="21"/>
  <c r="H20" i="21"/>
  <c r="P20" i="21"/>
  <c r="N20" i="21"/>
  <c r="G20" i="21"/>
  <c r="AD20" i="21"/>
  <c r="X20" i="21"/>
  <c r="AG20" i="21"/>
  <c r="B20" i="21"/>
  <c r="A21" i="21" s="1"/>
  <c r="M20" i="21"/>
  <c r="O20" i="21"/>
  <c r="F20" i="21"/>
  <c r="AI20" i="21"/>
  <c r="Q20" i="21"/>
  <c r="R20" i="21"/>
  <c r="E20" i="21"/>
  <c r="AF20" i="21"/>
  <c r="Y20" i="21"/>
  <c r="L20" i="21"/>
  <c r="U20" i="21"/>
  <c r="T20" i="21"/>
  <c r="AJ20" i="21"/>
  <c r="I20" i="21"/>
  <c r="AE20" i="21"/>
  <c r="AA20" i="21"/>
  <c r="D20" i="21"/>
  <c r="J20" i="21"/>
  <c r="V20" i="21"/>
  <c r="AK20" i="21"/>
  <c r="K20" i="21"/>
  <c r="Z20" i="21"/>
  <c r="Y63" i="1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T21" i="21" l="1"/>
  <c r="AH21" i="21"/>
  <c r="V21" i="21"/>
  <c r="M21" i="21"/>
  <c r="R21" i="21"/>
  <c r="P21" i="21"/>
  <c r="AI21" i="21"/>
  <c r="J21" i="21"/>
  <c r="AE21" i="21"/>
  <c r="X21" i="21"/>
  <c r="G21" i="21"/>
  <c r="AK21" i="21"/>
  <c r="AG21" i="21"/>
  <c r="AJ21" i="21"/>
  <c r="F21" i="21"/>
  <c r="E21" i="21"/>
  <c r="H21" i="21"/>
  <c r="L21" i="21"/>
  <c r="O21" i="21"/>
  <c r="AF21" i="21"/>
  <c r="AC21" i="21"/>
  <c r="Q21" i="21"/>
  <c r="AA21" i="21"/>
  <c r="Z21" i="21"/>
  <c r="D21" i="21"/>
  <c r="N21" i="21"/>
  <c r="W21" i="21"/>
  <c r="Y21" i="21"/>
  <c r="U21" i="21"/>
  <c r="K21" i="21"/>
  <c r="AB21" i="21"/>
  <c r="C21" i="21"/>
  <c r="S21" i="21"/>
  <c r="B21" i="21"/>
  <c r="A22" i="21" s="1"/>
  <c r="I21" i="21"/>
  <c r="AD21" i="21"/>
  <c r="AA63" i="11"/>
  <c r="M67" i="11" s="1"/>
  <c r="A9" i="15"/>
  <c r="F22" i="21" l="1"/>
  <c r="B22" i="21"/>
  <c r="A23" i="21" s="1"/>
  <c r="AH22" i="21"/>
  <c r="AK22" i="21"/>
  <c r="M22" i="21"/>
  <c r="Y22" i="21"/>
  <c r="AJ22" i="21"/>
  <c r="X22" i="21"/>
  <c r="L22" i="21"/>
  <c r="Q22" i="21"/>
  <c r="AG22" i="21"/>
  <c r="AI22" i="21"/>
  <c r="O22" i="21"/>
  <c r="J22" i="21"/>
  <c r="K22" i="21"/>
  <c r="E22" i="21"/>
  <c r="U22" i="21"/>
  <c r="AA22" i="21"/>
  <c r="AB22" i="21"/>
  <c r="T22" i="21"/>
  <c r="AF22" i="21"/>
  <c r="D22" i="21"/>
  <c r="AE22" i="21"/>
  <c r="V22" i="21"/>
  <c r="Z22" i="21"/>
  <c r="I22" i="21"/>
  <c r="AC22" i="21"/>
  <c r="H22" i="21"/>
  <c r="G22" i="21"/>
  <c r="N22" i="21"/>
  <c r="W22" i="21"/>
  <c r="R22" i="21"/>
  <c r="P22" i="21"/>
  <c r="C22" i="21"/>
  <c r="AD22" i="21"/>
  <c r="S22" i="21"/>
  <c r="M70" i="11"/>
  <c r="M69" i="11"/>
  <c r="A10" i="15"/>
  <c r="Q23" i="21" l="1"/>
  <c r="S23" i="21"/>
  <c r="AF23" i="21"/>
  <c r="AD23" i="21"/>
  <c r="D23" i="21"/>
  <c r="U23" i="21"/>
  <c r="G23" i="21"/>
  <c r="AC23" i="21"/>
  <c r="P23" i="21"/>
  <c r="H23" i="21"/>
  <c r="B23" i="21"/>
  <c r="A24" i="21" s="1"/>
  <c r="E23" i="21"/>
  <c r="X23" i="21"/>
  <c r="Y23" i="21"/>
  <c r="N23" i="21"/>
  <c r="M23" i="21"/>
  <c r="R23" i="21"/>
  <c r="AH23" i="21"/>
  <c r="W23" i="21"/>
  <c r="J23" i="21"/>
  <c r="Z23" i="21"/>
  <c r="F23" i="21"/>
  <c r="AI23" i="21"/>
  <c r="AB23" i="21"/>
  <c r="T23" i="21"/>
  <c r="AA23" i="21"/>
  <c r="AE23" i="21"/>
  <c r="O23" i="21"/>
  <c r="V23" i="21"/>
  <c r="K23" i="21"/>
  <c r="L23" i="21"/>
  <c r="C23" i="21"/>
  <c r="AG23" i="21"/>
  <c r="AJ23" i="21"/>
  <c r="I23" i="21"/>
  <c r="AK23" i="2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R24" i="21" l="1"/>
  <c r="H24" i="21"/>
  <c r="AK24" i="21"/>
  <c r="AH24" i="21"/>
  <c r="T24" i="21"/>
  <c r="Y24" i="21"/>
  <c r="N24" i="21"/>
  <c r="V24" i="21"/>
  <c r="U24" i="21"/>
  <c r="K24" i="21"/>
  <c r="W24" i="21"/>
  <c r="AG24" i="21"/>
  <c r="F24" i="21"/>
  <c r="Z24" i="21"/>
  <c r="B24" i="21"/>
  <c r="A25" i="21" s="1"/>
  <c r="AJ24" i="21"/>
  <c r="M24" i="21"/>
  <c r="AE24" i="21"/>
  <c r="P24" i="21"/>
  <c r="J24" i="21"/>
  <c r="D24" i="21"/>
  <c r="S24" i="21"/>
  <c r="O24" i="21"/>
  <c r="L24" i="21"/>
  <c r="AD24" i="21"/>
  <c r="E24" i="21"/>
  <c r="AI24" i="21"/>
  <c r="C24" i="21"/>
  <c r="AA24" i="21"/>
  <c r="X24" i="21"/>
  <c r="Q24" i="21"/>
  <c r="AF24" i="21"/>
  <c r="G24" i="21"/>
  <c r="AB24" i="21"/>
  <c r="AC24" i="21"/>
  <c r="I24" i="21"/>
  <c r="P2" i="17"/>
  <c r="D2" i="17"/>
  <c r="M2" i="17"/>
  <c r="J2" i="17"/>
  <c r="F2" i="17"/>
  <c r="L2" i="17"/>
  <c r="N2" i="17"/>
  <c r="C2" i="17"/>
  <c r="I2" i="17"/>
  <c r="B2" i="17"/>
  <c r="A3" i="17" s="1"/>
  <c r="K2" i="17"/>
  <c r="O2" i="17"/>
  <c r="AG25" i="21" l="1"/>
  <c r="Q25" i="21"/>
  <c r="E25" i="21"/>
  <c r="Y25" i="21"/>
  <c r="T25" i="21"/>
  <c r="B25" i="21"/>
  <c r="A26" i="21" s="1"/>
  <c r="W25" i="21"/>
  <c r="N25" i="21"/>
  <c r="G25" i="21"/>
  <c r="H25" i="21"/>
  <c r="C25" i="21"/>
  <c r="AE25" i="21"/>
  <c r="AB25" i="21"/>
  <c r="M25" i="21"/>
  <c r="L25" i="21"/>
  <c r="J25" i="21"/>
  <c r="AH25" i="21"/>
  <c r="AC25" i="21"/>
  <c r="AF25" i="21"/>
  <c r="I25" i="21"/>
  <c r="F25" i="21"/>
  <c r="S25" i="21"/>
  <c r="U25" i="21"/>
  <c r="D25" i="21"/>
  <c r="P25" i="21"/>
  <c r="AA25" i="21"/>
  <c r="R25" i="21"/>
  <c r="V25" i="21"/>
  <c r="X25" i="21"/>
  <c r="O25" i="21"/>
  <c r="Z25" i="21"/>
  <c r="AD25" i="21"/>
  <c r="K25" i="21"/>
  <c r="AJ25" i="21"/>
  <c r="AK25" i="21"/>
  <c r="AI25" i="21"/>
  <c r="O3" i="17"/>
  <c r="J3" i="17"/>
  <c r="C3" i="17"/>
  <c r="K3" i="17"/>
  <c r="L3" i="17"/>
  <c r="F3" i="17"/>
  <c r="P3" i="17"/>
  <c r="B3" i="17"/>
  <c r="A4" i="17" s="1"/>
  <c r="N3" i="17"/>
  <c r="I3" i="17"/>
  <c r="M3" i="17"/>
  <c r="D3" i="17"/>
  <c r="K26" i="21" l="1"/>
  <c r="AG26" i="21"/>
  <c r="Z26" i="21"/>
  <c r="O26" i="21"/>
  <c r="C26" i="21"/>
  <c r="X26" i="21"/>
  <c r="AD26" i="21"/>
  <c r="V26" i="21"/>
  <c r="G26" i="21"/>
  <c r="I26" i="21"/>
  <c r="T26" i="21"/>
  <c r="S26" i="21"/>
  <c r="AB26" i="21"/>
  <c r="N26" i="21"/>
  <c r="AJ26" i="21"/>
  <c r="Y26" i="21"/>
  <c r="W26" i="21"/>
  <c r="AI26" i="21"/>
  <c r="AA26" i="21"/>
  <c r="AF26" i="21"/>
  <c r="P26" i="21"/>
  <c r="D26" i="21"/>
  <c r="U26" i="21"/>
  <c r="AH26" i="21"/>
  <c r="M26" i="21"/>
  <c r="H26" i="21"/>
  <c r="L26" i="21"/>
  <c r="AC26" i="21"/>
  <c r="J26" i="21"/>
  <c r="F26" i="21"/>
  <c r="Q26" i="21"/>
  <c r="B26" i="21"/>
  <c r="A27" i="21" s="1"/>
  <c r="R26" i="21"/>
  <c r="E26" i="21"/>
  <c r="AK26" i="21"/>
  <c r="AE26" i="21"/>
  <c r="I4" i="17"/>
  <c r="F4" i="17"/>
  <c r="B4" i="17"/>
  <c r="A5" i="17" s="1"/>
  <c r="K4" i="17"/>
  <c r="N4" i="17"/>
  <c r="D4" i="17"/>
  <c r="C4" i="17"/>
  <c r="O4" i="17"/>
  <c r="L4" i="17"/>
  <c r="J4" i="17"/>
  <c r="P4" i="17"/>
  <c r="M4" i="17"/>
  <c r="R27" i="21" l="1"/>
  <c r="G27" i="21"/>
  <c r="AF27" i="21"/>
  <c r="J27" i="21"/>
  <c r="I27" i="21"/>
  <c r="AK27" i="21"/>
  <c r="AB27" i="21"/>
  <c r="H27" i="21"/>
  <c r="U27" i="21"/>
  <c r="O27" i="21"/>
  <c r="D27" i="21"/>
  <c r="P27" i="21"/>
  <c r="C27" i="21"/>
  <c r="W27" i="21"/>
  <c r="S27" i="21"/>
  <c r="AA27" i="21"/>
  <c r="X27" i="21"/>
  <c r="T27" i="21"/>
  <c r="V27" i="21"/>
  <c r="Q27" i="21"/>
  <c r="K27" i="21"/>
  <c r="AD27" i="21"/>
  <c r="F27" i="21"/>
  <c r="AG27" i="21"/>
  <c r="AC27" i="21"/>
  <c r="M27" i="21"/>
  <c r="L27" i="21"/>
  <c r="Y27" i="21"/>
  <c r="AH27" i="21"/>
  <c r="N27" i="21"/>
  <c r="B27" i="21"/>
  <c r="A28" i="21" s="1"/>
  <c r="AI27" i="21"/>
  <c r="E27" i="21"/>
  <c r="Z27" i="21"/>
  <c r="AJ27" i="21"/>
  <c r="AE27" i="21"/>
  <c r="D5" i="17"/>
  <c r="B5" i="17"/>
  <c r="A6" i="17" s="1"/>
  <c r="O5" i="17"/>
  <c r="N5" i="17"/>
  <c r="K5" i="17"/>
  <c r="F5" i="17"/>
  <c r="C5" i="17"/>
  <c r="P5" i="17"/>
  <c r="J5" i="17"/>
  <c r="I5" i="17"/>
  <c r="M5" i="17"/>
  <c r="L5" i="17"/>
  <c r="U28" i="21" l="1"/>
  <c r="AH28" i="21"/>
  <c r="K28" i="21"/>
  <c r="Z28" i="21"/>
  <c r="O28" i="21"/>
  <c r="AD28" i="21"/>
  <c r="Q28" i="21"/>
  <c r="X28" i="21"/>
  <c r="AB28" i="21"/>
  <c r="AJ28" i="21"/>
  <c r="P28" i="21"/>
  <c r="AG28" i="21"/>
  <c r="H28" i="21"/>
  <c r="R28" i="21"/>
  <c r="C28" i="21"/>
  <c r="I28" i="21"/>
  <c r="Y28" i="21"/>
  <c r="W28" i="21"/>
  <c r="G28" i="21"/>
  <c r="AI28" i="21"/>
  <c r="AK28" i="21"/>
  <c r="AE28" i="21"/>
  <c r="V28" i="21"/>
  <c r="N28" i="21"/>
  <c r="B28" i="21"/>
  <c r="A29" i="21" s="1"/>
  <c r="AA28" i="21"/>
  <c r="F28" i="21"/>
  <c r="T28" i="21"/>
  <c r="J28" i="21"/>
  <c r="AF28" i="21"/>
  <c r="L28" i="21"/>
  <c r="M28" i="21"/>
  <c r="E28" i="21"/>
  <c r="S28" i="21"/>
  <c r="AC28" i="21"/>
  <c r="D28" i="21"/>
  <c r="C6" i="17"/>
  <c r="K6" i="17"/>
  <c r="O6" i="17"/>
  <c r="F6" i="17"/>
  <c r="N6" i="17"/>
  <c r="D6" i="17"/>
  <c r="I6" i="17"/>
  <c r="M6" i="17"/>
  <c r="B6" i="17"/>
  <c r="A7" i="17" s="1"/>
  <c r="J6" i="17"/>
  <c r="P6" i="17"/>
  <c r="L6" i="17"/>
  <c r="O29" i="21" l="1"/>
  <c r="AH29" i="21"/>
  <c r="AI29" i="21"/>
  <c r="R29" i="21"/>
  <c r="M29" i="21"/>
  <c r="I29" i="21"/>
  <c r="AJ29" i="21"/>
  <c r="AE29" i="21"/>
  <c r="B29" i="21"/>
  <c r="A30" i="21" s="1"/>
  <c r="H29" i="21"/>
  <c r="N29" i="21"/>
  <c r="P29" i="21"/>
  <c r="AF29" i="21"/>
  <c r="AD29" i="21"/>
  <c r="W29" i="21"/>
  <c r="AG29" i="21"/>
  <c r="L29" i="21"/>
  <c r="S29" i="21"/>
  <c r="C29" i="21"/>
  <c r="Z29" i="21"/>
  <c r="E29" i="21"/>
  <c r="Q29" i="21"/>
  <c r="K29" i="21"/>
  <c r="AB29" i="21"/>
  <c r="D29" i="21"/>
  <c r="X29" i="21"/>
  <c r="AA29" i="21"/>
  <c r="U29" i="21"/>
  <c r="T29" i="21"/>
  <c r="F29" i="21"/>
  <c r="G29" i="21"/>
  <c r="AC29" i="21"/>
  <c r="AK29" i="21"/>
  <c r="J29" i="21"/>
  <c r="Y29" i="21"/>
  <c r="V29" i="21"/>
  <c r="B7" i="17"/>
  <c r="A8" i="17" s="1"/>
  <c r="F7" i="17"/>
  <c r="L7" i="17"/>
  <c r="P7" i="17"/>
  <c r="K7" i="17"/>
  <c r="I7" i="17"/>
  <c r="D7" i="17"/>
  <c r="J7" i="17"/>
  <c r="N7" i="17"/>
  <c r="C7" i="17"/>
  <c r="O7" i="17"/>
  <c r="M7" i="17"/>
  <c r="AH30" i="21" l="1"/>
  <c r="I30" i="21"/>
  <c r="T30" i="21"/>
  <c r="H30" i="21"/>
  <c r="AC30" i="21"/>
  <c r="G30" i="21"/>
  <c r="X30" i="21"/>
  <c r="AK30" i="21"/>
  <c r="F30" i="21"/>
  <c r="AE30" i="21"/>
  <c r="AB30" i="21"/>
  <c r="O30" i="21"/>
  <c r="K30" i="21"/>
  <c r="R30" i="21"/>
  <c r="Z30" i="21"/>
  <c r="AJ30" i="21"/>
  <c r="C30" i="21"/>
  <c r="J30" i="21"/>
  <c r="E30" i="21"/>
  <c r="S30" i="21"/>
  <c r="AD30" i="21"/>
  <c r="M30" i="21"/>
  <c r="P30" i="21"/>
  <c r="AG30" i="21"/>
  <c r="B30" i="21"/>
  <c r="A31" i="21" s="1"/>
  <c r="W30" i="21"/>
  <c r="D30" i="21"/>
  <c r="V30" i="21"/>
  <c r="Q30" i="21"/>
  <c r="AI30" i="21"/>
  <c r="L30" i="21"/>
  <c r="N30" i="21"/>
  <c r="AF30" i="21"/>
  <c r="U30" i="21"/>
  <c r="Y30" i="21"/>
  <c r="AA30" i="21"/>
  <c r="C8" i="17"/>
  <c r="O8" i="17"/>
  <c r="F8" i="17"/>
  <c r="I8" i="17"/>
  <c r="M8" i="17"/>
  <c r="D8" i="17"/>
  <c r="P8" i="17"/>
  <c r="J8" i="17"/>
  <c r="N8" i="17"/>
  <c r="K8" i="17"/>
  <c r="L8" i="17"/>
  <c r="B8" i="17"/>
  <c r="A9" i="17" s="1"/>
  <c r="AH31" i="21" l="1"/>
  <c r="AK31" i="21"/>
  <c r="Z31" i="21"/>
  <c r="AA31" i="21"/>
  <c r="C31" i="21"/>
  <c r="I31" i="21"/>
  <c r="P31" i="21"/>
  <c r="AD31" i="21"/>
  <c r="W31" i="21"/>
  <c r="T31" i="21"/>
  <c r="AF31" i="21"/>
  <c r="F31" i="21"/>
  <c r="S31" i="21"/>
  <c r="V31" i="21"/>
  <c r="O31" i="21"/>
  <c r="R31" i="21"/>
  <c r="G31" i="21"/>
  <c r="D31" i="21"/>
  <c r="U31" i="21"/>
  <c r="B31" i="21"/>
  <c r="A32" i="21" s="1"/>
  <c r="K31" i="21"/>
  <c r="Q31" i="21"/>
  <c r="X31" i="21"/>
  <c r="AE31" i="21"/>
  <c r="M31" i="21"/>
  <c r="AG31" i="21"/>
  <c r="J31" i="21"/>
  <c r="H31" i="21"/>
  <c r="E31" i="21"/>
  <c r="AC31" i="21"/>
  <c r="AB31" i="21"/>
  <c r="L31" i="21"/>
  <c r="Y31" i="21"/>
  <c r="AI31" i="21"/>
  <c r="AJ31" i="21"/>
  <c r="N31" i="21"/>
  <c r="J9" i="17"/>
  <c r="B9" i="17"/>
  <c r="A10" i="17" s="1"/>
  <c r="F9" i="17"/>
  <c r="L9" i="17"/>
  <c r="P9" i="17"/>
  <c r="M9" i="17"/>
  <c r="K9" i="17"/>
  <c r="D9" i="17"/>
  <c r="N9" i="17"/>
  <c r="I9" i="17"/>
  <c r="C9" i="17"/>
  <c r="O9" i="17"/>
  <c r="R32" i="21" l="1"/>
  <c r="AB32" i="21"/>
  <c r="K32" i="21"/>
  <c r="AE32" i="21"/>
  <c r="P32" i="21"/>
  <c r="AC32" i="21"/>
  <c r="Y32" i="21"/>
  <c r="AF32" i="21"/>
  <c r="E32" i="21"/>
  <c r="AH32" i="21"/>
  <c r="AJ32" i="21"/>
  <c r="X32" i="21"/>
  <c r="AI32" i="21"/>
  <c r="T32" i="21"/>
  <c r="AA32" i="21"/>
  <c r="V32" i="21"/>
  <c r="S32" i="21"/>
  <c r="I32" i="21"/>
  <c r="C32" i="21"/>
  <c r="AD32" i="21"/>
  <c r="Z32" i="21"/>
  <c r="M32" i="21"/>
  <c r="Q32" i="21"/>
  <c r="F32" i="21"/>
  <c r="AG32" i="21"/>
  <c r="U32" i="21"/>
  <c r="J32" i="21"/>
  <c r="D32" i="21"/>
  <c r="N32" i="21"/>
  <c r="G32" i="21"/>
  <c r="O32" i="21"/>
  <c r="H32" i="21"/>
  <c r="B32" i="21"/>
  <c r="A33" i="21" s="1"/>
  <c r="AK32" i="21"/>
  <c r="W32" i="21"/>
  <c r="L32" i="21"/>
  <c r="N10" i="17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D33" i="21" l="1"/>
  <c r="M33" i="21"/>
  <c r="Q33" i="21"/>
  <c r="AB33" i="21"/>
  <c r="AC33" i="21"/>
  <c r="W33" i="21"/>
  <c r="Z33" i="21"/>
  <c r="P33" i="21"/>
  <c r="AK33" i="21"/>
  <c r="F33" i="21"/>
  <c r="AH33" i="21"/>
  <c r="G33" i="21"/>
  <c r="AG33" i="21"/>
  <c r="L33" i="21"/>
  <c r="AD33" i="21"/>
  <c r="K33" i="21"/>
  <c r="Y33" i="21"/>
  <c r="S33" i="21"/>
  <c r="X33" i="21"/>
  <c r="AJ33" i="21"/>
  <c r="C33" i="21"/>
  <c r="H33" i="21"/>
  <c r="U33" i="21"/>
  <c r="AF33" i="21"/>
  <c r="E33" i="21"/>
  <c r="AI33" i="21"/>
  <c r="B33" i="21"/>
  <c r="A34" i="21" s="1"/>
  <c r="J33" i="21"/>
  <c r="N33" i="21"/>
  <c r="I33" i="21"/>
  <c r="O33" i="21"/>
  <c r="V33" i="21"/>
  <c r="AE33" i="21"/>
  <c r="AA33" i="21"/>
  <c r="T33" i="21"/>
  <c r="R33" i="21"/>
  <c r="B11" i="17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AE34" i="21" l="1"/>
  <c r="N34" i="21"/>
  <c r="B34" i="21"/>
  <c r="A35" i="21" s="1"/>
  <c r="W34" i="21"/>
  <c r="D34" i="21"/>
  <c r="E34" i="21"/>
  <c r="AC34" i="21"/>
  <c r="AI34" i="21"/>
  <c r="L34" i="21"/>
  <c r="M34" i="21"/>
  <c r="T34" i="21"/>
  <c r="G34" i="21"/>
  <c r="I34" i="21"/>
  <c r="AH34" i="21"/>
  <c r="Q34" i="21"/>
  <c r="X34" i="21"/>
  <c r="H34" i="21"/>
  <c r="R34" i="21"/>
  <c r="P34" i="21"/>
  <c r="AB34" i="21"/>
  <c r="V34" i="21"/>
  <c r="AK34" i="21"/>
  <c r="Z34" i="21"/>
  <c r="O34" i="21"/>
  <c r="AF34" i="21"/>
  <c r="AJ34" i="21"/>
  <c r="U34" i="21"/>
  <c r="F34" i="21"/>
  <c r="J34" i="21"/>
  <c r="S34" i="21"/>
  <c r="AD34" i="21"/>
  <c r="C34" i="21"/>
  <c r="AA34" i="21"/>
  <c r="K34" i="21"/>
  <c r="Y34" i="21"/>
  <c r="AG34" i="21"/>
  <c r="C12" i="17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R35" i="21" l="1"/>
  <c r="T35" i="21"/>
  <c r="AD35" i="21"/>
  <c r="L35" i="21"/>
  <c r="W35" i="21"/>
  <c r="AB35" i="21"/>
  <c r="X35" i="21"/>
  <c r="AG35" i="21"/>
  <c r="Y35" i="21"/>
  <c r="S35" i="21"/>
  <c r="P35" i="21"/>
  <c r="AI35" i="21"/>
  <c r="Z35" i="21"/>
  <c r="AH35" i="21"/>
  <c r="Q35" i="21"/>
  <c r="D35" i="21"/>
  <c r="I35" i="21"/>
  <c r="H35" i="21"/>
  <c r="AE35" i="21"/>
  <c r="C35" i="21"/>
  <c r="V35" i="21"/>
  <c r="N35" i="21"/>
  <c r="AK35" i="21"/>
  <c r="AF35" i="21"/>
  <c r="M35" i="21"/>
  <c r="K35" i="21"/>
  <c r="U35" i="21"/>
  <c r="AA35" i="21"/>
  <c r="J35" i="21"/>
  <c r="O35" i="21"/>
  <c r="E35" i="21"/>
  <c r="AJ35" i="21"/>
  <c r="AC35" i="21"/>
  <c r="B35" i="21"/>
  <c r="A36" i="21" s="1"/>
  <c r="G35" i="21"/>
  <c r="F35" i="21"/>
  <c r="B13" i="17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AI36" i="21" l="1"/>
  <c r="AK36" i="21"/>
  <c r="AE36" i="21"/>
  <c r="V36" i="21"/>
  <c r="T36" i="21"/>
  <c r="AF36" i="21"/>
  <c r="C36" i="21"/>
  <c r="Y36" i="21"/>
  <c r="K36" i="21"/>
  <c r="Z36" i="21"/>
  <c r="J36" i="21"/>
  <c r="B36" i="21"/>
  <c r="A37" i="21" s="1"/>
  <c r="F36" i="21"/>
  <c r="M36" i="21"/>
  <c r="N36" i="21"/>
  <c r="X36" i="21"/>
  <c r="G36" i="21"/>
  <c r="S36" i="21"/>
  <c r="U36" i="21"/>
  <c r="I36" i="21"/>
  <c r="D36" i="21"/>
  <c r="O36" i="21"/>
  <c r="AG36" i="21"/>
  <c r="Q36" i="21"/>
  <c r="AJ36" i="21"/>
  <c r="AA36" i="21"/>
  <c r="AB36" i="21"/>
  <c r="E36" i="21"/>
  <c r="AC36" i="21"/>
  <c r="R36" i="21"/>
  <c r="W36" i="21"/>
  <c r="AD36" i="21"/>
  <c r="P36" i="21"/>
  <c r="L36" i="21"/>
  <c r="H36" i="21"/>
  <c r="AH36" i="21"/>
  <c r="C14" i="17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AG37" i="21" l="1"/>
  <c r="AK37" i="21"/>
  <c r="AF37" i="21"/>
  <c r="Q37" i="21"/>
  <c r="AE37" i="21"/>
  <c r="U37" i="21"/>
  <c r="S37" i="21"/>
  <c r="D37" i="21"/>
  <c r="M37" i="21"/>
  <c r="J37" i="21"/>
  <c r="N37" i="21"/>
  <c r="X37" i="21"/>
  <c r="W37" i="21"/>
  <c r="K37" i="21"/>
  <c r="AC37" i="21"/>
  <c r="AA37" i="21"/>
  <c r="P37" i="21"/>
  <c r="I37" i="21"/>
  <c r="AD37" i="21"/>
  <c r="V37" i="21"/>
  <c r="C37" i="21"/>
  <c r="F37" i="21"/>
  <c r="AI37" i="21"/>
  <c r="AJ37" i="21"/>
  <c r="AH37" i="21"/>
  <c r="G37" i="21"/>
  <c r="T37" i="21"/>
  <c r="H37" i="21"/>
  <c r="R37" i="21"/>
  <c r="E37" i="21"/>
  <c r="B37" i="21"/>
  <c r="A38" i="21" s="1"/>
  <c r="AB37" i="21"/>
  <c r="Y37" i="21"/>
  <c r="O37" i="21"/>
  <c r="L37" i="21"/>
  <c r="Z37" i="21"/>
  <c r="C15" i="17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AF38" i="21" l="1"/>
  <c r="I38" i="21"/>
  <c r="O38" i="21"/>
  <c r="S38" i="21"/>
  <c r="Y38" i="21"/>
  <c r="N38" i="21"/>
  <c r="AH38" i="21"/>
  <c r="AK38" i="21"/>
  <c r="G38" i="21"/>
  <c r="J38" i="21"/>
  <c r="C38" i="21"/>
  <c r="L38" i="21"/>
  <c r="H38" i="21"/>
  <c r="Z38" i="21"/>
  <c r="M38" i="21"/>
  <c r="AI38" i="21"/>
  <c r="D38" i="21"/>
  <c r="P38" i="21"/>
  <c r="R38" i="21"/>
  <c r="AB38" i="21"/>
  <c r="V38" i="21"/>
  <c r="AD38" i="21"/>
  <c r="AC38" i="21"/>
  <c r="AA38" i="21"/>
  <c r="E38" i="21"/>
  <c r="T38" i="21"/>
  <c r="K38" i="21"/>
  <c r="F38" i="21"/>
  <c r="Q38" i="21"/>
  <c r="AJ38" i="21"/>
  <c r="U38" i="21"/>
  <c r="AG38" i="21"/>
  <c r="W38" i="21"/>
  <c r="X38" i="21"/>
  <c r="AE38" i="21"/>
  <c r="B38" i="21"/>
  <c r="A39" i="21" s="1"/>
  <c r="B16" i="17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N39" i="21" l="1"/>
  <c r="P39" i="21"/>
  <c r="J39" i="21"/>
  <c r="S39" i="21"/>
  <c r="K39" i="21"/>
  <c r="G39" i="21"/>
  <c r="AA39" i="21"/>
  <c r="O39" i="21"/>
  <c r="AG39" i="21"/>
  <c r="E39" i="21"/>
  <c r="Z39" i="21"/>
  <c r="AC39" i="21"/>
  <c r="W39" i="21"/>
  <c r="C39" i="21"/>
  <c r="AF39" i="21"/>
  <c r="AE39" i="21"/>
  <c r="H39" i="21"/>
  <c r="AJ39" i="21"/>
  <c r="AD39" i="21"/>
  <c r="B39" i="21"/>
  <c r="A40" i="21" s="1"/>
  <c r="U39" i="21"/>
  <c r="T39" i="21"/>
  <c r="AH39" i="21"/>
  <c r="F39" i="21"/>
  <c r="M39" i="21"/>
  <c r="I39" i="21"/>
  <c r="V39" i="21"/>
  <c r="X39" i="21"/>
  <c r="AB39" i="21"/>
  <c r="D39" i="21"/>
  <c r="L39" i="21"/>
  <c r="Q39" i="21"/>
  <c r="AK39" i="21"/>
  <c r="AI39" i="21"/>
  <c r="R39" i="21"/>
  <c r="Y39" i="21"/>
  <c r="C17" i="17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AA40" i="21" l="1"/>
  <c r="B40" i="21"/>
  <c r="A41" i="21" s="1"/>
  <c r="E40" i="21"/>
  <c r="Y40" i="21"/>
  <c r="G40" i="21"/>
  <c r="I40" i="21"/>
  <c r="S40" i="21"/>
  <c r="AF40" i="21"/>
  <c r="M40" i="21"/>
  <c r="Q40" i="21"/>
  <c r="L40" i="21"/>
  <c r="N40" i="21"/>
  <c r="V40" i="21"/>
  <c r="AK40" i="21"/>
  <c r="AH40" i="21"/>
  <c r="AC40" i="21"/>
  <c r="C40" i="21"/>
  <c r="AI40" i="21"/>
  <c r="W40" i="21"/>
  <c r="F40" i="21"/>
  <c r="AJ40" i="21"/>
  <c r="O40" i="21"/>
  <c r="AB40" i="21"/>
  <c r="X40" i="21"/>
  <c r="H40" i="21"/>
  <c r="T40" i="21"/>
  <c r="AE40" i="21"/>
  <c r="K40" i="21"/>
  <c r="Z40" i="21"/>
  <c r="AD40" i="21"/>
  <c r="AG40" i="21"/>
  <c r="U40" i="21"/>
  <c r="R40" i="21"/>
  <c r="P40" i="21"/>
  <c r="J40" i="21"/>
  <c r="D40" i="21"/>
  <c r="B18" i="17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S41" i="21" l="1"/>
  <c r="T41" i="21"/>
  <c r="O41" i="21"/>
  <c r="AB41" i="21"/>
  <c r="V41" i="21"/>
  <c r="P41" i="21"/>
  <c r="M41" i="21"/>
  <c r="B41" i="21"/>
  <c r="A42" i="21" s="1"/>
  <c r="AC41" i="21"/>
  <c r="L41" i="21"/>
  <c r="R41" i="21"/>
  <c r="AD41" i="21"/>
  <c r="Z41" i="21"/>
  <c r="G41" i="21"/>
  <c r="AA41" i="21"/>
  <c r="D41" i="21"/>
  <c r="Q41" i="21"/>
  <c r="I41" i="21"/>
  <c r="J41" i="21"/>
  <c r="H41" i="21"/>
  <c r="AJ41" i="21"/>
  <c r="K41" i="21"/>
  <c r="X41" i="21"/>
  <c r="U41" i="21"/>
  <c r="AF41" i="21"/>
  <c r="AK41" i="21"/>
  <c r="AH41" i="21"/>
  <c r="N41" i="21"/>
  <c r="AG41" i="21"/>
  <c r="W41" i="21"/>
  <c r="Y41" i="21"/>
  <c r="F41" i="21"/>
  <c r="C41" i="21"/>
  <c r="AE41" i="21"/>
  <c r="AI41" i="21"/>
  <c r="E41" i="21"/>
  <c r="C19" i="17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W42" i="21" l="1"/>
  <c r="G42" i="21"/>
  <c r="F42" i="21"/>
  <c r="E42" i="21"/>
  <c r="V42" i="21"/>
  <c r="AK42" i="21"/>
  <c r="H42" i="21"/>
  <c r="AF42" i="21"/>
  <c r="D42" i="21"/>
  <c r="T42" i="21"/>
  <c r="M42" i="21"/>
  <c r="C42" i="21"/>
  <c r="AE42" i="21"/>
  <c r="O42" i="21"/>
  <c r="X42" i="21"/>
  <c r="AH42" i="21"/>
  <c r="Q42" i="21"/>
  <c r="L42" i="21"/>
  <c r="U42" i="21"/>
  <c r="I42" i="21"/>
  <c r="AA42" i="21"/>
  <c r="P42" i="21"/>
  <c r="AJ42" i="21"/>
  <c r="B42" i="21"/>
  <c r="A43" i="21" s="1"/>
  <c r="K42" i="21"/>
  <c r="AG42" i="21"/>
  <c r="AI42" i="21"/>
  <c r="R42" i="21"/>
  <c r="AD42" i="21"/>
  <c r="Y42" i="21"/>
  <c r="AC42" i="21"/>
  <c r="Z42" i="21"/>
  <c r="J42" i="21"/>
  <c r="S42" i="21"/>
  <c r="N42" i="21"/>
  <c r="AB42" i="21"/>
  <c r="D20" i="17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B43" i="21" l="1"/>
  <c r="A44" i="21" s="1"/>
  <c r="C43" i="21"/>
  <c r="Y43" i="21"/>
  <c r="L43" i="21"/>
  <c r="R43" i="21"/>
  <c r="D43" i="21"/>
  <c r="E43" i="21"/>
  <c r="AF43" i="21"/>
  <c r="AA43" i="21"/>
  <c r="AK43" i="21"/>
  <c r="O43" i="21"/>
  <c r="W43" i="21"/>
  <c r="X43" i="21"/>
  <c r="Q43" i="21"/>
  <c r="AB43" i="21"/>
  <c r="J43" i="21"/>
  <c r="AJ43" i="21"/>
  <c r="V43" i="21"/>
  <c r="M43" i="21"/>
  <c r="T43" i="21"/>
  <c r="AG43" i="21"/>
  <c r="Z43" i="21"/>
  <c r="I43" i="21"/>
  <c r="F43" i="21"/>
  <c r="G43" i="21"/>
  <c r="AH43" i="21"/>
  <c r="K43" i="21"/>
  <c r="N43" i="21"/>
  <c r="AC43" i="21"/>
  <c r="U43" i="21"/>
  <c r="S43" i="21"/>
  <c r="H43" i="21"/>
  <c r="AI43" i="21"/>
  <c r="AD43" i="21"/>
  <c r="P43" i="21"/>
  <c r="AE43" i="21"/>
  <c r="I21" i="17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N44" i="21" l="1"/>
  <c r="AK44" i="21"/>
  <c r="AI44" i="21"/>
  <c r="B44" i="21"/>
  <c r="A45" i="21" s="1"/>
  <c r="D44" i="21"/>
  <c r="W44" i="21"/>
  <c r="AD44" i="21"/>
  <c r="Z44" i="21"/>
  <c r="P44" i="21"/>
  <c r="AB44" i="21"/>
  <c r="F44" i="21"/>
  <c r="C44" i="21"/>
  <c r="J44" i="21"/>
  <c r="S44" i="21"/>
  <c r="I44" i="21"/>
  <c r="U44" i="21"/>
  <c r="H44" i="21"/>
  <c r="L44" i="21"/>
  <c r="AC44" i="21"/>
  <c r="AE44" i="21"/>
  <c r="T44" i="21"/>
  <c r="V44" i="21"/>
  <c r="AG44" i="21"/>
  <c r="X44" i="21"/>
  <c r="AJ44" i="21"/>
  <c r="AA44" i="21"/>
  <c r="G44" i="21"/>
  <c r="E44" i="21"/>
  <c r="R44" i="21"/>
  <c r="AF44" i="21"/>
  <c r="Q44" i="21"/>
  <c r="O44" i="21"/>
  <c r="M44" i="21"/>
  <c r="Y44" i="21"/>
  <c r="K44" i="21"/>
  <c r="AH44" i="21"/>
  <c r="D22" i="17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B45" i="21" l="1"/>
  <c r="A46" i="21" s="1"/>
  <c r="D45" i="21"/>
  <c r="C45" i="21"/>
  <c r="R45" i="21"/>
  <c r="AA45" i="21"/>
  <c r="N45" i="21"/>
  <c r="E45" i="21"/>
  <c r="AJ45" i="21"/>
  <c r="Q45" i="21"/>
  <c r="U45" i="21"/>
  <c r="T45" i="21"/>
  <c r="Y45" i="21"/>
  <c r="O45" i="21"/>
  <c r="AH45" i="21"/>
  <c r="AC45" i="21"/>
  <c r="K45" i="21"/>
  <c r="I45" i="21"/>
  <c r="H45" i="21"/>
  <c r="G45" i="21"/>
  <c r="P45" i="21"/>
  <c r="M45" i="21"/>
  <c r="Z45" i="21"/>
  <c r="F45" i="21"/>
  <c r="AE45" i="21"/>
  <c r="W45" i="21"/>
  <c r="AK45" i="21"/>
  <c r="AD45" i="21"/>
  <c r="S45" i="21"/>
  <c r="AB45" i="21"/>
  <c r="V45" i="21"/>
  <c r="AF45" i="21"/>
  <c r="AI45" i="21"/>
  <c r="AG45" i="21"/>
  <c r="X45" i="21"/>
  <c r="L45" i="21"/>
  <c r="J45" i="21"/>
  <c r="C23" i="17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V46" i="21" l="1"/>
  <c r="AI46" i="21"/>
  <c r="AC46" i="21"/>
  <c r="E46" i="21"/>
  <c r="AE46" i="21"/>
  <c r="Z46" i="21"/>
  <c r="T46" i="21"/>
  <c r="X46" i="21"/>
  <c r="I46" i="21"/>
  <c r="R46" i="21"/>
  <c r="N46" i="21"/>
  <c r="K46" i="21"/>
  <c r="W46" i="21"/>
  <c r="J46" i="21"/>
  <c r="AB46" i="21"/>
  <c r="Y46" i="21"/>
  <c r="B46" i="21"/>
  <c r="A47" i="21" s="1"/>
  <c r="U46" i="21"/>
  <c r="AF46" i="21"/>
  <c r="M46" i="21"/>
  <c r="AG46" i="21"/>
  <c r="AH46" i="21"/>
  <c r="AJ46" i="21"/>
  <c r="S46" i="21"/>
  <c r="C46" i="21"/>
  <c r="P46" i="21"/>
  <c r="O46" i="21"/>
  <c r="AK46" i="21"/>
  <c r="Q46" i="21"/>
  <c r="D46" i="21"/>
  <c r="AD46" i="21"/>
  <c r="G46" i="21"/>
  <c r="H46" i="21"/>
  <c r="F46" i="21"/>
  <c r="AA46" i="21"/>
  <c r="L46" i="21"/>
  <c r="B24" i="17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H47" i="21" l="1"/>
  <c r="C47" i="21"/>
  <c r="O47" i="21"/>
  <c r="Y47" i="21"/>
  <c r="W47" i="21"/>
  <c r="G47" i="21"/>
  <c r="K47" i="21"/>
  <c r="J47" i="21"/>
  <c r="S47" i="21"/>
  <c r="AJ47" i="21"/>
  <c r="Z47" i="21"/>
  <c r="B47" i="21"/>
  <c r="A48" i="21" s="1"/>
  <c r="AD47" i="21"/>
  <c r="AH47" i="21"/>
  <c r="D47" i="21"/>
  <c r="AC47" i="21"/>
  <c r="U47" i="21"/>
  <c r="T47" i="21"/>
  <c r="V47" i="21"/>
  <c r="R47" i="21"/>
  <c r="AB47" i="21"/>
  <c r="N47" i="21"/>
  <c r="AE47" i="21"/>
  <c r="Q47" i="21"/>
  <c r="F47" i="21"/>
  <c r="L47" i="21"/>
  <c r="AF47" i="21"/>
  <c r="X47" i="21"/>
  <c r="AI47" i="21"/>
  <c r="E47" i="21"/>
  <c r="M47" i="21"/>
  <c r="AG47" i="21"/>
  <c r="AK47" i="21"/>
  <c r="P47" i="21"/>
  <c r="I47" i="21"/>
  <c r="AA47" i="21"/>
  <c r="C25" i="17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AI48" i="21" l="1"/>
  <c r="N48" i="21"/>
  <c r="Q48" i="21"/>
  <c r="AD48" i="21"/>
  <c r="AC48" i="21"/>
  <c r="AK48" i="21"/>
  <c r="D48" i="21"/>
  <c r="C48" i="21"/>
  <c r="E48" i="21"/>
  <c r="R48" i="21"/>
  <c r="G48" i="21"/>
  <c r="P48" i="21"/>
  <c r="Y48" i="21"/>
  <c r="J48" i="21"/>
  <c r="Z48" i="21"/>
  <c r="H48" i="21"/>
  <c r="W48" i="21"/>
  <c r="AE48" i="21"/>
  <c r="B48" i="21"/>
  <c r="A49" i="21" s="1"/>
  <c r="U48" i="21"/>
  <c r="AG48" i="21"/>
  <c r="K48" i="21"/>
  <c r="O48" i="21"/>
  <c r="T48" i="21"/>
  <c r="M48" i="21"/>
  <c r="V48" i="21"/>
  <c r="AJ48" i="21"/>
  <c r="S48" i="21"/>
  <c r="AB48" i="21"/>
  <c r="AF48" i="21"/>
  <c r="I48" i="21"/>
  <c r="AA48" i="21"/>
  <c r="X48" i="21"/>
  <c r="AH48" i="21"/>
  <c r="F48" i="21"/>
  <c r="L48" i="21"/>
  <c r="K26" i="17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AI49" i="21" l="1"/>
  <c r="R49" i="21"/>
  <c r="AD49" i="21"/>
  <c r="AF49" i="21"/>
  <c r="H49" i="21"/>
  <c r="X49" i="21"/>
  <c r="W49" i="21"/>
  <c r="V49" i="21"/>
  <c r="B49" i="21"/>
  <c r="A50" i="21" s="1"/>
  <c r="J49" i="21"/>
  <c r="AH49" i="21"/>
  <c r="K49" i="21"/>
  <c r="N49" i="21"/>
  <c r="M49" i="21"/>
  <c r="D49" i="21"/>
  <c r="AK49" i="21"/>
  <c r="AA49" i="21"/>
  <c r="C49" i="21"/>
  <c r="G49" i="21"/>
  <c r="S49" i="21"/>
  <c r="AB49" i="21"/>
  <c r="T49" i="21"/>
  <c r="AJ49" i="21"/>
  <c r="E49" i="21"/>
  <c r="AG49" i="21"/>
  <c r="Z49" i="21"/>
  <c r="O49" i="21"/>
  <c r="U49" i="21"/>
  <c r="L49" i="21"/>
  <c r="I49" i="21"/>
  <c r="P49" i="21"/>
  <c r="AE49" i="21"/>
  <c r="Q49" i="21"/>
  <c r="AC49" i="21"/>
  <c r="Y49" i="21"/>
  <c r="F49" i="21"/>
  <c r="C27" i="17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AD50" i="21" l="1"/>
  <c r="G50" i="21"/>
  <c r="P50" i="21"/>
  <c r="R50" i="21"/>
  <c r="AA50" i="21"/>
  <c r="F50" i="21"/>
  <c r="D50" i="21"/>
  <c r="Z50" i="21"/>
  <c r="O50" i="21"/>
  <c r="AE50" i="21"/>
  <c r="AB50" i="21"/>
  <c r="AK50" i="21"/>
  <c r="I50" i="21"/>
  <c r="AF50" i="21"/>
  <c r="E50" i="21"/>
  <c r="V50" i="21"/>
  <c r="C50" i="21"/>
  <c r="T50" i="21"/>
  <c r="U50" i="21"/>
  <c r="AG50" i="21"/>
  <c r="K50" i="21"/>
  <c r="B50" i="21"/>
  <c r="A51" i="21" s="1"/>
  <c r="Y50" i="21"/>
  <c r="L50" i="21"/>
  <c r="AH50" i="21"/>
  <c r="S50" i="21"/>
  <c r="Q50" i="21"/>
  <c r="H50" i="21"/>
  <c r="N50" i="21"/>
  <c r="AI50" i="21"/>
  <c r="AC50" i="21"/>
  <c r="M50" i="21"/>
  <c r="X50" i="21"/>
  <c r="J50" i="21"/>
  <c r="AJ50" i="21"/>
  <c r="W50" i="21"/>
  <c r="B28" i="17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Y51" i="21" l="1"/>
  <c r="K51" i="21"/>
  <c r="E51" i="21"/>
  <c r="J51" i="21"/>
  <c r="P51" i="21"/>
  <c r="AJ51" i="21"/>
  <c r="U51" i="21"/>
  <c r="G51" i="21"/>
  <c r="AB51" i="21"/>
  <c r="D51" i="21"/>
  <c r="AC51" i="21"/>
  <c r="C51" i="21"/>
  <c r="V51" i="21"/>
  <c r="B51" i="21"/>
  <c r="A52" i="21" s="1"/>
  <c r="X51" i="21"/>
  <c r="I51" i="21"/>
  <c r="AD51" i="21"/>
  <c r="F51" i="21"/>
  <c r="O51" i="21"/>
  <c r="Q51" i="21"/>
  <c r="AI51" i="21"/>
  <c r="AK51" i="21"/>
  <c r="T51" i="21"/>
  <c r="H51" i="21"/>
  <c r="AE51" i="21"/>
  <c r="AH51" i="21"/>
  <c r="S51" i="21"/>
  <c r="N51" i="21"/>
  <c r="M51" i="21"/>
  <c r="R51" i="21"/>
  <c r="Z51" i="21"/>
  <c r="AG51" i="21"/>
  <c r="W51" i="21"/>
  <c r="AA51" i="21"/>
  <c r="AF51" i="21"/>
  <c r="L51" i="21"/>
  <c r="K29" i="17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AE52" i="21" l="1"/>
  <c r="E52" i="21"/>
  <c r="AI52" i="21"/>
  <c r="O52" i="21"/>
  <c r="Z52" i="21"/>
  <c r="J52" i="21"/>
  <c r="G52" i="21"/>
  <c r="Q52" i="21"/>
  <c r="X52" i="21"/>
  <c r="AC52" i="21"/>
  <c r="C52" i="21"/>
  <c r="U52" i="21"/>
  <c r="R52" i="21"/>
  <c r="AD52" i="21"/>
  <c r="B52" i="21"/>
  <c r="A53" i="21" s="1"/>
  <c r="W52" i="21"/>
  <c r="I52" i="21"/>
  <c r="AJ52" i="21"/>
  <c r="AA52" i="21"/>
  <c r="AH52" i="21"/>
  <c r="N52" i="21"/>
  <c r="D52" i="21"/>
  <c r="H52" i="21"/>
  <c r="AK52" i="21"/>
  <c r="AG52" i="21"/>
  <c r="M52" i="21"/>
  <c r="Y52" i="21"/>
  <c r="L52" i="21"/>
  <c r="F52" i="21"/>
  <c r="AB52" i="21"/>
  <c r="T52" i="21"/>
  <c r="AF52" i="21"/>
  <c r="S52" i="21"/>
  <c r="P52" i="21"/>
  <c r="V52" i="21"/>
  <c r="K52" i="21"/>
  <c r="D30" i="17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H53" i="21" l="1"/>
  <c r="Y53" i="21"/>
  <c r="U53" i="21"/>
  <c r="I53" i="21"/>
  <c r="L53" i="21"/>
  <c r="N53" i="21"/>
  <c r="X53" i="21"/>
  <c r="AC53" i="21"/>
  <c r="Q53" i="21"/>
  <c r="V53" i="21"/>
  <c r="F53" i="21"/>
  <c r="C53" i="21"/>
  <c r="B53" i="21"/>
  <c r="A54" i="21" s="1"/>
  <c r="J53" i="21"/>
  <c r="AB53" i="21"/>
  <c r="AI53" i="21"/>
  <c r="S53" i="21"/>
  <c r="AK53" i="21"/>
  <c r="AF53" i="21"/>
  <c r="D53" i="21"/>
  <c r="R53" i="21"/>
  <c r="AH53" i="21"/>
  <c r="AD53" i="21"/>
  <c r="P53" i="21"/>
  <c r="G53" i="21"/>
  <c r="AE53" i="21"/>
  <c r="M53" i="21"/>
  <c r="AG53" i="21"/>
  <c r="K53" i="21"/>
  <c r="T53" i="21"/>
  <c r="W53" i="21"/>
  <c r="AJ53" i="21"/>
  <c r="O53" i="21"/>
  <c r="E53" i="21"/>
  <c r="Z53" i="21"/>
  <c r="AA53" i="21"/>
  <c r="C31" i="17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AH54" i="21" l="1"/>
  <c r="B54" i="21"/>
  <c r="A55" i="21" s="1"/>
  <c r="AC54" i="21"/>
  <c r="F54" i="21"/>
  <c r="AG54" i="21"/>
  <c r="K54" i="21"/>
  <c r="S54" i="21"/>
  <c r="M54" i="21"/>
  <c r="N54" i="21"/>
  <c r="AI54" i="21"/>
  <c r="T54" i="21"/>
  <c r="C54" i="21"/>
  <c r="J54" i="21"/>
  <c r="L54" i="21"/>
  <c r="I54" i="21"/>
  <c r="P54" i="21"/>
  <c r="D54" i="21"/>
  <c r="W54" i="21"/>
  <c r="AE54" i="21"/>
  <c r="Z54" i="21"/>
  <c r="AD54" i="21"/>
  <c r="E54" i="21"/>
  <c r="X54" i="21"/>
  <c r="Y54" i="21"/>
  <c r="R54" i="21"/>
  <c r="AJ54" i="21"/>
  <c r="U54" i="21"/>
  <c r="G54" i="21"/>
  <c r="AA54" i="21"/>
  <c r="AB54" i="21"/>
  <c r="H54" i="21"/>
  <c r="AF54" i="21"/>
  <c r="AK54" i="21"/>
  <c r="V54" i="21"/>
  <c r="O54" i="21"/>
  <c r="Q54" i="21"/>
  <c r="D32" i="17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AI55" i="21" l="1"/>
  <c r="K55" i="21"/>
  <c r="W55" i="21"/>
  <c r="AH55" i="21"/>
  <c r="M55" i="21"/>
  <c r="O55" i="21"/>
  <c r="R55" i="21"/>
  <c r="AJ55" i="21"/>
  <c r="C55" i="21"/>
  <c r="H55" i="21"/>
  <c r="AE55" i="21"/>
  <c r="I55" i="21"/>
  <c r="AG55" i="21"/>
  <c r="AA55" i="21"/>
  <c r="AK55" i="21"/>
  <c r="Q55" i="21"/>
  <c r="V55" i="21"/>
  <c r="Y55" i="21"/>
  <c r="Z55" i="21"/>
  <c r="X55" i="21"/>
  <c r="U55" i="21"/>
  <c r="AD55" i="21"/>
  <c r="AC55" i="21"/>
  <c r="P55" i="21"/>
  <c r="D55" i="21"/>
  <c r="AB55" i="21"/>
  <c r="E55" i="21"/>
  <c r="J55" i="21"/>
  <c r="S55" i="21"/>
  <c r="L55" i="21"/>
  <c r="N55" i="21"/>
  <c r="T55" i="21"/>
  <c r="F55" i="21"/>
  <c r="B55" i="21"/>
  <c r="A56" i="21" s="1"/>
  <c r="G55" i="21"/>
  <c r="AF55" i="21"/>
  <c r="N33" i="17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W56" i="21" l="1"/>
  <c r="AB56" i="21"/>
  <c r="L56" i="21"/>
  <c r="M56" i="21"/>
  <c r="Q56" i="21"/>
  <c r="G56" i="21"/>
  <c r="P56" i="21"/>
  <c r="AI56" i="21"/>
  <c r="AA56" i="21"/>
  <c r="F56" i="21"/>
  <c r="AG56" i="21"/>
  <c r="R56" i="21"/>
  <c r="AF56" i="21"/>
  <c r="AK56" i="21"/>
  <c r="N56" i="21"/>
  <c r="AC56" i="21"/>
  <c r="H56" i="21"/>
  <c r="B56" i="21"/>
  <c r="A57" i="21" s="1"/>
  <c r="U56" i="21"/>
  <c r="I56" i="21"/>
  <c r="S56" i="21"/>
  <c r="J56" i="21"/>
  <c r="AE56" i="21"/>
  <c r="AH56" i="21"/>
  <c r="AJ56" i="21"/>
  <c r="K56" i="21"/>
  <c r="E56" i="21"/>
  <c r="X56" i="21"/>
  <c r="O56" i="21"/>
  <c r="Z56" i="21"/>
  <c r="AD56" i="21"/>
  <c r="D56" i="21"/>
  <c r="Y56" i="21"/>
  <c r="T56" i="21"/>
  <c r="V56" i="21"/>
  <c r="C56" i="21"/>
  <c r="D34" i="17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G57" i="21" l="1"/>
  <c r="K57" i="21"/>
  <c r="V57" i="21"/>
  <c r="AD57" i="21"/>
  <c r="M57" i="21"/>
  <c r="AE57" i="21"/>
  <c r="P57" i="21"/>
  <c r="W57" i="21"/>
  <c r="J57" i="21"/>
  <c r="AC57" i="21"/>
  <c r="T57" i="21"/>
  <c r="R57" i="21"/>
  <c r="AG57" i="21"/>
  <c r="Q57" i="21"/>
  <c r="B57" i="21"/>
  <c r="A58" i="21" s="1"/>
  <c r="O57" i="21"/>
  <c r="N57" i="21"/>
  <c r="S57" i="21"/>
  <c r="AK57" i="21"/>
  <c r="F57" i="21"/>
  <c r="E57" i="21"/>
  <c r="L57" i="21"/>
  <c r="U57" i="21"/>
  <c r="Y57" i="21"/>
  <c r="AJ57" i="21"/>
  <c r="C57" i="21"/>
  <c r="I57" i="21"/>
  <c r="AA57" i="21"/>
  <c r="Z57" i="21"/>
  <c r="AB57" i="21"/>
  <c r="H57" i="21"/>
  <c r="AH57" i="21"/>
  <c r="X57" i="21"/>
  <c r="AI57" i="21"/>
  <c r="AF57" i="21"/>
  <c r="D57" i="21"/>
  <c r="I35" i="17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T58" i="21" l="1"/>
  <c r="I58" i="21"/>
  <c r="Q58" i="21"/>
  <c r="B58" i="21"/>
  <c r="A59" i="21" s="1"/>
  <c r="AB58" i="21"/>
  <c r="D58" i="21"/>
  <c r="H58" i="21"/>
  <c r="AD58" i="21"/>
  <c r="X58" i="21"/>
  <c r="E58" i="21"/>
  <c r="AH58" i="21"/>
  <c r="R58" i="21"/>
  <c r="Y58" i="21"/>
  <c r="O58" i="21"/>
  <c r="G58" i="21"/>
  <c r="AE58" i="21"/>
  <c r="AJ58" i="21"/>
  <c r="AF58" i="21"/>
  <c r="F58" i="21"/>
  <c r="W58" i="21"/>
  <c r="C58" i="21"/>
  <c r="Z58" i="21"/>
  <c r="AK58" i="21"/>
  <c r="S58" i="21"/>
  <c r="AC58" i="21"/>
  <c r="P58" i="21"/>
  <c r="N58" i="21"/>
  <c r="V58" i="21"/>
  <c r="K58" i="21"/>
  <c r="AI58" i="21"/>
  <c r="J58" i="21"/>
  <c r="U58" i="21"/>
  <c r="M58" i="21"/>
  <c r="L58" i="21"/>
  <c r="AG58" i="21"/>
  <c r="AA58" i="21"/>
  <c r="B36" i="17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AB59" i="21" l="1"/>
  <c r="O59" i="21"/>
  <c r="L59" i="21"/>
  <c r="J59" i="21"/>
  <c r="Y59" i="21"/>
  <c r="AD59" i="21"/>
  <c r="B59" i="21"/>
  <c r="A60" i="21" s="1"/>
  <c r="H59" i="21"/>
  <c r="M59" i="21"/>
  <c r="I59" i="21"/>
  <c r="F59" i="21"/>
  <c r="Q59" i="21"/>
  <c r="G59" i="21"/>
  <c r="AA59" i="21"/>
  <c r="D59" i="21"/>
  <c r="R59" i="21"/>
  <c r="AE59" i="21"/>
  <c r="W59" i="21"/>
  <c r="N59" i="21"/>
  <c r="AH59" i="21"/>
  <c r="AC59" i="21"/>
  <c r="C59" i="21"/>
  <c r="AJ59" i="21"/>
  <c r="U59" i="21"/>
  <c r="AI59" i="21"/>
  <c r="V59" i="21"/>
  <c r="P59" i="21"/>
  <c r="E59" i="21"/>
  <c r="Z59" i="21"/>
  <c r="S59" i="21"/>
  <c r="AG59" i="21"/>
  <c r="K59" i="21"/>
  <c r="AF59" i="21"/>
  <c r="T59" i="21"/>
  <c r="AK59" i="21"/>
  <c r="X59" i="21"/>
  <c r="C37" i="17"/>
  <c r="K37" i="17"/>
  <c r="O37" i="17"/>
  <c r="D37" i="17"/>
  <c r="J37" i="17"/>
  <c r="N37" i="17"/>
  <c r="I37" i="17"/>
  <c r="M37" i="17"/>
  <c r="B37" i="17"/>
  <c r="F37" i="17"/>
  <c r="L37" i="17"/>
  <c r="P37" i="17"/>
  <c r="E60" i="21" l="1"/>
  <c r="Y60" i="21"/>
  <c r="AC60" i="21"/>
  <c r="AK60" i="21"/>
  <c r="Z60" i="21"/>
  <c r="D60" i="21"/>
  <c r="L60" i="21"/>
  <c r="F60" i="21"/>
  <c r="J60" i="21"/>
  <c r="T60" i="21"/>
  <c r="G60" i="21"/>
  <c r="O60" i="21"/>
  <c r="M60" i="21"/>
  <c r="R60" i="21"/>
  <c r="I60" i="21"/>
  <c r="Q60" i="21"/>
  <c r="AF60" i="21"/>
  <c r="AG60" i="21"/>
  <c r="AE60" i="21"/>
  <c r="B60" i="21"/>
  <c r="A61" i="21" s="1"/>
  <c r="AD60" i="21"/>
  <c r="U60" i="21"/>
  <c r="AH60" i="21"/>
  <c r="S60" i="21"/>
  <c r="K60" i="21"/>
  <c r="P60" i="21"/>
  <c r="H60" i="21"/>
  <c r="X60" i="21"/>
  <c r="AI60" i="21"/>
  <c r="AA60" i="21"/>
  <c r="C60" i="21"/>
  <c r="V60" i="21"/>
  <c r="AB60" i="21"/>
  <c r="AJ60" i="21"/>
  <c r="W60" i="21"/>
  <c r="N60" i="21"/>
  <c r="AE61" i="21" l="1"/>
  <c r="AB61" i="21"/>
  <c r="N61" i="21"/>
  <c r="F61" i="21"/>
  <c r="U61" i="21"/>
  <c r="B61" i="21"/>
  <c r="A62" i="21" s="1"/>
  <c r="AF61" i="21"/>
  <c r="Q61" i="21"/>
  <c r="G61" i="21"/>
  <c r="Y61" i="21"/>
  <c r="M61" i="21"/>
  <c r="T61" i="21"/>
  <c r="P61" i="21"/>
  <c r="AK61" i="21"/>
  <c r="AH61" i="21"/>
  <c r="O61" i="21"/>
  <c r="X61" i="21"/>
  <c r="AA61" i="21"/>
  <c r="I61" i="21"/>
  <c r="S61" i="21"/>
  <c r="C61" i="21"/>
  <c r="AG61" i="21"/>
  <c r="AC61" i="21"/>
  <c r="AD61" i="21"/>
  <c r="AI61" i="21"/>
  <c r="J61" i="21"/>
  <c r="K61" i="21"/>
  <c r="Z61" i="21"/>
  <c r="V61" i="21"/>
  <c r="H61" i="21"/>
  <c r="R61" i="21"/>
  <c r="D61" i="21"/>
  <c r="AJ61" i="21"/>
  <c r="L61" i="21"/>
  <c r="E61" i="21"/>
  <c r="W61" i="21"/>
  <c r="Y62" i="21" l="1"/>
  <c r="AF62" i="21"/>
  <c r="I62" i="21"/>
  <c r="AE62" i="21"/>
  <c r="AA62" i="21"/>
  <c r="AJ62" i="21"/>
  <c r="D62" i="21"/>
  <c r="V62" i="21"/>
  <c r="N62" i="21"/>
  <c r="W62" i="21"/>
  <c r="AB62" i="21"/>
  <c r="J62" i="21"/>
  <c r="U62" i="21"/>
  <c r="AC62" i="21"/>
  <c r="Q62" i="21"/>
  <c r="L62" i="21"/>
  <c r="P62" i="21"/>
  <c r="AK62" i="21"/>
  <c r="G62" i="21"/>
  <c r="X62" i="21"/>
  <c r="K62" i="21"/>
  <c r="S62" i="21"/>
  <c r="C62" i="21"/>
  <c r="H62" i="21"/>
  <c r="AG62" i="21"/>
  <c r="F62" i="21"/>
  <c r="AD62" i="21"/>
  <c r="R62" i="21"/>
  <c r="O62" i="21"/>
  <c r="T62" i="21"/>
  <c r="Z62" i="21"/>
  <c r="AI62" i="21"/>
  <c r="E62" i="21"/>
  <c r="AH62" i="21"/>
  <c r="B62" i="21"/>
  <c r="A63" i="21" s="1"/>
  <c r="M62" i="21"/>
  <c r="W63" i="21" l="1"/>
  <c r="D63" i="21"/>
  <c r="AJ63" i="21"/>
  <c r="T63" i="21"/>
  <c r="X63" i="21"/>
  <c r="AD63" i="21"/>
  <c r="H63" i="21"/>
  <c r="Y63" i="21"/>
  <c r="L63" i="21"/>
  <c r="V63" i="21"/>
  <c r="O63" i="21"/>
  <c r="Z63" i="21"/>
  <c r="J63" i="21"/>
  <c r="AG63" i="21"/>
  <c r="Q63" i="21"/>
  <c r="K63" i="21"/>
  <c r="AK63" i="21"/>
  <c r="R63" i="21"/>
  <c r="AI63" i="21"/>
  <c r="E63" i="21"/>
  <c r="AE63" i="21"/>
  <c r="M63" i="21"/>
  <c r="G63" i="21"/>
  <c r="AF63" i="21"/>
  <c r="F63" i="21"/>
  <c r="S63" i="21"/>
  <c r="N63" i="21"/>
  <c r="U63" i="21"/>
  <c r="AH63" i="21"/>
  <c r="B63" i="21"/>
  <c r="A64" i="21" s="1"/>
  <c r="C63" i="21"/>
  <c r="AA63" i="21"/>
  <c r="I63" i="21"/>
  <c r="AB63" i="21"/>
  <c r="P63" i="21"/>
  <c r="AC63" i="21"/>
  <c r="D64" i="21" l="1"/>
  <c r="M64" i="21"/>
  <c r="U64" i="21"/>
  <c r="X64" i="21"/>
  <c r="AH64" i="21"/>
  <c r="I64" i="21"/>
  <c r="L64" i="21"/>
  <c r="Z64" i="21"/>
  <c r="T64" i="21"/>
  <c r="AC64" i="21"/>
  <c r="AI64" i="21"/>
  <c r="Q64" i="21"/>
  <c r="W64" i="21"/>
  <c r="G64" i="21"/>
  <c r="B64" i="21"/>
  <c r="A65" i="21" s="1"/>
  <c r="AK64" i="21"/>
  <c r="S64" i="21"/>
  <c r="C64" i="21"/>
  <c r="H64" i="21"/>
  <c r="AG64" i="21"/>
  <c r="J64" i="21"/>
  <c r="V64" i="21"/>
  <c r="O64" i="21"/>
  <c r="N64" i="21"/>
  <c r="AF64" i="21"/>
  <c r="R64" i="21"/>
  <c r="AJ64" i="21"/>
  <c r="AD64" i="21"/>
  <c r="Y64" i="21"/>
  <c r="K64" i="21"/>
  <c r="F64" i="21"/>
  <c r="E64" i="21"/>
  <c r="AB64" i="21"/>
  <c r="AE64" i="21"/>
  <c r="P64" i="21"/>
  <c r="AA64" i="21"/>
  <c r="G65" i="21" l="1"/>
  <c r="N65" i="21"/>
  <c r="AA65" i="21"/>
  <c r="AE65" i="21"/>
  <c r="AD65" i="21"/>
  <c r="E65" i="21"/>
  <c r="J65" i="21"/>
  <c r="B65" i="21"/>
  <c r="A66" i="21" s="1"/>
  <c r="M65" i="21"/>
  <c r="AK65" i="21"/>
  <c r="AC65" i="21"/>
  <c r="T65" i="21"/>
  <c r="X65" i="21"/>
  <c r="AJ65" i="21"/>
  <c r="Z65" i="21"/>
  <c r="AI65" i="21"/>
  <c r="W65" i="21"/>
  <c r="AF65" i="21"/>
  <c r="V65" i="21"/>
  <c r="AH65" i="21"/>
  <c r="U65" i="21"/>
  <c r="O65" i="21"/>
  <c r="K65" i="21"/>
  <c r="P65" i="21"/>
  <c r="H65" i="21"/>
  <c r="AG65" i="21"/>
  <c r="Y65" i="21"/>
  <c r="C65" i="21"/>
  <c r="AB65" i="21"/>
  <c r="F65" i="21"/>
  <c r="R65" i="21"/>
  <c r="S65" i="21"/>
  <c r="D65" i="21"/>
  <c r="I65" i="21"/>
  <c r="Q65" i="21"/>
  <c r="L65" i="21"/>
  <c r="Q66" i="21" l="1"/>
  <c r="AH66" i="21"/>
  <c r="O66" i="21"/>
  <c r="AG66" i="21"/>
  <c r="C66" i="21"/>
  <c r="S66" i="21"/>
  <c r="H66" i="21"/>
  <c r="AF66" i="21"/>
  <c r="L66" i="21"/>
  <c r="D66" i="21"/>
  <c r="J66" i="21"/>
  <c r="AI66" i="21"/>
  <c r="Y66" i="21"/>
  <c r="E66" i="21"/>
  <c r="X66" i="21"/>
  <c r="AC66" i="21"/>
  <c r="R66" i="21"/>
  <c r="AA66" i="21"/>
  <c r="F66" i="21"/>
  <c r="K66" i="21"/>
  <c r="N66" i="21"/>
  <c r="P66" i="21"/>
  <c r="I66" i="21"/>
  <c r="AK66" i="21"/>
  <c r="AE66" i="21"/>
  <c r="AB66" i="21"/>
  <c r="T66" i="21"/>
  <c r="M66" i="21"/>
  <c r="V66" i="21"/>
  <c r="AJ66" i="21"/>
  <c r="W66" i="21"/>
  <c r="G66" i="21"/>
  <c r="B66" i="21"/>
  <c r="A67" i="21" s="1"/>
  <c r="AD66" i="21"/>
  <c r="U66" i="21"/>
  <c r="Z66" i="21"/>
  <c r="T67" i="21" l="1"/>
  <c r="AI67" i="21"/>
  <c r="AK67" i="21"/>
  <c r="P67" i="21"/>
  <c r="AF67" i="21"/>
  <c r="V67" i="21"/>
  <c r="U67" i="21"/>
  <c r="C67" i="21"/>
  <c r="B67" i="21"/>
  <c r="A68" i="21" s="1"/>
  <c r="S67" i="21"/>
  <c r="Q67" i="21"/>
  <c r="Z67" i="21"/>
  <c r="L67" i="21"/>
  <c r="J67" i="21"/>
  <c r="G67" i="21"/>
  <c r="W67" i="21"/>
  <c r="O67" i="21"/>
  <c r="D67" i="21"/>
  <c r="Y67" i="21"/>
  <c r="AC67" i="21"/>
  <c r="K67" i="21"/>
  <c r="R67" i="21"/>
  <c r="E67" i="21"/>
  <c r="N67" i="21"/>
  <c r="F67" i="21"/>
  <c r="X67" i="21"/>
  <c r="AB67" i="21"/>
  <c r="I67" i="21"/>
  <c r="AG67" i="21"/>
  <c r="H67" i="21"/>
  <c r="AE67" i="21"/>
  <c r="AH67" i="21"/>
  <c r="AD67" i="21"/>
  <c r="M67" i="21"/>
  <c r="AA67" i="21"/>
  <c r="AJ67" i="21"/>
  <c r="AA68" i="21" l="1"/>
  <c r="V68" i="21"/>
  <c r="U68" i="21"/>
  <c r="AD68" i="21"/>
  <c r="R68" i="21"/>
  <c r="AB68" i="21"/>
  <c r="C68" i="21"/>
  <c r="E68" i="21"/>
  <c r="T68" i="21"/>
  <c r="X68" i="21"/>
  <c r="M68" i="21"/>
  <c r="AG68" i="21"/>
  <c r="AF68" i="21"/>
  <c r="I68" i="21"/>
  <c r="K68" i="21"/>
  <c r="G68" i="21"/>
  <c r="AJ68" i="21"/>
  <c r="Y68" i="21"/>
  <c r="D68" i="21"/>
  <c r="AI68" i="21"/>
  <c r="L68" i="21"/>
  <c r="O68" i="21"/>
  <c r="J68" i="21"/>
  <c r="Q68" i="21"/>
  <c r="B68" i="21"/>
  <c r="A69" i="21" s="1"/>
  <c r="P68" i="21"/>
  <c r="Z68" i="21"/>
  <c r="N68" i="21"/>
  <c r="AH68" i="21"/>
  <c r="H68" i="21"/>
  <c r="S68" i="21"/>
  <c r="AC68" i="21"/>
  <c r="AE68" i="21"/>
  <c r="F68" i="21"/>
  <c r="AK68" i="21"/>
  <c r="W68" i="21"/>
  <c r="AE69" i="21" l="1"/>
  <c r="F69" i="21"/>
  <c r="R69" i="21"/>
  <c r="AI69" i="21"/>
  <c r="N69" i="21"/>
  <c r="G69" i="21"/>
  <c r="S69" i="21"/>
  <c r="K69" i="21"/>
  <c r="M69" i="21"/>
  <c r="AK69" i="21"/>
  <c r="Q69" i="21"/>
  <c r="AA69" i="21"/>
  <c r="I69" i="21"/>
  <c r="AH69" i="21"/>
  <c r="O69" i="21"/>
  <c r="C69" i="21"/>
  <c r="AF69" i="21"/>
  <c r="H69" i="21"/>
  <c r="Z69" i="21"/>
  <c r="P69" i="21"/>
  <c r="L69" i="21"/>
  <c r="T69" i="21"/>
  <c r="AB69" i="21"/>
  <c r="AG69" i="21"/>
  <c r="V69" i="21"/>
  <c r="AD69" i="21"/>
  <c r="E69" i="21"/>
  <c r="W69" i="21"/>
  <c r="U69" i="21"/>
  <c r="B69" i="21"/>
  <c r="A70" i="21" s="1"/>
  <c r="AJ69" i="21"/>
  <c r="D69" i="21"/>
  <c r="J69" i="21"/>
  <c r="Y69" i="21"/>
  <c r="X69" i="21"/>
  <c r="AC69" i="21"/>
  <c r="AB70" i="21" l="1"/>
  <c r="AC70" i="21"/>
  <c r="X70" i="21"/>
  <c r="G70" i="21"/>
  <c r="AG70" i="21"/>
  <c r="P70" i="21"/>
  <c r="AI70" i="21"/>
  <c r="J70" i="21"/>
  <c r="I70" i="21"/>
  <c r="R70" i="21"/>
  <c r="AD70" i="21"/>
  <c r="AF70" i="21"/>
  <c r="Q70" i="21"/>
  <c r="C70" i="21"/>
  <c r="B70" i="21"/>
  <c r="A71" i="21" s="1"/>
  <c r="M70" i="21"/>
  <c r="L70" i="21"/>
  <c r="AE70" i="21"/>
  <c r="Z70" i="21"/>
  <c r="K70" i="21"/>
  <c r="Y70" i="21"/>
  <c r="T70" i="21"/>
  <c r="AJ70" i="21"/>
  <c r="O70" i="21"/>
  <c r="AK70" i="21"/>
  <c r="AA70" i="21"/>
  <c r="S70" i="21"/>
  <c r="H70" i="21"/>
  <c r="F70" i="21"/>
  <c r="D70" i="21"/>
  <c r="N70" i="21"/>
  <c r="U70" i="21"/>
  <c r="AH70" i="21"/>
  <c r="W70" i="21"/>
  <c r="E70" i="21"/>
  <c r="V70" i="21"/>
  <c r="R71" i="21" l="1"/>
  <c r="X71" i="21"/>
  <c r="T71" i="21"/>
  <c r="AD71" i="21"/>
  <c r="W71" i="21"/>
  <c r="D71" i="21"/>
  <c r="O71" i="21"/>
  <c r="K71" i="21"/>
  <c r="AF71" i="21"/>
  <c r="Y71" i="21"/>
  <c r="AI71" i="21"/>
  <c r="M71" i="21"/>
  <c r="J71" i="21"/>
  <c r="AE71" i="21"/>
  <c r="V71" i="21"/>
  <c r="N71" i="21"/>
  <c r="U71" i="21"/>
  <c r="AH71" i="21"/>
  <c r="AC71" i="21"/>
  <c r="Q71" i="21"/>
  <c r="E71" i="21"/>
  <c r="C71" i="21"/>
  <c r="H71" i="21"/>
  <c r="B71" i="21"/>
  <c r="A72" i="21" s="1"/>
  <c r="S71" i="21"/>
  <c r="AK71" i="21"/>
  <c r="AA71" i="21"/>
  <c r="P71" i="21"/>
  <c r="Z71" i="21"/>
  <c r="AG71" i="21"/>
  <c r="I71" i="21"/>
  <c r="AJ71" i="21"/>
  <c r="F71" i="21"/>
  <c r="AB71" i="21"/>
  <c r="G71" i="21"/>
  <c r="L71" i="21"/>
  <c r="M72" i="21" l="1"/>
  <c r="AE72" i="21"/>
  <c r="W72" i="21"/>
  <c r="AH72" i="21"/>
  <c r="L72" i="21"/>
  <c r="AF72" i="21"/>
  <c r="P72" i="21"/>
  <c r="S72" i="21"/>
  <c r="X72" i="21"/>
  <c r="N72" i="21"/>
  <c r="E72" i="21"/>
  <c r="R72" i="21"/>
  <c r="AK72" i="21"/>
  <c r="C72" i="21"/>
  <c r="J72" i="21"/>
  <c r="AD72" i="21"/>
  <c r="D72" i="21"/>
  <c r="AA72" i="21"/>
  <c r="K72" i="21"/>
  <c r="Z72" i="21"/>
  <c r="Y72" i="21"/>
  <c r="AC72" i="21"/>
  <c r="G72" i="21"/>
  <c r="H72" i="21"/>
  <c r="Q72" i="21"/>
  <c r="V72" i="21"/>
  <c r="I72" i="21"/>
  <c r="AJ72" i="21"/>
  <c r="B72" i="21"/>
  <c r="A73" i="21" s="1"/>
  <c r="O72" i="21"/>
  <c r="AI72" i="21"/>
  <c r="AG72" i="21"/>
  <c r="U72" i="21"/>
  <c r="T72" i="21"/>
  <c r="AB72" i="21"/>
  <c r="F72" i="21"/>
  <c r="Z73" i="21" l="1"/>
  <c r="V73" i="21"/>
  <c r="AC73" i="21"/>
  <c r="B73" i="21"/>
  <c r="A74" i="21" s="1"/>
  <c r="AA73" i="21"/>
  <c r="P73" i="21"/>
  <c r="L73" i="21"/>
  <c r="E73" i="21"/>
  <c r="AD73" i="21"/>
  <c r="X73" i="21"/>
  <c r="AF73" i="21"/>
  <c r="G73" i="21"/>
  <c r="AJ73" i="21"/>
  <c r="R73" i="21"/>
  <c r="M73" i="21"/>
  <c r="C73" i="21"/>
  <c r="J73" i="21"/>
  <c r="AB73" i="21"/>
  <c r="U73" i="21"/>
  <c r="AG73" i="21"/>
  <c r="T73" i="21"/>
  <c r="AK73" i="21"/>
  <c r="Q73" i="21"/>
  <c r="Y73" i="21"/>
  <c r="AH73" i="21"/>
  <c r="AE73" i="21"/>
  <c r="AI73" i="21"/>
  <c r="H73" i="21"/>
  <c r="F73" i="21"/>
  <c r="K73" i="21"/>
  <c r="W73" i="21"/>
  <c r="D73" i="21"/>
  <c r="N73" i="21"/>
  <c r="S73" i="21"/>
  <c r="O73" i="21"/>
  <c r="I73" i="21"/>
  <c r="Q74" i="21" l="1"/>
  <c r="O74" i="21"/>
  <c r="C74" i="21"/>
  <c r="N74" i="21"/>
  <c r="AI74" i="21"/>
  <c r="D74" i="21"/>
  <c r="E74" i="21"/>
  <c r="J74" i="21"/>
  <c r="F74" i="21"/>
  <c r="AB74" i="21"/>
  <c r="AC74" i="21"/>
  <c r="AE74" i="21"/>
  <c r="I74" i="21"/>
  <c r="M74" i="21"/>
  <c r="R74" i="21"/>
  <c r="U74" i="21"/>
  <c r="V74" i="21"/>
  <c r="L74" i="21"/>
  <c r="G74" i="21"/>
  <c r="W74" i="21"/>
  <c r="AJ74" i="21"/>
  <c r="AD74" i="21"/>
  <c r="AF74" i="21"/>
  <c r="T74" i="21"/>
  <c r="X74" i="21"/>
  <c r="S74" i="21"/>
  <c r="AG74" i="21"/>
  <c r="Y74" i="21"/>
  <c r="AK74" i="21"/>
  <c r="P74" i="21"/>
  <c r="AH74" i="21"/>
  <c r="K74" i="21"/>
  <c r="AA74" i="21"/>
  <c r="Z74" i="21"/>
  <c r="H74" i="21"/>
  <c r="B74" i="21"/>
  <c r="A75" i="21" s="1"/>
  <c r="AB75" i="21" l="1"/>
  <c r="AC75" i="21"/>
  <c r="L75" i="21"/>
  <c r="J75" i="21"/>
  <c r="AH75" i="21"/>
  <c r="Q75" i="21"/>
  <c r="B75" i="21"/>
  <c r="A76" i="21" s="1"/>
  <c r="I75" i="21"/>
  <c r="K75" i="21"/>
  <c r="W75" i="21"/>
  <c r="G75" i="21"/>
  <c r="Y75" i="21"/>
  <c r="E75" i="21"/>
  <c r="AA75" i="21"/>
  <c r="R75" i="21"/>
  <c r="T75" i="21"/>
  <c r="X75" i="21"/>
  <c r="C75" i="21"/>
  <c r="P75" i="21"/>
  <c r="V75" i="21"/>
  <c r="AD75" i="21"/>
  <c r="F75" i="21"/>
  <c r="M75" i="21"/>
  <c r="H75" i="21"/>
  <c r="AJ75" i="21"/>
  <c r="U75" i="21"/>
  <c r="AE75" i="21"/>
  <c r="O75" i="21"/>
  <c r="AF75" i="21"/>
  <c r="S75" i="21"/>
  <c r="Z75" i="21"/>
  <c r="D75" i="21"/>
  <c r="AI75" i="21"/>
  <c r="AG75" i="21"/>
  <c r="AK75" i="21"/>
  <c r="N75" i="21"/>
  <c r="O76" i="21" l="1"/>
  <c r="F76" i="21"/>
  <c r="AC76" i="21"/>
  <c r="AI76" i="21"/>
  <c r="S76" i="21"/>
  <c r="Z76" i="21"/>
  <c r="T76" i="21"/>
  <c r="J76" i="21"/>
  <c r="G76" i="21"/>
  <c r="C76" i="21"/>
  <c r="V76" i="21"/>
  <c r="R76" i="21"/>
  <c r="AJ76" i="21"/>
  <c r="AK76" i="21"/>
  <c r="Q76" i="21"/>
  <c r="L76" i="21"/>
  <c r="B76" i="21"/>
  <c r="A77" i="21" s="1"/>
  <c r="AA76" i="21"/>
  <c r="M76" i="21"/>
  <c r="AD76" i="21"/>
  <c r="N76" i="21"/>
  <c r="I76" i="21"/>
  <c r="AF76" i="21"/>
  <c r="X76" i="21"/>
  <c r="AB76" i="21"/>
  <c r="W76" i="21"/>
  <c r="E76" i="21"/>
  <c r="D76" i="21"/>
  <c r="K76" i="21"/>
  <c r="H76" i="21"/>
  <c r="AH76" i="21"/>
  <c r="P76" i="21"/>
  <c r="AG76" i="21"/>
  <c r="Y76" i="21"/>
  <c r="AE76" i="21"/>
  <c r="U76" i="21"/>
  <c r="AK77" i="21" l="1"/>
  <c r="Y77" i="21"/>
  <c r="AF77" i="21"/>
  <c r="AC77" i="21"/>
  <c r="AH77" i="21"/>
  <c r="C77" i="21"/>
  <c r="F77" i="21"/>
  <c r="AJ77" i="21"/>
  <c r="AG77" i="21"/>
  <c r="K77" i="21"/>
  <c r="H77" i="21"/>
  <c r="E77" i="21"/>
  <c r="AB77" i="21"/>
  <c r="AA77" i="21"/>
  <c r="M77" i="21"/>
  <c r="R77" i="21"/>
  <c r="P77" i="21"/>
  <c r="N77" i="21"/>
  <c r="J77" i="21"/>
  <c r="S77" i="21"/>
  <c r="AE77" i="21"/>
  <c r="V77" i="21"/>
  <c r="U77" i="21"/>
  <c r="O77" i="21"/>
  <c r="W77" i="21"/>
  <c r="D77" i="21"/>
  <c r="AD77" i="21"/>
  <c r="B77" i="21"/>
  <c r="A78" i="21" s="1"/>
  <c r="L77" i="21"/>
  <c r="I77" i="21"/>
  <c r="Q77" i="21"/>
  <c r="X77" i="21"/>
  <c r="G77" i="21"/>
  <c r="AI77" i="21"/>
  <c r="T77" i="21"/>
  <c r="Z77" i="21"/>
  <c r="AE78" i="21" l="1"/>
  <c r="AG78" i="21"/>
  <c r="Y78" i="21"/>
  <c r="AA78" i="21"/>
  <c r="Z78" i="21"/>
  <c r="U78" i="21"/>
  <c r="N78" i="21"/>
  <c r="W78" i="21"/>
  <c r="AD78" i="21"/>
  <c r="AB78" i="21"/>
  <c r="AF78" i="21"/>
  <c r="M78" i="21"/>
  <c r="AI78" i="21"/>
  <c r="I78" i="21"/>
  <c r="B78" i="21"/>
  <c r="A79" i="21" s="1"/>
  <c r="J78" i="21"/>
  <c r="P78" i="21"/>
  <c r="Q78" i="21"/>
  <c r="H78" i="21"/>
  <c r="AC78" i="21"/>
  <c r="L78" i="21"/>
  <c r="F78" i="21"/>
  <c r="T78" i="21"/>
  <c r="AH78" i="21"/>
  <c r="AJ78" i="21"/>
  <c r="X78" i="21"/>
  <c r="E78" i="21"/>
  <c r="G78" i="21"/>
  <c r="K78" i="21"/>
  <c r="D78" i="21"/>
  <c r="S78" i="21"/>
  <c r="C78" i="21"/>
  <c r="O78" i="21"/>
  <c r="AK78" i="21"/>
  <c r="R78" i="21"/>
  <c r="V78" i="21"/>
  <c r="AA79" i="21" l="1"/>
  <c r="P79" i="21"/>
  <c r="AC79" i="21"/>
  <c r="T79" i="21"/>
  <c r="AH79" i="21"/>
  <c r="AE79" i="21"/>
  <c r="AI79" i="21"/>
  <c r="C79" i="21"/>
  <c r="I79" i="21"/>
  <c r="Y79" i="21"/>
  <c r="D79" i="21"/>
  <c r="H79" i="21"/>
  <c r="X79" i="21"/>
  <c r="AJ79" i="21"/>
  <c r="O79" i="21"/>
  <c r="AF79" i="21"/>
  <c r="N79" i="21"/>
  <c r="V79" i="21"/>
  <c r="Z79" i="21"/>
  <c r="G79" i="21"/>
  <c r="AK79" i="21"/>
  <c r="U79" i="21"/>
  <c r="K79" i="21"/>
  <c r="F79" i="21"/>
  <c r="R79" i="21"/>
  <c r="L79" i="21"/>
  <c r="E79" i="21"/>
  <c r="J79" i="21"/>
  <c r="M79" i="21"/>
  <c r="AB79" i="21"/>
  <c r="W79" i="21"/>
  <c r="S79" i="21"/>
  <c r="B79" i="21"/>
  <c r="A80" i="21" s="1"/>
  <c r="Q79" i="21"/>
  <c r="AG79" i="21"/>
  <c r="AD79" i="21"/>
  <c r="AD80" i="21" l="1"/>
  <c r="AE80" i="21"/>
  <c r="AC80" i="21"/>
  <c r="E80" i="21"/>
  <c r="V80" i="21"/>
  <c r="O80" i="21"/>
  <c r="B80" i="21"/>
  <c r="A81" i="21" s="1"/>
  <c r="J80" i="21"/>
  <c r="T80" i="21"/>
  <c r="L80" i="21"/>
  <c r="G80" i="21"/>
  <c r="AK80" i="21"/>
  <c r="N80" i="21"/>
  <c r="Q80" i="21"/>
  <c r="I80" i="21"/>
  <c r="AI80" i="21"/>
  <c r="Y80" i="21"/>
  <c r="U80" i="21"/>
  <c r="AJ80" i="21"/>
  <c r="AB80" i="21"/>
  <c r="H80" i="21"/>
  <c r="S80" i="21"/>
  <c r="D80" i="21"/>
  <c r="C80" i="21"/>
  <c r="AA80" i="21"/>
  <c r="AG80" i="21"/>
  <c r="K80" i="21"/>
  <c r="X80" i="21"/>
  <c r="P80" i="21"/>
  <c r="F80" i="21"/>
  <c r="M80" i="21"/>
  <c r="Z80" i="21"/>
  <c r="R80" i="21"/>
  <c r="AF80" i="21"/>
  <c r="AH80" i="21"/>
  <c r="W80" i="21"/>
  <c r="AK81" i="21" l="1"/>
  <c r="AC81" i="21"/>
  <c r="AF81" i="21"/>
  <c r="AA81" i="21"/>
  <c r="U81" i="21"/>
  <c r="V81" i="21"/>
  <c r="E81" i="21"/>
  <c r="J81" i="21"/>
  <c r="K81" i="21"/>
  <c r="M81" i="21"/>
  <c r="AE81" i="21"/>
  <c r="B81" i="21"/>
  <c r="A82" i="21" s="1"/>
  <c r="Y81" i="21"/>
  <c r="R81" i="21"/>
  <c r="S81" i="21"/>
  <c r="O81" i="21"/>
  <c r="H81" i="21"/>
  <c r="AI81" i="21"/>
  <c r="AG81" i="21"/>
  <c r="F81" i="21"/>
  <c r="Q81" i="21"/>
  <c r="AJ81" i="21"/>
  <c r="G81" i="21"/>
  <c r="N81" i="21"/>
  <c r="AB81" i="21"/>
  <c r="I81" i="21"/>
  <c r="W81" i="21"/>
  <c r="C81" i="21"/>
  <c r="AH81" i="21"/>
  <c r="T81" i="21"/>
  <c r="P81" i="21"/>
  <c r="D81" i="21"/>
  <c r="Z81" i="21"/>
  <c r="X81" i="21"/>
  <c r="AD81" i="21"/>
  <c r="L81" i="21"/>
  <c r="K82" i="21" l="1"/>
  <c r="P82" i="21"/>
  <c r="S82" i="21"/>
  <c r="AB82" i="21"/>
  <c r="AK82" i="21"/>
  <c r="C82" i="21"/>
  <c r="B82" i="21"/>
  <c r="A83" i="21" s="1"/>
  <c r="G82" i="21"/>
  <c r="AC82" i="21"/>
  <c r="F82" i="21"/>
  <c r="R82" i="21"/>
  <c r="V82" i="21"/>
  <c r="X82" i="21"/>
  <c r="AE82" i="21"/>
  <c r="I82" i="21"/>
  <c r="H82" i="21"/>
  <c r="J82" i="21"/>
  <c r="AD82" i="21"/>
  <c r="AG82" i="21"/>
  <c r="AF82" i="21"/>
  <c r="AJ82" i="21"/>
  <c r="M82" i="21"/>
  <c r="AI82" i="21"/>
  <c r="U82" i="21"/>
  <c r="W82" i="21"/>
  <c r="AH82" i="21"/>
  <c r="D82" i="21"/>
  <c r="AA82" i="21"/>
  <c r="N82" i="21"/>
  <c r="E82" i="21"/>
  <c r="Z82" i="21"/>
  <c r="L82" i="21"/>
  <c r="Y82" i="21"/>
  <c r="T82" i="21"/>
  <c r="Q82" i="21"/>
  <c r="O82" i="21"/>
  <c r="AE83" i="21" l="1"/>
  <c r="U83" i="21"/>
  <c r="AC83" i="21"/>
  <c r="Q83" i="21"/>
  <c r="S83" i="21"/>
  <c r="AA83" i="21"/>
  <c r="G83" i="21"/>
  <c r="J83" i="21"/>
  <c r="P83" i="21"/>
  <c r="N83" i="21"/>
  <c r="F83" i="21"/>
  <c r="T83" i="21"/>
  <c r="D83" i="21"/>
  <c r="O83" i="21"/>
  <c r="AG83" i="21"/>
  <c r="M83" i="21"/>
  <c r="Y83" i="21"/>
  <c r="AB83" i="21"/>
  <c r="AF83" i="21"/>
  <c r="B83" i="21"/>
  <c r="A84" i="21" s="1"/>
  <c r="H83" i="21"/>
  <c r="L83" i="21"/>
  <c r="E83" i="21"/>
  <c r="X83" i="21"/>
  <c r="AD83" i="21"/>
  <c r="AK83" i="21"/>
  <c r="AJ83" i="21"/>
  <c r="C83" i="21"/>
  <c r="V83" i="21"/>
  <c r="AI83" i="21"/>
  <c r="Z83" i="21"/>
  <c r="W83" i="21"/>
  <c r="I83" i="21"/>
  <c r="R83" i="21"/>
  <c r="K83" i="21"/>
  <c r="AH83" i="21"/>
  <c r="S84" i="21" l="1"/>
  <c r="I84" i="21"/>
  <c r="D84" i="21"/>
  <c r="M84" i="21"/>
  <c r="AB84" i="21"/>
  <c r="K84" i="21"/>
  <c r="Y84" i="21"/>
  <c r="AI84" i="21"/>
  <c r="N84" i="21"/>
  <c r="F84" i="21"/>
  <c r="J84" i="21"/>
  <c r="AG84" i="21"/>
  <c r="G84" i="21"/>
  <c r="AE84" i="21"/>
  <c r="U84" i="21"/>
  <c r="C84" i="21"/>
  <c r="R84" i="21"/>
  <c r="V84" i="21"/>
  <c r="T84" i="21"/>
  <c r="X84" i="21"/>
  <c r="AK84" i="21"/>
  <c r="E84" i="21"/>
  <c r="O84" i="21"/>
  <c r="W84" i="21"/>
  <c r="AF84" i="21"/>
  <c r="L84" i="21"/>
  <c r="Q84" i="21"/>
  <c r="AD84" i="21"/>
  <c r="P84" i="21"/>
  <c r="AJ84" i="21"/>
  <c r="Z84" i="21"/>
  <c r="AH84" i="21"/>
  <c r="H84" i="21"/>
  <c r="AA84" i="21"/>
  <c r="B84" i="21"/>
  <c r="A85" i="21" s="1"/>
  <c r="AC84" i="21"/>
  <c r="I85" i="21" l="1"/>
  <c r="AG85" i="21"/>
  <c r="G85" i="21"/>
  <c r="T85" i="21"/>
  <c r="AB85" i="21"/>
  <c r="U85" i="21"/>
  <c r="Q85" i="21"/>
  <c r="M85" i="21"/>
  <c r="AD85" i="21"/>
  <c r="P85" i="21"/>
  <c r="AK85" i="21"/>
  <c r="H85" i="21"/>
  <c r="AC85" i="21"/>
  <c r="D85" i="21"/>
  <c r="F85" i="21"/>
  <c r="E85" i="21"/>
  <c r="L85" i="21"/>
  <c r="Z85" i="21"/>
  <c r="X85" i="21"/>
  <c r="J85" i="21"/>
  <c r="O85" i="21"/>
  <c r="AH85" i="21"/>
  <c r="AA85" i="21"/>
  <c r="B85" i="21"/>
  <c r="A86" i="21" s="1"/>
  <c r="V85" i="21"/>
  <c r="R85" i="21"/>
  <c r="AE85" i="21"/>
  <c r="AF85" i="21"/>
  <c r="N85" i="21"/>
  <c r="S85" i="21"/>
  <c r="C85" i="21"/>
  <c r="K85" i="21"/>
  <c r="W85" i="21"/>
  <c r="AJ85" i="21"/>
  <c r="Y85" i="21"/>
  <c r="AI85" i="21"/>
  <c r="R86" i="21" l="1"/>
  <c r="E86" i="21"/>
  <c r="AD86" i="21"/>
  <c r="Z86" i="21"/>
  <c r="L86" i="21"/>
  <c r="N86" i="21"/>
  <c r="O86" i="21"/>
  <c r="P86" i="21"/>
  <c r="Q86" i="21"/>
  <c r="C86" i="21"/>
  <c r="AK86" i="21"/>
  <c r="AF86" i="21"/>
  <c r="T86" i="21"/>
  <c r="AH86" i="21"/>
  <c r="AC86" i="21"/>
  <c r="D86" i="21"/>
  <c r="B86" i="21"/>
  <c r="A87" i="21" s="1"/>
  <c r="X86" i="21"/>
  <c r="AG86" i="21"/>
  <c r="Y86" i="21"/>
  <c r="H86" i="21"/>
  <c r="K86" i="21"/>
  <c r="I86" i="21"/>
  <c r="W86" i="21"/>
  <c r="U86" i="21"/>
  <c r="AJ86" i="21"/>
  <c r="M86" i="21"/>
  <c r="G86" i="21"/>
  <c r="S86" i="21"/>
  <c r="F86" i="21"/>
  <c r="V86" i="21"/>
  <c r="AB86" i="21"/>
  <c r="AA86" i="21"/>
  <c r="J86" i="21"/>
  <c r="AE86" i="21"/>
  <c r="AI86" i="21"/>
  <c r="E87" i="21" l="1"/>
  <c r="G87" i="21"/>
  <c r="I87" i="21"/>
  <c r="U87" i="21"/>
  <c r="O87" i="21"/>
  <c r="Q87" i="21"/>
  <c r="AI87" i="21"/>
  <c r="Y87" i="21"/>
  <c r="AB87" i="21"/>
  <c r="AC87" i="21"/>
  <c r="AG87" i="21"/>
  <c r="J87" i="21"/>
  <c r="W87" i="21"/>
  <c r="R87" i="21"/>
  <c r="S87" i="21"/>
  <c r="M87" i="21"/>
  <c r="L87" i="21"/>
  <c r="T87" i="21"/>
  <c r="AA87" i="21"/>
  <c r="V87" i="21"/>
  <c r="AJ87" i="21"/>
  <c r="AK87" i="21"/>
  <c r="D87" i="21"/>
  <c r="AE87" i="21"/>
  <c r="N87" i="21"/>
  <c r="AF87" i="21"/>
  <c r="K87" i="21"/>
  <c r="B87" i="21"/>
  <c r="A88" i="21" s="1"/>
  <c r="AH87" i="21"/>
  <c r="Z87" i="21"/>
  <c r="AD87" i="21"/>
  <c r="F87" i="21"/>
  <c r="P87" i="21"/>
  <c r="X87" i="21"/>
  <c r="H87" i="21"/>
  <c r="C87" i="21"/>
  <c r="R88" i="21" l="1"/>
  <c r="AG88" i="21"/>
  <c r="AK88" i="21"/>
  <c r="AD88" i="21"/>
  <c r="AB88" i="21"/>
  <c r="AC88" i="21"/>
  <c r="F88" i="21"/>
  <c r="AF88" i="21"/>
  <c r="B88" i="21"/>
  <c r="A89" i="21" s="1"/>
  <c r="Y88" i="21"/>
  <c r="E88" i="21"/>
  <c r="D88" i="21"/>
  <c r="AA88" i="21"/>
  <c r="P88" i="21"/>
  <c r="X88" i="21"/>
  <c r="AJ88" i="21"/>
  <c r="L88" i="21"/>
  <c r="K88" i="21"/>
  <c r="J88" i="21"/>
  <c r="W88" i="21"/>
  <c r="Z88" i="21"/>
  <c r="Q88" i="21"/>
  <c r="N88" i="21"/>
  <c r="H88" i="21"/>
  <c r="I88" i="21"/>
  <c r="C88" i="21"/>
  <c r="AI88" i="21"/>
  <c r="U88" i="21"/>
  <c r="T88" i="21"/>
  <c r="M88" i="21"/>
  <c r="G88" i="21"/>
  <c r="AE88" i="21"/>
  <c r="AH88" i="21"/>
  <c r="S88" i="21"/>
  <c r="O88" i="21"/>
  <c r="V88" i="21"/>
  <c r="T89" i="21" l="1"/>
  <c r="J89" i="21"/>
  <c r="AD89" i="21"/>
  <c r="D89" i="21"/>
  <c r="W89" i="21"/>
  <c r="M89" i="21"/>
  <c r="V89" i="21"/>
  <c r="L89" i="21"/>
  <c r="AK89" i="21"/>
  <c r="K89" i="21"/>
  <c r="E89" i="21"/>
  <c r="Z89" i="21"/>
  <c r="AA89" i="21"/>
  <c r="C89" i="21"/>
  <c r="X89" i="21"/>
  <c r="Q89" i="21"/>
  <c r="F89" i="21"/>
  <c r="U89" i="21"/>
  <c r="AH89" i="21"/>
  <c r="S89" i="21"/>
  <c r="AF89" i="21"/>
  <c r="AC89" i="21"/>
  <c r="AJ89" i="21"/>
  <c r="P89" i="21"/>
  <c r="G89" i="21"/>
  <c r="H89" i="21"/>
  <c r="B89" i="21"/>
  <c r="A90" i="21" s="1"/>
  <c r="O89" i="21"/>
  <c r="AI89" i="21"/>
  <c r="AB89" i="21"/>
  <c r="I89" i="21"/>
  <c r="Y89" i="21"/>
  <c r="AG89" i="21"/>
  <c r="N89" i="21"/>
  <c r="R89" i="21"/>
  <c r="AE89" i="21"/>
  <c r="M90" i="21" l="1"/>
  <c r="Z90" i="21"/>
  <c r="W90" i="21"/>
  <c r="Y90" i="21"/>
  <c r="AG90" i="21"/>
  <c r="B90" i="21"/>
  <c r="A91" i="21" s="1"/>
  <c r="AJ90" i="21"/>
  <c r="AF90" i="21"/>
  <c r="L90" i="21"/>
  <c r="I90" i="21"/>
  <c r="C90" i="21"/>
  <c r="AB90" i="21"/>
  <c r="AA90" i="21"/>
  <c r="K90" i="21"/>
  <c r="AE90" i="21"/>
  <c r="AI90" i="21"/>
  <c r="AD90" i="21"/>
  <c r="V90" i="21"/>
  <c r="N90" i="21"/>
  <c r="AK90" i="21"/>
  <c r="H90" i="21"/>
  <c r="U90" i="21"/>
  <c r="G90" i="21"/>
  <c r="Q90" i="21"/>
  <c r="R90" i="21"/>
  <c r="J90" i="21"/>
  <c r="P90" i="21"/>
  <c r="AC90" i="21"/>
  <c r="AH90" i="21"/>
  <c r="O90" i="21"/>
  <c r="T90" i="21"/>
  <c r="F90" i="21"/>
  <c r="X90" i="21"/>
  <c r="D90" i="21"/>
  <c r="S90" i="21"/>
  <c r="E90" i="21"/>
  <c r="F91" i="21" l="1"/>
  <c r="K91" i="21"/>
  <c r="J91" i="21"/>
  <c r="AI91" i="21"/>
  <c r="AB91" i="21"/>
  <c r="X91" i="21"/>
  <c r="G91" i="21"/>
  <c r="P91" i="21"/>
  <c r="AH91" i="21"/>
  <c r="C91" i="21"/>
  <c r="H91" i="21"/>
  <c r="AJ91" i="21"/>
  <c r="W91" i="21"/>
  <c r="V91" i="21"/>
  <c r="AF91" i="21"/>
  <c r="Q91" i="21"/>
  <c r="N91" i="21"/>
  <c r="AK91" i="21"/>
  <c r="AD91" i="21"/>
  <c r="L91" i="21"/>
  <c r="AC91" i="21"/>
  <c r="AG91" i="21"/>
  <c r="I91" i="21"/>
  <c r="AE91" i="21"/>
  <c r="U91" i="21"/>
  <c r="S91" i="21"/>
  <c r="B91" i="21"/>
  <c r="A92" i="21" s="1"/>
  <c r="T91" i="21"/>
  <c r="AA91" i="21"/>
  <c r="O91" i="21"/>
  <c r="Y91" i="21"/>
  <c r="Z91" i="21"/>
  <c r="D91" i="21"/>
  <c r="E91" i="21"/>
  <c r="R91" i="21"/>
  <c r="M91" i="21"/>
  <c r="AE92" i="21" l="1"/>
  <c r="AA92" i="21"/>
  <c r="I92" i="21"/>
  <c r="AB92" i="21"/>
  <c r="O92" i="21"/>
  <c r="J92" i="21"/>
  <c r="S92" i="21"/>
  <c r="B92" i="21"/>
  <c r="A93" i="21" s="1"/>
  <c r="AJ92" i="21"/>
  <c r="N92" i="21"/>
  <c r="H92" i="21"/>
  <c r="U92" i="21"/>
  <c r="F92" i="21"/>
  <c r="K92" i="21"/>
  <c r="P92" i="21"/>
  <c r="D92" i="21"/>
  <c r="C92" i="21"/>
  <c r="Q92" i="21"/>
  <c r="R92" i="21"/>
  <c r="Z92" i="21"/>
  <c r="L92" i="21"/>
  <c r="AD92" i="21"/>
  <c r="T92" i="21"/>
  <c r="W92" i="21"/>
  <c r="G92" i="21"/>
  <c r="AI92" i="21"/>
  <c r="AF92" i="21"/>
  <c r="E92" i="21"/>
  <c r="AK92" i="21"/>
  <c r="X92" i="21"/>
  <c r="Y92" i="21"/>
  <c r="AG92" i="21"/>
  <c r="AH92" i="21"/>
  <c r="AC92" i="21"/>
  <c r="M92" i="21"/>
  <c r="V92" i="21"/>
  <c r="X93" i="21" l="1"/>
  <c r="AI93" i="21"/>
  <c r="K93" i="21"/>
  <c r="AF93" i="21"/>
  <c r="H93" i="21"/>
  <c r="D93" i="21"/>
  <c r="F93" i="21"/>
  <c r="J93" i="21"/>
  <c r="AJ93" i="21"/>
  <c r="B93" i="21"/>
  <c r="A94" i="21" s="1"/>
  <c r="AH93" i="21"/>
  <c r="AD93" i="21"/>
  <c r="AC93" i="21"/>
  <c r="N93" i="21"/>
  <c r="I93" i="21"/>
  <c r="AA93" i="21"/>
  <c r="V93" i="21"/>
  <c r="AG93" i="21"/>
  <c r="C93" i="21"/>
  <c r="U93" i="21"/>
  <c r="T93" i="21"/>
  <c r="M93" i="21"/>
  <c r="AB93" i="21"/>
  <c r="R93" i="21"/>
  <c r="E93" i="21"/>
  <c r="Q93" i="21"/>
  <c r="P93" i="21"/>
  <c r="G93" i="21"/>
  <c r="O93" i="21"/>
  <c r="Z93" i="21"/>
  <c r="Y93" i="21"/>
  <c r="AE93" i="21"/>
  <c r="AK93" i="21"/>
  <c r="L93" i="21"/>
  <c r="S93" i="21"/>
  <c r="W93" i="21"/>
  <c r="I94" i="21" l="1"/>
  <c r="E94" i="21"/>
  <c r="K94" i="21"/>
  <c r="X94" i="21"/>
  <c r="H94" i="21"/>
  <c r="Q94" i="21"/>
  <c r="S94" i="21"/>
  <c r="P94" i="21"/>
  <c r="T94" i="21"/>
  <c r="Z94" i="21"/>
  <c r="M94" i="21"/>
  <c r="O94" i="21"/>
  <c r="AI94" i="21"/>
  <c r="AJ94" i="21"/>
  <c r="AF94" i="21"/>
  <c r="AG94" i="21"/>
  <c r="L94" i="21"/>
  <c r="V94" i="21"/>
  <c r="G94" i="21"/>
  <c r="B94" i="21"/>
  <c r="A95" i="21" s="1"/>
  <c r="AE94" i="21"/>
  <c r="U94" i="21"/>
  <c r="AC94" i="21"/>
  <c r="J94" i="21"/>
  <c r="R94" i="21"/>
  <c r="AB94" i="21"/>
  <c r="D94" i="21"/>
  <c r="AD94" i="21"/>
  <c r="W94" i="21"/>
  <c r="C94" i="21"/>
  <c r="F94" i="21"/>
  <c r="Y94" i="21"/>
  <c r="AA94" i="21"/>
  <c r="N94" i="21"/>
  <c r="AK94" i="21"/>
  <c r="AH94" i="21"/>
  <c r="O95" i="21" l="1"/>
  <c r="AC95" i="21"/>
  <c r="J95" i="21"/>
  <c r="AE95" i="21"/>
  <c r="L95" i="21"/>
  <c r="R95" i="21"/>
  <c r="M95" i="21"/>
  <c r="AG95" i="21"/>
  <c r="E95" i="21"/>
  <c r="AD95" i="21"/>
  <c r="AI95" i="21"/>
  <c r="G95" i="21"/>
  <c r="T95" i="21"/>
  <c r="S95" i="21"/>
  <c r="U95" i="21"/>
  <c r="AF95" i="21"/>
  <c r="AK95" i="21"/>
  <c r="N95" i="21"/>
  <c r="F95" i="21"/>
  <c r="V95" i="21"/>
  <c r="B95" i="21"/>
  <c r="A96" i="21" s="1"/>
  <c r="H95" i="21"/>
  <c r="P95" i="21"/>
  <c r="AA95" i="21"/>
  <c r="Q95" i="21"/>
  <c r="X95" i="21"/>
  <c r="W95" i="21"/>
  <c r="K95" i="21"/>
  <c r="C95" i="21"/>
  <c r="I95" i="21"/>
  <c r="AB95" i="21"/>
  <c r="Z95" i="21"/>
  <c r="AJ95" i="21"/>
  <c r="Y95" i="21"/>
  <c r="D95" i="21"/>
  <c r="AH95" i="21"/>
  <c r="K96" i="21" l="1"/>
  <c r="AB96" i="21"/>
  <c r="N96" i="21"/>
  <c r="AD96" i="21"/>
  <c r="E96" i="21"/>
  <c r="AC96" i="21"/>
  <c r="H96" i="21"/>
  <c r="G96" i="21"/>
  <c r="X96" i="21"/>
  <c r="Z96" i="21"/>
  <c r="C96" i="21"/>
  <c r="D96" i="21"/>
  <c r="AA96" i="21"/>
  <c r="AK96" i="21"/>
  <c r="AH96" i="21"/>
  <c r="O96" i="21"/>
  <c r="R96" i="21"/>
  <c r="B96" i="21"/>
  <c r="A97" i="21" s="1"/>
  <c r="AE96" i="21"/>
  <c r="W96" i="21"/>
  <c r="AG96" i="21"/>
  <c r="AF96" i="21"/>
  <c r="M96" i="21"/>
  <c r="AI96" i="21"/>
  <c r="L96" i="21"/>
  <c r="P96" i="21"/>
  <c r="T96" i="21"/>
  <c r="V96" i="21"/>
  <c r="AJ96" i="21"/>
  <c r="Q96" i="21"/>
  <c r="J96" i="21"/>
  <c r="I96" i="21"/>
  <c r="U96" i="21"/>
  <c r="S96" i="21"/>
  <c r="F96" i="21"/>
  <c r="Y96" i="21"/>
  <c r="AK97" i="21" l="1"/>
  <c r="O97" i="21"/>
  <c r="K97" i="21"/>
  <c r="Y97" i="21"/>
  <c r="AA97" i="21"/>
  <c r="S97" i="21"/>
  <c r="B97" i="21"/>
  <c r="A98" i="21" s="1"/>
  <c r="R97" i="21"/>
  <c r="N97" i="21"/>
  <c r="AI97" i="21"/>
  <c r="U97" i="21"/>
  <c r="P97" i="21"/>
  <c r="AE97" i="21"/>
  <c r="AH97" i="21"/>
  <c r="AJ97" i="21"/>
  <c r="V97" i="21"/>
  <c r="C97" i="21"/>
  <c r="F97" i="21"/>
  <c r="H97" i="21"/>
  <c r="AC97" i="21"/>
  <c r="T97" i="21"/>
  <c r="AG97" i="21"/>
  <c r="L97" i="21"/>
  <c r="X97" i="21"/>
  <c r="G97" i="21"/>
  <c r="W97" i="21"/>
  <c r="I97" i="21"/>
  <c r="D97" i="21"/>
  <c r="AD97" i="21"/>
  <c r="M97" i="21"/>
  <c r="AF97" i="21"/>
  <c r="Z97" i="21"/>
  <c r="J97" i="21"/>
  <c r="Q97" i="21"/>
  <c r="E97" i="21"/>
  <c r="AB97" i="21"/>
  <c r="P98" i="21" l="1"/>
  <c r="R98" i="21"/>
  <c r="AK98" i="21"/>
  <c r="J98" i="21"/>
  <c r="B98" i="21"/>
  <c r="A99" i="21" s="1"/>
  <c r="U98" i="21"/>
  <c r="V98" i="21"/>
  <c r="N98" i="21"/>
  <c r="AA98" i="21"/>
  <c r="S98" i="21"/>
  <c r="M98" i="21"/>
  <c r="C98" i="21"/>
  <c r="K98" i="21"/>
  <c r="T98" i="21"/>
  <c r="L98" i="21"/>
  <c r="AJ98" i="21"/>
  <c r="AH98" i="21"/>
  <c r="AE98" i="21"/>
  <c r="AG98" i="21"/>
  <c r="AI98" i="21"/>
  <c r="W98" i="21"/>
  <c r="AD98" i="21"/>
  <c r="H98" i="21"/>
  <c r="D98" i="21"/>
  <c r="AC98" i="21"/>
  <c r="G98" i="21"/>
  <c r="X98" i="21"/>
  <c r="Q98" i="21"/>
  <c r="Y98" i="21"/>
  <c r="AB98" i="21"/>
  <c r="I98" i="21"/>
  <c r="E98" i="21"/>
  <c r="O98" i="21"/>
  <c r="AF98" i="21"/>
  <c r="Z98" i="21"/>
  <c r="F98" i="21"/>
  <c r="AD99" i="21" l="1"/>
  <c r="Y99" i="21"/>
  <c r="P99" i="21"/>
  <c r="AF99" i="21"/>
  <c r="AK99" i="21"/>
  <c r="Z99" i="21"/>
  <c r="C99" i="21"/>
  <c r="I99" i="21"/>
  <c r="V99" i="21"/>
  <c r="AG99" i="21"/>
  <c r="G99" i="21"/>
  <c r="B99" i="21"/>
  <c r="A100" i="21" s="1"/>
  <c r="AI99" i="21"/>
  <c r="N99" i="21"/>
  <c r="H99" i="21"/>
  <c r="Q99" i="21"/>
  <c r="D99" i="21"/>
  <c r="AH99" i="21"/>
  <c r="R99" i="21"/>
  <c r="J99" i="21"/>
  <c r="M99" i="21"/>
  <c r="U99" i="21"/>
  <c r="AE99" i="21"/>
  <c r="E99" i="21"/>
  <c r="K99" i="21"/>
  <c r="X99" i="21"/>
  <c r="L99" i="21"/>
  <c r="AB99" i="21"/>
  <c r="AC99" i="21"/>
  <c r="AA99" i="21"/>
  <c r="O99" i="21"/>
  <c r="S99" i="21"/>
  <c r="T99" i="21"/>
  <c r="W99" i="21"/>
  <c r="AJ99" i="21"/>
  <c r="F99" i="21"/>
  <c r="E100" i="21" l="1"/>
  <c r="M100" i="21"/>
  <c r="AD100" i="21"/>
  <c r="G100" i="21"/>
  <c r="B100" i="21"/>
  <c r="A101" i="21" s="1"/>
  <c r="V100" i="21"/>
  <c r="X100" i="21"/>
  <c r="N100" i="21"/>
  <c r="R100" i="21"/>
  <c r="AH100" i="21"/>
  <c r="Q100" i="21"/>
  <c r="Y100" i="21"/>
  <c r="AI100" i="21"/>
  <c r="J100" i="21"/>
  <c r="F100" i="21"/>
  <c r="AF100" i="21"/>
  <c r="O100" i="21"/>
  <c r="AK100" i="21"/>
  <c r="U100" i="21"/>
  <c r="AA100" i="21"/>
  <c r="T100" i="21"/>
  <c r="P100" i="21"/>
  <c r="AJ100" i="21"/>
  <c r="W100" i="21"/>
  <c r="AE100" i="21"/>
  <c r="H100" i="21"/>
  <c r="S100" i="21"/>
  <c r="C100" i="21"/>
  <c r="Z100" i="21"/>
  <c r="I100" i="21"/>
  <c r="L100" i="21"/>
  <c r="K100" i="21"/>
  <c r="D100" i="21"/>
  <c r="AB100" i="21"/>
  <c r="AC100" i="21"/>
  <c r="AG100" i="21"/>
  <c r="V101" i="21" l="1"/>
  <c r="K101" i="21"/>
  <c r="G101" i="21"/>
  <c r="I101" i="21"/>
  <c r="U101" i="21"/>
  <c r="B101" i="21"/>
  <c r="A102" i="21" s="1"/>
  <c r="AE101" i="21"/>
  <c r="AI101" i="21"/>
  <c r="AG101" i="21"/>
  <c r="AF101" i="21"/>
  <c r="Z101" i="21"/>
  <c r="N101" i="21"/>
  <c r="S101" i="21"/>
  <c r="H101" i="21"/>
  <c r="AC101" i="21"/>
  <c r="AJ101" i="21"/>
  <c r="AA101" i="21"/>
  <c r="L101" i="21"/>
  <c r="O101" i="21"/>
  <c r="AB101" i="21"/>
  <c r="AK101" i="21"/>
  <c r="AD101" i="21"/>
  <c r="Q101" i="21"/>
  <c r="W101" i="21"/>
  <c r="X101" i="21"/>
  <c r="P101" i="21"/>
  <c r="M101" i="21"/>
  <c r="T101" i="21"/>
  <c r="Y101" i="21"/>
  <c r="J101" i="21"/>
  <c r="R101" i="21"/>
  <c r="E101" i="21"/>
  <c r="F101" i="21"/>
  <c r="D101" i="21"/>
  <c r="AH101" i="21"/>
  <c r="C101" i="21"/>
  <c r="N102" i="21" l="1"/>
  <c r="V102" i="21"/>
  <c r="AD102" i="21"/>
  <c r="AA102" i="21"/>
  <c r="K102" i="21"/>
  <c r="AH102" i="21"/>
  <c r="S102" i="21"/>
  <c r="O102" i="21"/>
  <c r="T102" i="21"/>
  <c r="E102" i="21"/>
  <c r="C102" i="21"/>
  <c r="P102" i="21"/>
  <c r="J102" i="21"/>
  <c r="AC102" i="21"/>
  <c r="B102" i="21"/>
  <c r="A103" i="21" s="1"/>
  <c r="I102" i="21"/>
  <c r="W102" i="21"/>
  <c r="AG102" i="21"/>
  <c r="R102" i="21"/>
  <c r="U102" i="21"/>
  <c r="G102" i="21"/>
  <c r="AI102" i="21"/>
  <c r="AF102" i="21"/>
  <c r="Y102" i="21"/>
  <c r="Q102" i="21"/>
  <c r="AE102" i="21"/>
  <c r="X102" i="21"/>
  <c r="AJ102" i="21"/>
  <c r="M102" i="21"/>
  <c r="F102" i="21"/>
  <c r="H102" i="21"/>
  <c r="AB102" i="21"/>
  <c r="L102" i="21"/>
  <c r="Z102" i="21"/>
  <c r="D102" i="21"/>
  <c r="AK102" i="21"/>
  <c r="AA103" i="21" l="1"/>
  <c r="M103" i="21"/>
  <c r="I103" i="21"/>
  <c r="G103" i="21"/>
  <c r="T103" i="21"/>
  <c r="H103" i="21"/>
  <c r="V103" i="21"/>
  <c r="AD103" i="21"/>
  <c r="L103" i="21"/>
  <c r="AC103" i="21"/>
  <c r="N103" i="21"/>
  <c r="P103" i="21"/>
  <c r="AJ103" i="21"/>
  <c r="O103" i="21"/>
  <c r="Y103" i="21"/>
  <c r="U103" i="21"/>
  <c r="Z103" i="21"/>
  <c r="AH103" i="21"/>
  <c r="C103" i="21"/>
  <c r="R103" i="21"/>
  <c r="S103" i="21"/>
  <c r="B103" i="21"/>
  <c r="A104" i="21" s="1"/>
  <c r="W103" i="21"/>
  <c r="AE103" i="21"/>
  <c r="D103" i="21"/>
  <c r="AI103" i="21"/>
  <c r="X103" i="21"/>
  <c r="E103" i="21"/>
  <c r="AB103" i="21"/>
  <c r="AF103" i="21"/>
  <c r="AK103" i="21"/>
  <c r="K103" i="21"/>
  <c r="F103" i="21"/>
  <c r="AG103" i="21"/>
  <c r="J103" i="21"/>
  <c r="Q103" i="21"/>
  <c r="H104" i="21" l="1"/>
  <c r="AH104" i="21"/>
  <c r="S104" i="21"/>
  <c r="V104" i="21"/>
  <c r="AJ104" i="21"/>
  <c r="E104" i="21"/>
  <c r="U104" i="21"/>
  <c r="D104" i="21"/>
  <c r="J104" i="21"/>
  <c r="N104" i="21"/>
  <c r="AF104" i="21"/>
  <c r="AG104" i="21"/>
  <c r="AC104" i="21"/>
  <c r="X104" i="21"/>
  <c r="AK104" i="21"/>
  <c r="R104" i="21"/>
  <c r="G104" i="21"/>
  <c r="AE104" i="21"/>
  <c r="L104" i="21"/>
  <c r="M104" i="21"/>
  <c r="Z104" i="21"/>
  <c r="AA104" i="21"/>
  <c r="B104" i="21"/>
  <c r="A105" i="21" s="1"/>
  <c r="T104" i="21"/>
  <c r="F104" i="21"/>
  <c r="W104" i="21"/>
  <c r="Q104" i="21"/>
  <c r="AI104" i="21"/>
  <c r="K104" i="21"/>
  <c r="C104" i="21"/>
  <c r="P104" i="21"/>
  <c r="Y104" i="21"/>
  <c r="AD104" i="21"/>
  <c r="O104" i="21"/>
  <c r="AB104" i="21"/>
  <c r="I104" i="21"/>
  <c r="AK105" i="21" l="1"/>
  <c r="AB105" i="21"/>
  <c r="B105" i="21"/>
  <c r="A106" i="21" s="1"/>
  <c r="M105" i="21"/>
  <c r="O105" i="21"/>
  <c r="AD105" i="21"/>
  <c r="AJ105" i="21"/>
  <c r="E105" i="21"/>
  <c r="Q105" i="21"/>
  <c r="W105" i="21"/>
  <c r="Y105" i="21"/>
  <c r="L105" i="21"/>
  <c r="J105" i="21"/>
  <c r="C105" i="21"/>
  <c r="AC105" i="21"/>
  <c r="AI105" i="21"/>
  <c r="AA105" i="21"/>
  <c r="K105" i="21"/>
  <c r="D105" i="21"/>
  <c r="V105" i="21"/>
  <c r="G105" i="21"/>
  <c r="T105" i="21"/>
  <c r="X105" i="21"/>
  <c r="I105" i="21"/>
  <c r="F105" i="21"/>
  <c r="AH105" i="21"/>
  <c r="H105" i="21"/>
  <c r="AE105" i="21"/>
  <c r="AF105" i="21"/>
  <c r="AG105" i="21"/>
  <c r="P105" i="21"/>
  <c r="N105" i="21"/>
  <c r="S105" i="21"/>
  <c r="Z105" i="21"/>
  <c r="R105" i="21"/>
  <c r="U105" i="21"/>
  <c r="F106" i="21" l="1"/>
  <c r="AE106" i="21"/>
  <c r="AC106" i="21"/>
  <c r="K106" i="21"/>
  <c r="L106" i="21"/>
  <c r="Y106" i="21"/>
  <c r="AF106" i="21"/>
  <c r="I106" i="21"/>
  <c r="AK106" i="21"/>
  <c r="AJ106" i="21"/>
  <c r="E106" i="21"/>
  <c r="T106" i="21"/>
  <c r="U106" i="21"/>
  <c r="AG106" i="21"/>
  <c r="X106" i="21"/>
  <c r="AD106" i="21"/>
  <c r="Q106" i="21"/>
  <c r="AA106" i="21"/>
  <c r="S106" i="21"/>
  <c r="H106" i="21"/>
  <c r="R106" i="21"/>
  <c r="AI106" i="21"/>
  <c r="C106" i="21"/>
  <c r="G106" i="21"/>
  <c r="D106" i="21"/>
  <c r="B106" i="21"/>
  <c r="A107" i="21" s="1"/>
  <c r="V106" i="21"/>
  <c r="Z106" i="21"/>
  <c r="N106" i="21"/>
  <c r="W106" i="21"/>
  <c r="AH106" i="21"/>
  <c r="J106" i="21"/>
  <c r="P106" i="21"/>
  <c r="M106" i="21"/>
  <c r="AB106" i="21"/>
  <c r="O106" i="21"/>
  <c r="I107" i="21" l="1"/>
  <c r="O107" i="21"/>
  <c r="P107" i="21"/>
  <c r="K107" i="21"/>
  <c r="Q107" i="21"/>
  <c r="AE107" i="21"/>
  <c r="AK107" i="21"/>
  <c r="D107" i="21"/>
  <c r="E107" i="21"/>
  <c r="AD107" i="21"/>
  <c r="Z107" i="21"/>
  <c r="N107" i="21"/>
  <c r="AA107" i="21"/>
  <c r="V107" i="21"/>
  <c r="H107" i="21"/>
  <c r="W107" i="21"/>
  <c r="AC107" i="21"/>
  <c r="C107" i="21"/>
  <c r="AH107" i="21"/>
  <c r="AF107" i="21"/>
  <c r="AI107" i="21"/>
  <c r="AJ107" i="21"/>
  <c r="F107" i="21"/>
  <c r="M107" i="21"/>
  <c r="AG107" i="21"/>
  <c r="X107" i="21"/>
  <c r="S107" i="21"/>
  <c r="B107" i="21"/>
  <c r="A108" i="21" s="1"/>
  <c r="L107" i="21"/>
  <c r="U107" i="21"/>
  <c r="J107" i="21"/>
  <c r="AB107" i="21"/>
  <c r="R107" i="21"/>
  <c r="G107" i="21"/>
  <c r="Y107" i="21"/>
  <c r="T107" i="21"/>
  <c r="P108" i="21" l="1"/>
  <c r="AC108" i="21"/>
  <c r="Q108" i="21"/>
  <c r="F108" i="21"/>
  <c r="AB108" i="21"/>
  <c r="R108" i="21"/>
  <c r="H108" i="21"/>
  <c r="AE108" i="21"/>
  <c r="W108" i="21"/>
  <c r="Y108" i="21"/>
  <c r="O108" i="21"/>
  <c r="N108" i="21"/>
  <c r="AG108" i="21"/>
  <c r="AF108" i="21"/>
  <c r="AH108" i="21"/>
  <c r="U108" i="21"/>
  <c r="K108" i="21"/>
  <c r="J108" i="21"/>
  <c r="I108" i="21"/>
  <c r="D108" i="21"/>
  <c r="G108" i="21"/>
  <c r="AA108" i="21"/>
  <c r="AK108" i="21"/>
  <c r="AD108" i="21"/>
  <c r="T108" i="21"/>
  <c r="C108" i="21"/>
  <c r="B108" i="21"/>
  <c r="A109" i="21" s="1"/>
  <c r="M108" i="21"/>
  <c r="AI108" i="21"/>
  <c r="V108" i="21"/>
  <c r="X108" i="21"/>
  <c r="Z108" i="21"/>
  <c r="AJ108" i="21"/>
  <c r="E108" i="21"/>
  <c r="L108" i="21"/>
  <c r="S108" i="21"/>
  <c r="B109" i="21" l="1"/>
  <c r="A110" i="21" s="1"/>
  <c r="V109" i="21"/>
  <c r="AA109" i="21"/>
  <c r="AF109" i="21"/>
  <c r="W109" i="21"/>
  <c r="O109" i="21"/>
  <c r="AB109" i="21"/>
  <c r="AC109" i="21"/>
  <c r="Q109" i="21"/>
  <c r="AI109" i="21"/>
  <c r="I109" i="21"/>
  <c r="AD109" i="21"/>
  <c r="N109" i="21"/>
  <c r="J109" i="21"/>
  <c r="AE109" i="21"/>
  <c r="E109" i="21"/>
  <c r="T109" i="21"/>
  <c r="U109" i="21"/>
  <c r="C109" i="21"/>
  <c r="L109" i="21"/>
  <c r="R109" i="21"/>
  <c r="M109" i="21"/>
  <c r="K109" i="21"/>
  <c r="F109" i="21"/>
  <c r="AJ109" i="21"/>
  <c r="AH109" i="21"/>
  <c r="G109" i="21"/>
  <c r="Y109" i="21"/>
  <c r="AG109" i="21"/>
  <c r="S109" i="21"/>
  <c r="AK109" i="21"/>
  <c r="X109" i="21"/>
  <c r="Z109" i="21"/>
  <c r="D109" i="21"/>
  <c r="H109" i="21"/>
  <c r="P109" i="21"/>
  <c r="W110" i="21" l="1"/>
  <c r="C110" i="21"/>
  <c r="D110" i="21"/>
  <c r="AD110" i="21"/>
  <c r="H110" i="21"/>
  <c r="N110" i="21"/>
  <c r="G110" i="21"/>
  <c r="F110" i="21"/>
  <c r="E110" i="21"/>
  <c r="L110" i="21"/>
  <c r="S110" i="21"/>
  <c r="X110" i="21"/>
  <c r="Y110" i="21"/>
  <c r="Z110" i="21"/>
  <c r="I110" i="21"/>
  <c r="AK110" i="21"/>
  <c r="AB110" i="21"/>
  <c r="AH110" i="21"/>
  <c r="T110" i="21"/>
  <c r="K110" i="21"/>
  <c r="AA110" i="21"/>
  <c r="B110" i="21"/>
  <c r="A111" i="21" s="1"/>
  <c r="AC110" i="21"/>
  <c r="M110" i="21"/>
  <c r="AG110" i="21"/>
  <c r="O110" i="21"/>
  <c r="AF110" i="21"/>
  <c r="Q110" i="21"/>
  <c r="U110" i="21"/>
  <c r="V110" i="21"/>
  <c r="AI110" i="21"/>
  <c r="AJ110" i="21"/>
  <c r="R110" i="21"/>
  <c r="AE110" i="21"/>
  <c r="J110" i="21"/>
  <c r="P110" i="21"/>
  <c r="K111" i="21" l="1"/>
  <c r="AA111" i="21"/>
  <c r="AC111" i="21"/>
  <c r="D111" i="21"/>
  <c r="AB111" i="21"/>
  <c r="X111" i="21"/>
  <c r="V111" i="21"/>
  <c r="S111" i="21"/>
  <c r="O111" i="21"/>
  <c r="B111" i="21"/>
  <c r="A112" i="21" s="1"/>
  <c r="J111" i="21"/>
  <c r="Y111" i="21"/>
  <c r="F111" i="21"/>
  <c r="AF111" i="21"/>
  <c r="L111" i="21"/>
  <c r="N111" i="21"/>
  <c r="I111" i="21"/>
  <c r="AK111" i="21"/>
  <c r="R111" i="21"/>
  <c r="AI111" i="21"/>
  <c r="C111" i="21"/>
  <c r="T111" i="21"/>
  <c r="AG111" i="21"/>
  <c r="Z111" i="21"/>
  <c r="E111" i="21"/>
  <c r="AJ111" i="21"/>
  <c r="M111" i="21"/>
  <c r="P111" i="21"/>
  <c r="AD111" i="21"/>
  <c r="U111" i="21"/>
  <c r="Q111" i="21"/>
  <c r="H111" i="21"/>
  <c r="AE111" i="21"/>
  <c r="AH111" i="21"/>
  <c r="G111" i="21"/>
  <c r="W111" i="21"/>
  <c r="AE112" i="21" l="1"/>
  <c r="AJ112" i="21"/>
  <c r="C112" i="21"/>
  <c r="I112" i="21"/>
  <c r="X112" i="21"/>
  <c r="AK112" i="21"/>
  <c r="E112" i="21"/>
  <c r="T112" i="21"/>
  <c r="AA112" i="21"/>
  <c r="Q112" i="21"/>
  <c r="Y112" i="21"/>
  <c r="S112" i="21"/>
  <c r="AG112" i="21"/>
  <c r="H112" i="21"/>
  <c r="V112" i="21"/>
  <c r="U112" i="21"/>
  <c r="J112" i="21"/>
  <c r="O112" i="21"/>
  <c r="R112" i="21"/>
  <c r="AH112" i="21"/>
  <c r="F112" i="21"/>
  <c r="Z112" i="21"/>
  <c r="D112" i="21"/>
  <c r="P112" i="21"/>
  <c r="L112" i="21"/>
  <c r="AC112" i="21"/>
  <c r="AF112" i="21"/>
  <c r="G112" i="21"/>
  <c r="K112" i="21"/>
  <c r="M112" i="21"/>
  <c r="AI112" i="21"/>
  <c r="B112" i="21"/>
  <c r="A113" i="21" s="1"/>
  <c r="AD112" i="21"/>
  <c r="W112" i="21"/>
  <c r="AB112" i="21"/>
  <c r="N112" i="21"/>
  <c r="T113" i="21" l="1"/>
  <c r="AF113" i="21"/>
  <c r="Y113" i="21"/>
  <c r="W113" i="21"/>
  <c r="X113" i="21"/>
  <c r="G113" i="21"/>
  <c r="P113" i="21"/>
  <c r="AE113" i="21"/>
  <c r="C113" i="21"/>
  <c r="E113" i="21"/>
  <c r="Z113" i="21"/>
  <c r="I113" i="21"/>
  <c r="AH113" i="21"/>
  <c r="AB113" i="21"/>
  <c r="AI113" i="21"/>
  <c r="H113" i="21"/>
  <c r="N113" i="21"/>
  <c r="B113" i="21"/>
  <c r="A114" i="21" s="1"/>
  <c r="U113" i="21"/>
  <c r="AG113" i="21"/>
  <c r="AK113" i="21"/>
  <c r="L113" i="21"/>
  <c r="S113" i="21"/>
  <c r="M113" i="21"/>
  <c r="V113" i="21"/>
  <c r="AD113" i="21"/>
  <c r="AJ113" i="21"/>
  <c r="R113" i="21"/>
  <c r="AC113" i="21"/>
  <c r="O113" i="21"/>
  <c r="D113" i="21"/>
  <c r="K113" i="21"/>
  <c r="Q113" i="21"/>
  <c r="AA113" i="21"/>
  <c r="J113" i="21"/>
  <c r="F113" i="21"/>
  <c r="P114" i="21" l="1"/>
  <c r="O114" i="21"/>
  <c r="AK114" i="21"/>
  <c r="AH114" i="21"/>
  <c r="M114" i="21"/>
  <c r="B114" i="21"/>
  <c r="A115" i="21" s="1"/>
  <c r="H114" i="21"/>
  <c r="AJ114" i="21"/>
  <c r="D114" i="21"/>
  <c r="T114" i="21"/>
  <c r="L114" i="21"/>
  <c r="X114" i="21"/>
  <c r="AD114" i="21"/>
  <c r="E114" i="21"/>
  <c r="AE114" i="21"/>
  <c r="AG114" i="21"/>
  <c r="J114" i="21"/>
  <c r="K114" i="21"/>
  <c r="V114" i="21"/>
  <c r="C114" i="21"/>
  <c r="U114" i="21"/>
  <c r="AF114" i="21"/>
  <c r="F114" i="21"/>
  <c r="Y114" i="21"/>
  <c r="S114" i="21"/>
  <c r="AI114" i="21"/>
  <c r="R114" i="21"/>
  <c r="AC114" i="21"/>
  <c r="I114" i="21"/>
  <c r="AB114" i="21"/>
  <c r="AA114" i="21"/>
  <c r="Z114" i="21"/>
  <c r="N114" i="21"/>
  <c r="Q114" i="21"/>
  <c r="G114" i="21"/>
  <c r="W114" i="21"/>
  <c r="I115" i="21" l="1"/>
  <c r="E115" i="21"/>
  <c r="V115" i="21"/>
  <c r="AE115" i="21"/>
  <c r="Z115" i="21"/>
  <c r="AF115" i="21"/>
  <c r="AB115" i="21"/>
  <c r="S115" i="21"/>
  <c r="M115" i="21"/>
  <c r="AC115" i="21"/>
  <c r="D115" i="21"/>
  <c r="W115" i="21"/>
  <c r="L115" i="21"/>
  <c r="B115" i="21"/>
  <c r="A116" i="21" s="1"/>
  <c r="T115" i="21"/>
  <c r="X115" i="21"/>
  <c r="N115" i="21"/>
  <c r="J115" i="21"/>
  <c r="AK115" i="21"/>
  <c r="Q115" i="21"/>
  <c r="F115" i="21"/>
  <c r="AJ115" i="21"/>
  <c r="O115" i="21"/>
  <c r="H115" i="21"/>
  <c r="R115" i="21"/>
  <c r="Y115" i="21"/>
  <c r="U115" i="21"/>
  <c r="P115" i="21"/>
  <c r="C115" i="21"/>
  <c r="K115" i="21"/>
  <c r="AG115" i="21"/>
  <c r="AD115" i="21"/>
  <c r="G115" i="21"/>
  <c r="AA115" i="21"/>
  <c r="AI115" i="21"/>
  <c r="AH115" i="21"/>
  <c r="Y116" i="21" l="1"/>
  <c r="AH116" i="21"/>
  <c r="Q116" i="21"/>
  <c r="I116" i="21"/>
  <c r="K116" i="21"/>
  <c r="U116" i="21"/>
  <c r="W116" i="21"/>
  <c r="Z116" i="21"/>
  <c r="T116" i="21"/>
  <c r="V116" i="21"/>
  <c r="AE116" i="21"/>
  <c r="D116" i="21"/>
  <c r="AF116" i="21"/>
  <c r="AD116" i="21"/>
  <c r="H116" i="21"/>
  <c r="E116" i="21"/>
  <c r="M116" i="21"/>
  <c r="AI116" i="21"/>
  <c r="P116" i="21"/>
  <c r="AG116" i="21"/>
  <c r="C116" i="21"/>
  <c r="O116" i="21"/>
  <c r="R116" i="21"/>
  <c r="B116" i="21"/>
  <c r="A117" i="21" s="1"/>
  <c r="AC116" i="21"/>
  <c r="F116" i="21"/>
  <c r="AA116" i="21"/>
  <c r="J116" i="21"/>
  <c r="X116" i="21"/>
  <c r="S116" i="21"/>
  <c r="G116" i="21"/>
  <c r="N116" i="21"/>
  <c r="AB116" i="21"/>
  <c r="L116" i="21"/>
  <c r="AK116" i="21"/>
  <c r="AJ116" i="21"/>
  <c r="AC117" i="21" l="1"/>
  <c r="D117" i="21"/>
  <c r="E117" i="21"/>
  <c r="Q117" i="21"/>
  <c r="AI117" i="21"/>
  <c r="R117" i="21"/>
  <c r="K117" i="21"/>
  <c r="F117" i="21"/>
  <c r="J117" i="21"/>
  <c r="AG117" i="21"/>
  <c r="M117" i="21"/>
  <c r="L117" i="21"/>
  <c r="X117" i="21"/>
  <c r="T117" i="21"/>
  <c r="S117" i="21"/>
  <c r="AF117" i="21"/>
  <c r="AH117" i="21"/>
  <c r="B117" i="21"/>
  <c r="A118" i="21" s="1"/>
  <c r="AJ117" i="21"/>
  <c r="AD117" i="21"/>
  <c r="G117" i="21"/>
  <c r="Y117" i="21"/>
  <c r="O117" i="21"/>
  <c r="AA117" i="21"/>
  <c r="AE117" i="21"/>
  <c r="W117" i="21"/>
  <c r="I117" i="21"/>
  <c r="C117" i="21"/>
  <c r="H117" i="21"/>
  <c r="AB117" i="21"/>
  <c r="P117" i="21"/>
  <c r="U117" i="21"/>
  <c r="V117" i="21"/>
  <c r="Z117" i="21"/>
  <c r="AK117" i="21"/>
  <c r="N117" i="21"/>
  <c r="AB118" i="21" l="1"/>
  <c r="H118" i="21"/>
  <c r="X118" i="21"/>
  <c r="G118" i="21"/>
  <c r="AG118" i="21"/>
  <c r="AF118" i="21"/>
  <c r="I118" i="21"/>
  <c r="K118" i="21"/>
  <c r="AD118" i="21"/>
  <c r="M118" i="21"/>
  <c r="T118" i="21"/>
  <c r="S118" i="21"/>
  <c r="R118" i="21"/>
  <c r="E118" i="21"/>
  <c r="Q118" i="21"/>
  <c r="AE118" i="21"/>
  <c r="J118" i="21"/>
  <c r="D118" i="21"/>
  <c r="N118" i="21"/>
  <c r="C118" i="21"/>
  <c r="AC118" i="21"/>
  <c r="B118" i="21"/>
  <c r="A119" i="21" s="1"/>
  <c r="AH118" i="21"/>
  <c r="L118" i="21"/>
  <c r="V118" i="21"/>
  <c r="Z118" i="21"/>
  <c r="U118" i="21"/>
  <c r="AI118" i="21"/>
  <c r="AJ118" i="21"/>
  <c r="AK118" i="21"/>
  <c r="F118" i="21"/>
  <c r="O118" i="21"/>
  <c r="W118" i="21"/>
  <c r="AA118" i="21"/>
  <c r="Y118" i="21"/>
  <c r="P118" i="21"/>
  <c r="P119" i="21" l="1"/>
  <c r="O119" i="21"/>
  <c r="I119" i="21"/>
  <c r="U119" i="21"/>
  <c r="AJ119" i="21"/>
  <c r="AA119" i="21"/>
  <c r="AK119" i="21"/>
  <c r="Y119" i="21"/>
  <c r="AI119" i="21"/>
  <c r="L119" i="21"/>
  <c r="W119" i="21"/>
  <c r="S119" i="21"/>
  <c r="V119" i="21"/>
  <c r="AC119" i="21"/>
  <c r="D119" i="21"/>
  <c r="T119" i="21"/>
  <c r="AB119" i="21"/>
  <c r="AD119" i="21"/>
  <c r="B119" i="21"/>
  <c r="A120" i="21" s="1"/>
  <c r="G119" i="21"/>
  <c r="R119" i="21"/>
  <c r="X119" i="21"/>
  <c r="M119" i="21"/>
  <c r="C119" i="21"/>
  <c r="H119" i="21"/>
  <c r="Q119" i="21"/>
  <c r="K119" i="21"/>
  <c r="E119" i="21"/>
  <c r="AF119" i="21"/>
  <c r="AG119" i="21"/>
  <c r="J119" i="21"/>
  <c r="AE119" i="21"/>
  <c r="N119" i="21"/>
  <c r="Z119" i="21"/>
  <c r="AH119" i="21"/>
  <c r="F119" i="21"/>
  <c r="Z120" i="21" l="1"/>
  <c r="AD120" i="21"/>
  <c r="AG120" i="21"/>
  <c r="G120" i="21"/>
  <c r="I120" i="21"/>
  <c r="AI120" i="21"/>
  <c r="L120" i="21"/>
  <c r="AK120" i="21"/>
  <c r="V120" i="21"/>
  <c r="R120" i="21"/>
  <c r="E120" i="21"/>
  <c r="T120" i="21"/>
  <c r="N120" i="21"/>
  <c r="C120" i="21"/>
  <c r="H120" i="21"/>
  <c r="P120" i="21"/>
  <c r="S120" i="21"/>
  <c r="F120" i="21"/>
  <c r="O120" i="21"/>
  <c r="J120" i="21"/>
  <c r="AA120" i="21"/>
  <c r="M120" i="21"/>
  <c r="AC120" i="21"/>
  <c r="Q120" i="21"/>
  <c r="X120" i="21"/>
  <c r="AF120" i="21"/>
  <c r="W120" i="21"/>
  <c r="AB120" i="21"/>
  <c r="B120" i="21"/>
  <c r="A121" i="21" s="1"/>
  <c r="AJ120" i="21"/>
  <c r="AE120" i="21"/>
  <c r="K120" i="21"/>
  <c r="AH120" i="21"/>
  <c r="Y120" i="21"/>
  <c r="D120" i="21"/>
  <c r="U120" i="21"/>
  <c r="U121" i="21" l="1"/>
  <c r="V121" i="21"/>
  <c r="E121" i="21"/>
  <c r="T121" i="21"/>
  <c r="AA121" i="21"/>
  <c r="L121" i="21"/>
  <c r="Z121" i="21"/>
  <c r="M121" i="21"/>
  <c r="R121" i="21"/>
  <c r="AJ121" i="21"/>
  <c r="AB121" i="21"/>
  <c r="D121" i="21"/>
  <c r="AC121" i="21"/>
  <c r="AK121" i="21"/>
  <c r="N121" i="21"/>
  <c r="F121" i="21"/>
  <c r="O121" i="21"/>
  <c r="C121" i="21"/>
  <c r="S121" i="21"/>
  <c r="AH121" i="21"/>
  <c r="AI121" i="21"/>
  <c r="AE121" i="21"/>
  <c r="K121" i="21"/>
  <c r="H121" i="21"/>
  <c r="P121" i="21"/>
  <c r="I121" i="21"/>
  <c r="X121" i="21"/>
  <c r="AF121" i="21"/>
  <c r="Y121" i="21"/>
  <c r="W121" i="21"/>
  <c r="AD121" i="21"/>
  <c r="B121" i="21"/>
  <c r="AG121" i="21"/>
  <c r="G121" i="21"/>
  <c r="J121" i="21"/>
  <c r="Q121" i="2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<sst xmlns="http://schemas.openxmlformats.org/spreadsheetml/2006/main" count="13936" uniqueCount="6350">
  <si>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</si>
  <si>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</si>
  <si>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</si>
  <si>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</si>
  <si>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</si>
  <si>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</si>
  <si>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</si>
  <si>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</si>
  <si>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</si>
  <si>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</si>
  <si>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</si>
  <si>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</si>
  <si>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 xml:space="preserve"> Men</t>
  </si>
  <si>
    <t xml:space="preserve"> Women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</si>
  <si>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</si>
  <si>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</si>
  <si>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</si>
  <si>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</si>
  <si>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</si>
  <si>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</si>
  <si>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</si>
  <si>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</si>
  <si>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</si>
  <si>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</si>
  <si>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</si>
  <si>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</si>
  <si>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</si>
  <si>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</si>
  <si>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</si>
  <si>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</si>
  <si>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</si>
  <si>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</si>
  <si>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</si>
  <si>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ﾀｹｵｶ</t>
  </si>
  <si>
    <t>TAKEOKA</t>
  </si>
  <si>
    <t>ｼｮｳ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</si>
  <si>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</si>
  <si>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</si>
  <si>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</si>
  <si>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</si>
  <si>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</si>
  <si>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</si>
  <si>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</si>
  <si>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</si>
  <si>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</si>
  <si>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</si>
  <si>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</si>
  <si>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</si>
  <si>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</si>
  <si>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</si>
  <si>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</si>
  <si>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ｷｮｳﾔ</t>
  </si>
  <si>
    <t>ﾕｳｷ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</si>
  <si>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</si>
  <si>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</si>
  <si>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</si>
  <si>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</si>
  <si>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</si>
  <si>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</si>
  <si>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</si>
  <si>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</si>
  <si>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</si>
  <si>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</si>
  <si>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</si>
  <si>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</si>
  <si>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</si>
  <si>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</si>
  <si>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</si>
  <si>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</si>
  <si>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</si>
  <si>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</si>
  <si>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</si>
  <si>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</si>
  <si>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</si>
  <si>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</si>
  <si>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</si>
  <si>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</si>
  <si>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</si>
  <si>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</si>
  <si>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</si>
  <si>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</si>
  <si>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</si>
  <si>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</si>
  <si>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</si>
  <si>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</si>
  <si>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</si>
  <si>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</si>
  <si>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</si>
  <si>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</si>
  <si>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ﾅｶｼﾞﾏ</t>
  </si>
  <si>
    <t>NAKAJIMA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</si>
  <si>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</si>
  <si>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</si>
  <si>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</si>
  <si>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</si>
  <si>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</si>
  <si>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</si>
  <si>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</si>
  <si>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</si>
  <si>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</si>
  <si>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</si>
  <si>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</si>
  <si>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</si>
  <si>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</si>
  <si>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</si>
  <si>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</si>
  <si>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</si>
  <si>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</si>
  <si>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</si>
  <si>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</si>
  <si>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</si>
  <si>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</si>
  <si>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</si>
  <si>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</si>
  <si>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</si>
  <si>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</si>
  <si>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</si>
  <si>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</si>
  <si>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</si>
  <si>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</si>
  <si>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</si>
  <si>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</si>
  <si>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ﾀｶﾊｼ</t>
  </si>
  <si>
    <t>TAKAHASHI</t>
  </si>
  <si>
    <t>ﾆｼﾑﾗ</t>
  </si>
  <si>
    <t>NISHIMURA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</si>
  <si>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</si>
  <si>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</si>
  <si>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</si>
  <si>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</si>
  <si>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</si>
  <si>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</si>
  <si>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</si>
  <si>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</si>
  <si>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</si>
  <si>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</si>
  <si>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</si>
  <si>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</si>
  <si>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</si>
  <si>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</si>
  <si>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</si>
  <si>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</si>
  <si>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ｱﾍﾞ</t>
  </si>
  <si>
    <t>ABE</t>
  </si>
  <si>
    <t>佐藤</t>
  </si>
  <si>
    <t>ｻﾄｳ</t>
  </si>
  <si>
    <t>SATO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</si>
  <si>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</si>
  <si>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</si>
  <si>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</si>
  <si>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</si>
  <si>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</si>
  <si>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</si>
  <si>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</si>
  <si>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</si>
  <si>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</si>
  <si>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</si>
  <si>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</si>
  <si>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</si>
  <si>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</si>
  <si>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</si>
  <si>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</si>
  <si>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ﾘｮｳｽｹ</t>
  </si>
  <si>
    <t>Ryosuke</t>
  </si>
  <si>
    <t>ﾅｶﾞｼﾏ</t>
  </si>
  <si>
    <t>NAGASHIMA</t>
  </si>
  <si>
    <t>ﾕｳﾏ</t>
  </si>
  <si>
    <t>Yuma</t>
  </si>
  <si>
    <t>ﾘｮｳﾍｲ</t>
  </si>
  <si>
    <t>Ryohei</t>
  </si>
  <si>
    <t>ﾅﾘﾀ</t>
  </si>
  <si>
    <t>NARITA</t>
  </si>
  <si>
    <t>ｾﾅ</t>
  </si>
  <si>
    <t>Sena</t>
  </si>
  <si>
    <t>ﾀｲｾｲ</t>
  </si>
  <si>
    <t>Taisei</t>
  </si>
  <si>
    <t>ﾅﾕﾀ</t>
  </si>
  <si>
    <t>Nayuta</t>
  </si>
  <si>
    <t>ﾋﾛﾀ</t>
  </si>
  <si>
    <t>HIROTA</t>
  </si>
  <si>
    <t>ｼﾗｲ</t>
  </si>
  <si>
    <t>ﾏﾂｵｶ</t>
  </si>
  <si>
    <t>MATSUOKA</t>
  </si>
  <si>
    <t>Kousei</t>
  </si>
  <si>
    <t>ﾕｳｾｲ</t>
  </si>
  <si>
    <t>Yusei</t>
  </si>
  <si>
    <t>ﾔﾏｸﾞﾁ</t>
  </si>
  <si>
    <t>YAMAGUCHI</t>
  </si>
  <si>
    <t>ｶﾜｻｷ</t>
  </si>
  <si>
    <t>KAWASAKI</t>
  </si>
  <si>
    <t>ｵｶﾞﾜ</t>
  </si>
  <si>
    <t>OGAWA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</si>
  <si>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</si>
  <si>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</si>
  <si>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</si>
  <si>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</si>
  <si>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</si>
  <si>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</si>
  <si>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</si>
  <si>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</si>
  <si>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</si>
  <si>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</si>
  <si>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</si>
  <si>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</si>
  <si>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</si>
  <si>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</si>
  <si>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</si>
  <si>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</si>
  <si>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</si>
  <si>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</si>
  <si>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</si>
  <si>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</si>
  <si>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</si>
  <si>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</si>
  <si>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</si>
  <si>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</si>
  <si>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</si>
  <si>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</si>
  <si>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</si>
  <si>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</si>
  <si>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</si>
  <si>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</si>
  <si>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ｲﾉｳｴ</t>
  </si>
  <si>
    <t>INOUE</t>
  </si>
  <si>
    <t>ﾅｶﾑﾗ</t>
  </si>
  <si>
    <t>NAKAMURA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</si>
  <si>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</si>
  <si>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</si>
  <si>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</si>
  <si>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</si>
  <si>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</si>
  <si>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</si>
  <si>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</si>
  <si>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</si>
  <si>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</si>
  <si>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</si>
  <si>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</si>
  <si>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大輝</t>
  </si>
  <si>
    <t>ｶﾈｺ</t>
  </si>
  <si>
    <t>KANEKO</t>
  </si>
  <si>
    <t>ﾕｳｽｹ</t>
  </si>
  <si>
    <t>Yusuke</t>
  </si>
  <si>
    <t>ｿﾗ</t>
  </si>
  <si>
    <t>MORI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</si>
  <si>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</si>
  <si>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</si>
  <si>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</si>
  <si>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</si>
  <si>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</si>
  <si>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</si>
  <si>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</si>
  <si>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</si>
  <si>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</si>
  <si>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ｼｵﾝ</t>
  </si>
  <si>
    <t>Shion</t>
  </si>
  <si>
    <t>ﾂｼﾏ</t>
  </si>
  <si>
    <t>TSUSHIMA</t>
  </si>
  <si>
    <t>ﾁﾋﾛ</t>
  </si>
  <si>
    <t>Chihiro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</si>
  <si>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</si>
  <si>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</si>
  <si>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</si>
  <si>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</si>
  <si>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</si>
  <si>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</si>
  <si>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</si>
  <si>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</si>
  <si>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</si>
  <si>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</si>
  <si>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</si>
  <si>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</si>
  <si>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</si>
  <si>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</si>
  <si>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</si>
  <si>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</si>
  <si>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</si>
  <si>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</si>
  <si>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</si>
  <si>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ｶｻｲ</t>
  </si>
  <si>
    <t>KASAI</t>
  </si>
  <si>
    <t>大久保</t>
  </si>
  <si>
    <t>ｵｵｸﾎﾞ</t>
  </si>
  <si>
    <t>OKUBO</t>
  </si>
  <si>
    <t>ﾐﾔｻﾞｷ</t>
  </si>
  <si>
    <t>MIYAZAKI</t>
  </si>
  <si>
    <t>ｳｴﾀﾞ</t>
  </si>
  <si>
    <t>UEDA</t>
  </si>
  <si>
    <t>ｶﾅﾀ</t>
  </si>
  <si>
    <t>Kanata</t>
  </si>
  <si>
    <t>ﾀﾌﾞﾁ</t>
  </si>
  <si>
    <t>TABUCHI</t>
  </si>
  <si>
    <t>ｸﾏｶﾞﾜ</t>
  </si>
  <si>
    <t>ﾋﾛﾔ</t>
  </si>
  <si>
    <t>KUMAGAWA</t>
  </si>
  <si>
    <t>Hiroya</t>
  </si>
  <si>
    <t>ﾀﾑﾗ</t>
  </si>
  <si>
    <t>TAMURA</t>
  </si>
  <si>
    <t>ｲﾂｷ</t>
  </si>
  <si>
    <t>Itsuki</t>
  </si>
  <si>
    <t>海斗</t>
  </si>
  <si>
    <t>ｶｲﾄ</t>
  </si>
  <si>
    <t>Kaito</t>
  </si>
  <si>
    <t>Souta</t>
  </si>
  <si>
    <t>ｺﾝﾄﾞｳ</t>
  </si>
  <si>
    <t>KONDO</t>
  </si>
  <si>
    <t>ﾏｻﾄ</t>
  </si>
  <si>
    <t>Masato</t>
  </si>
  <si>
    <t>ｿｳﾏ</t>
  </si>
  <si>
    <t>Soma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</si>
  <si>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</si>
  <si>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</si>
  <si>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</si>
  <si>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</si>
  <si>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</si>
  <si>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</si>
  <si>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</si>
  <si>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</si>
  <si>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</si>
  <si>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</si>
  <si>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</si>
  <si>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</si>
  <si>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</si>
  <si>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</si>
  <si>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</si>
  <si>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</si>
  <si>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</si>
  <si>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</si>
  <si>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</si>
  <si>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</si>
  <si>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</si>
  <si>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</si>
  <si>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</si>
  <si>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</si>
  <si>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</si>
  <si>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</si>
  <si>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</si>
  <si>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ｺｳﾍｲ</t>
  </si>
  <si>
    <t>Kohei</t>
  </si>
  <si>
    <t>ｳﾁﾔﾏ</t>
  </si>
  <si>
    <t>UCHIYAMA</t>
  </si>
  <si>
    <t>ﾐｷ</t>
  </si>
  <si>
    <t>ﾘｸﾄ</t>
  </si>
  <si>
    <t>Rikuto</t>
  </si>
  <si>
    <t>ONO</t>
  </si>
  <si>
    <t>陸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</si>
  <si>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</si>
  <si>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</si>
  <si>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</si>
  <si>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</si>
  <si>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</si>
  <si>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</si>
  <si>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</si>
  <si>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</si>
  <si>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</si>
  <si>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</si>
  <si>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</si>
  <si>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秋山</t>
  </si>
  <si>
    <t>ｱｷﾔﾏ</t>
  </si>
  <si>
    <t>AKIYAMA</t>
  </si>
  <si>
    <t>壮汰</t>
  </si>
  <si>
    <t>ﾋﾗﾉ</t>
  </si>
  <si>
    <t>HIRANO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</si>
  <si>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</si>
  <si>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</si>
  <si>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</si>
  <si>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</si>
  <si>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</si>
  <si>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</si>
  <si>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</si>
  <si>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</si>
  <si>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</si>
  <si>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</si>
  <si>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</si>
  <si>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</si>
  <si>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</si>
  <si>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</si>
  <si>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</si>
  <si>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</si>
  <si>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</si>
  <si>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</si>
  <si>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</si>
  <si>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</si>
  <si>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</si>
  <si>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</si>
  <si>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ｷﾀﾅﾐ</t>
  </si>
  <si>
    <t>KITANAMI</t>
  </si>
  <si>
    <t>ｾﾗ</t>
  </si>
  <si>
    <t>Sera</t>
  </si>
  <si>
    <t>ﾅｵｷ</t>
  </si>
  <si>
    <t>Naoki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</si>
  <si>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</si>
  <si>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</si>
  <si>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</si>
  <si>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</si>
  <si>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</si>
  <si>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</si>
  <si>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</si>
  <si>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</si>
  <si>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</si>
  <si>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</si>
  <si>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</si>
  <si>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</si>
  <si>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</si>
  <si>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</si>
  <si>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</si>
  <si>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</si>
  <si>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</si>
  <si>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</si>
  <si>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</si>
  <si>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</si>
  <si>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</si>
  <si>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</si>
  <si>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</si>
  <si>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</si>
  <si>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</si>
  <si>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</si>
  <si>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</si>
  <si>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</si>
  <si>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</si>
  <si>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</si>
  <si>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</si>
  <si>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</si>
  <si>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</si>
  <si>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</si>
  <si>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</si>
  <si>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</si>
  <si>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</si>
  <si>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</si>
  <si>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</si>
  <si>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</si>
  <si>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</si>
  <si>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</si>
  <si>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</si>
  <si>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</si>
  <si>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</si>
  <si>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</si>
  <si>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</si>
  <si>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</si>
  <si>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</si>
  <si>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</si>
  <si>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</si>
  <si>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</si>
  <si>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</si>
  <si>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</si>
  <si>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</si>
  <si>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</si>
  <si>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</si>
  <si>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</si>
  <si>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</si>
  <si>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</si>
  <si>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</si>
  <si>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</si>
  <si>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</si>
  <si>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</si>
  <si>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</si>
  <si>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</si>
  <si>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2008.12.24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</si>
  <si>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</si>
  <si>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</si>
  <si>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</si>
  <si>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</si>
  <si>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</si>
  <si>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</si>
  <si>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</si>
  <si>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</si>
  <si>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</si>
  <si>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</si>
  <si>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</si>
  <si>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</si>
  <si>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</si>
  <si>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</si>
  <si>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</si>
  <si>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</si>
  <si>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</si>
  <si>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</si>
  <si>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</si>
  <si>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</si>
  <si>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</si>
  <si>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</si>
  <si>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</si>
  <si>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</si>
  <si>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</si>
  <si>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</si>
  <si>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</si>
  <si>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</si>
  <si>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</si>
  <si>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</si>
  <si>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</si>
  <si>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</si>
  <si>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</si>
  <si>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</si>
  <si>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</si>
  <si>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</si>
  <si>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</si>
  <si>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</si>
  <si>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</si>
  <si>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</si>
  <si>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</si>
  <si>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</si>
  <si>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</si>
  <si>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</si>
  <si>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</si>
  <si>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</si>
  <si>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</si>
  <si>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</si>
  <si>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</si>
  <si>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</si>
  <si>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</si>
  <si>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</si>
  <si>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</si>
  <si>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</si>
  <si>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</si>
  <si>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</si>
  <si>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</si>
  <si>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</si>
  <si>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</si>
  <si>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</si>
  <si>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</si>
  <si>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</si>
  <si>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</si>
  <si>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</si>
  <si>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</si>
  <si>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</si>
  <si>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</si>
  <si>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</si>
  <si>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</si>
  <si>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</si>
  <si>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</si>
  <si>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</si>
  <si>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</si>
  <si>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</si>
  <si>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</si>
  <si>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</si>
  <si>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</si>
  <si>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</si>
  <si>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</si>
  <si>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</si>
  <si>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</si>
  <si>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</si>
  <si>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</si>
  <si>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</si>
  <si>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</si>
  <si>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</si>
  <si>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</si>
  <si>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</si>
  <si>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</si>
  <si>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</si>
  <si>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</si>
  <si>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</si>
  <si>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</si>
  <si>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</si>
  <si>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</si>
  <si>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</si>
  <si>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</si>
  <si>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</si>
  <si>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</si>
  <si>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</si>
  <si>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</si>
  <si>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</si>
  <si>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</si>
  <si>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</si>
  <si>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</si>
  <si>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</si>
  <si>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</si>
  <si>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</si>
  <si>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</si>
  <si>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</si>
  <si>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</si>
  <si>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</si>
  <si>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</si>
  <si>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</si>
  <si>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</si>
  <si>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</si>
  <si>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</si>
  <si>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</si>
  <si>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</si>
  <si>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</si>
  <si>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</si>
  <si>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</si>
  <si>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</si>
  <si>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</si>
  <si>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</si>
  <si>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</si>
  <si>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</si>
  <si>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</si>
  <si>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</si>
  <si>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</si>
  <si>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</si>
  <si>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</si>
  <si>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</si>
  <si>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</si>
  <si>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</si>
  <si>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</si>
  <si>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</si>
  <si>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</si>
  <si>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</si>
  <si>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</si>
  <si>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</si>
  <si>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</si>
  <si>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</si>
  <si>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</si>
  <si>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</si>
  <si>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</si>
  <si>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</si>
  <si>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</si>
  <si>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</si>
  <si>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</si>
  <si>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</si>
  <si>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</si>
  <si>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</si>
  <si>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</si>
  <si>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</si>
  <si>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</si>
  <si>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</si>
  <si>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</si>
  <si>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</si>
  <si>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</si>
  <si>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</si>
  <si>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</si>
  <si>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</si>
  <si>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</si>
  <si>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</si>
  <si>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</si>
  <si>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</si>
  <si>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</si>
  <si>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</si>
  <si>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</si>
  <si>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</si>
  <si>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</si>
  <si>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</si>
  <si>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</si>
  <si>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</si>
  <si>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</si>
  <si>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</si>
  <si>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</si>
  <si>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</si>
  <si>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</si>
  <si>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</si>
  <si>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</si>
  <si>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</si>
  <si>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</si>
  <si>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</si>
  <si>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</si>
  <si>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</si>
  <si>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</si>
  <si>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</si>
  <si>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</si>
  <si>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</si>
  <si>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</si>
  <si>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</si>
  <si>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</si>
  <si>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</si>
  <si>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</si>
  <si>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</si>
  <si>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</si>
  <si>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</si>
  <si>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</si>
  <si>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</si>
  <si>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</si>
  <si>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</si>
  <si>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</si>
  <si>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</si>
  <si>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</si>
  <si>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</si>
  <si>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</si>
  <si>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</si>
  <si>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</si>
  <si>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</si>
  <si>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</si>
  <si>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</si>
  <si>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</si>
  <si>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</si>
  <si>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</si>
  <si>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</si>
  <si>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</si>
  <si>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</si>
  <si>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</si>
  <si>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</si>
  <si>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</si>
  <si>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</si>
  <si>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</si>
  <si>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</si>
  <si>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</si>
  <si>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</si>
  <si>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</si>
  <si>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</si>
  <si>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</si>
  <si>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</si>
  <si>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</si>
  <si>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</si>
  <si>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</si>
  <si>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</si>
  <si>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</si>
  <si>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</si>
  <si>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</si>
  <si>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</si>
  <si>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</si>
  <si>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</si>
  <si>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</si>
  <si>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</si>
  <si>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</si>
  <si>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</si>
  <si>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</si>
  <si>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</si>
  <si>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</si>
  <si>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</si>
  <si>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</si>
  <si>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</si>
  <si>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</si>
  <si>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</si>
  <si>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</si>
  <si>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</si>
  <si>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</si>
  <si>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</si>
  <si>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</si>
  <si>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</si>
  <si>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</si>
  <si>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</si>
  <si>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</si>
  <si>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</si>
  <si>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</si>
  <si>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</si>
  <si>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</si>
  <si>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</si>
  <si>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</si>
  <si>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</si>
  <si>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</si>
  <si>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</si>
  <si>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</si>
  <si>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</si>
  <si>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</si>
  <si>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</si>
  <si>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</si>
  <si>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</si>
  <si>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</si>
  <si>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</si>
  <si>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</si>
  <si>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</si>
  <si>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</si>
  <si>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</si>
  <si>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</si>
  <si>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</si>
  <si>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</si>
  <si>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</si>
  <si>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</si>
  <si>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</si>
  <si>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</si>
  <si>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</si>
  <si>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</si>
  <si>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</si>
  <si>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</si>
  <si>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</si>
  <si>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</si>
  <si>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</si>
  <si>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</si>
  <si>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</si>
  <si>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</si>
  <si>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</si>
  <si>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</si>
  <si>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</si>
  <si>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</si>
  <si>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</si>
  <si>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</si>
  <si>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</si>
  <si>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</si>
  <si>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</si>
  <si>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</si>
  <si>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</si>
  <si>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</si>
  <si>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</si>
  <si>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</si>
  <si>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</si>
  <si>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</si>
  <si>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</si>
  <si>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</si>
  <si>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</si>
  <si>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</si>
  <si>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</si>
  <si>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</si>
  <si>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</si>
  <si>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</si>
  <si>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</si>
  <si>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</si>
  <si>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</si>
  <si>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</si>
  <si>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</si>
  <si>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</si>
  <si>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</si>
  <si>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</si>
  <si>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</si>
  <si>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</si>
  <si>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</si>
  <si>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</si>
  <si>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</si>
  <si>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</si>
  <si>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</si>
  <si>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</si>
  <si>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</si>
  <si>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</si>
  <si>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</si>
  <si>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</si>
  <si>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</si>
  <si>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</si>
  <si>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</si>
  <si>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</si>
  <si>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</si>
  <si>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</si>
  <si>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</si>
  <si>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</si>
  <si>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</si>
  <si>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</si>
  <si>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</si>
  <si>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</si>
  <si>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</si>
  <si>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</si>
  <si>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</si>
  <si>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</si>
  <si>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</si>
  <si>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</si>
  <si>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</si>
  <si>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</si>
  <si>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</si>
  <si>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</si>
  <si>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</si>
  <si>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</si>
  <si>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</si>
  <si>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</si>
  <si>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</si>
  <si>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</si>
  <si>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</si>
  <si>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</si>
  <si>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</si>
  <si>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</si>
  <si>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</si>
  <si>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</si>
  <si>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</si>
  <si>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</si>
  <si>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</si>
  <si>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</si>
  <si>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</si>
  <si>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</si>
  <si>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</si>
  <si>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</si>
  <si>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</si>
  <si>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</si>
  <si>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</si>
  <si>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</si>
  <si>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</si>
  <si>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</si>
  <si>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</si>
  <si>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</si>
  <si>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</si>
  <si>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</si>
  <si>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</si>
  <si>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</si>
  <si>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</si>
  <si>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</si>
  <si>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</si>
  <si>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</si>
  <si>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</si>
  <si>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</si>
  <si>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</si>
  <si>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</si>
  <si>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</si>
  <si>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</si>
  <si>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</si>
  <si>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</si>
  <si>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</si>
  <si>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</si>
  <si>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</si>
  <si>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</si>
  <si>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</si>
  <si>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</si>
  <si>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</si>
  <si>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</si>
  <si>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</si>
  <si>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</si>
  <si>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</si>
  <si>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</si>
  <si>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</si>
  <si>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</si>
  <si>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</si>
  <si>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</si>
  <si>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</si>
  <si>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</si>
  <si>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</si>
  <si>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</si>
  <si>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</si>
  <si>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</si>
  <si>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</si>
  <si>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</si>
  <si>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</si>
  <si>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</si>
  <si>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</si>
  <si>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</si>
  <si>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</si>
  <si>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</si>
  <si>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</si>
  <si>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</si>
  <si>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</si>
  <si>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</si>
  <si>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</si>
  <si>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</si>
  <si>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</si>
  <si>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</si>
  <si>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</si>
  <si>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</si>
  <si>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</si>
  <si>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</si>
  <si>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</si>
  <si>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</si>
  <si>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ｺｺﾐ</t>
  </si>
  <si>
    <t>Kokomi</t>
  </si>
  <si>
    <t>Yuna</t>
  </si>
  <si>
    <t>ｻﾅ</t>
  </si>
  <si>
    <t>Sana</t>
  </si>
  <si>
    <t>ﾏﾎ</t>
  </si>
  <si>
    <t>Maho</t>
  </si>
  <si>
    <t>Seina</t>
  </si>
  <si>
    <t>Miu</t>
  </si>
  <si>
    <t>ｱﾔｶ</t>
  </si>
  <si>
    <t>Ayaka</t>
  </si>
  <si>
    <t>ﾋﾏﾘ</t>
  </si>
  <si>
    <t>Himari</t>
  </si>
  <si>
    <t>ﾀｶｷﾞ</t>
  </si>
  <si>
    <t>TAKAGI</t>
  </si>
  <si>
    <t>ﾜｶﾅ</t>
  </si>
  <si>
    <t>Wakana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</si>
  <si>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</si>
  <si>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</si>
  <si>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</si>
  <si>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</si>
  <si>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</si>
  <si>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</si>
  <si>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</si>
  <si>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</si>
  <si>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</si>
  <si>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</si>
  <si>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</si>
  <si>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</si>
  <si>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</si>
  <si>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ｼｵﾘ</t>
  </si>
  <si>
    <t>Shiori</t>
  </si>
  <si>
    <t>ﾋﾅﾀ</t>
  </si>
  <si>
    <t>Rin</t>
  </si>
  <si>
    <t>ｻｷ</t>
  </si>
  <si>
    <t>Saki</t>
  </si>
  <si>
    <t>ﾕｳﾅ</t>
  </si>
  <si>
    <t>ｶﾐﾑﾗ</t>
  </si>
  <si>
    <t>KAMIMURA</t>
  </si>
  <si>
    <t>Hinata</t>
  </si>
  <si>
    <t>ｱｺ</t>
  </si>
  <si>
    <t>Ako</t>
  </si>
  <si>
    <t>ﾐﾕ</t>
  </si>
  <si>
    <t>Miyu</t>
  </si>
  <si>
    <t>ｵｷﾞﾉ</t>
  </si>
  <si>
    <t>ﾏﾅ</t>
  </si>
  <si>
    <t>OGINO</t>
  </si>
  <si>
    <t>Mana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</si>
  <si>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</si>
  <si>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</si>
  <si>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</si>
  <si>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</si>
  <si>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</si>
  <si>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</si>
  <si>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</si>
  <si>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</si>
  <si>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</si>
  <si>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</si>
  <si>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</si>
  <si>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</si>
  <si>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</si>
  <si>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</si>
  <si>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</si>
  <si>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</si>
  <si>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</si>
  <si>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</si>
  <si>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</si>
  <si>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</si>
  <si>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</si>
  <si>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</si>
  <si>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</si>
  <si>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</si>
  <si>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</si>
  <si>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</si>
  <si>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</si>
  <si>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</si>
  <si>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</si>
  <si>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</si>
  <si>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</si>
  <si>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</si>
  <si>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</si>
  <si>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</si>
  <si>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</si>
  <si>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NAKANO</t>
  </si>
  <si>
    <t>ﾏﾂｼﾀ</t>
  </si>
  <si>
    <t>MATSUSHITA</t>
  </si>
  <si>
    <t>ﾔﾏﾀﾞ</t>
  </si>
  <si>
    <t>YAMADA</t>
  </si>
  <si>
    <t>ﾘｺ</t>
  </si>
  <si>
    <t>Riko</t>
  </si>
  <si>
    <t>Haruhi</t>
  </si>
  <si>
    <t>ｶﾘﾝ</t>
  </si>
  <si>
    <t>Karin</t>
  </si>
  <si>
    <t>ﾊﾅｴ</t>
  </si>
  <si>
    <t>Hanae</t>
  </si>
  <si>
    <t>ｶﾎ</t>
  </si>
  <si>
    <t>Kaho</t>
  </si>
  <si>
    <t>碧</t>
  </si>
  <si>
    <t>西村</t>
  </si>
  <si>
    <t>ﾄﾓﾉ</t>
  </si>
  <si>
    <t>ﾕｳｶ</t>
  </si>
  <si>
    <t>Yuka</t>
  </si>
  <si>
    <t>ｱﾔﾈ</t>
  </si>
  <si>
    <t>Ayane</t>
  </si>
  <si>
    <t>ﾁｻ</t>
  </si>
  <si>
    <t>Chisa</t>
  </si>
  <si>
    <t>華蓮</t>
  </si>
  <si>
    <t>ｶﾚﾝ</t>
  </si>
  <si>
    <t>Karen</t>
  </si>
  <si>
    <t>西山</t>
  </si>
  <si>
    <t>ｵｵﾉ</t>
  </si>
  <si>
    <t>ﾏｲ</t>
  </si>
  <si>
    <t>Mai</t>
  </si>
  <si>
    <t>ﾀﾃｲｼ</t>
  </si>
  <si>
    <t>TATEISHI</t>
  </si>
  <si>
    <t>ﾊﾞﾊﾞ</t>
  </si>
  <si>
    <t>BABA</t>
  </si>
  <si>
    <t>ﾐｵ</t>
  </si>
  <si>
    <t>Mio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</si>
  <si>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</si>
  <si>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</si>
  <si>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</si>
  <si>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</si>
  <si>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</si>
  <si>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</si>
  <si>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</si>
  <si>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</si>
  <si>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</si>
  <si>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</si>
  <si>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</si>
  <si>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</si>
  <si>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</si>
  <si>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</si>
  <si>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</si>
  <si>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</si>
  <si>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</si>
  <si>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</si>
  <si>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</si>
  <si>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</si>
  <si>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</si>
  <si>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</si>
  <si>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</si>
  <si>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</si>
  <si>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</si>
  <si>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</si>
  <si>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</si>
  <si>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</si>
  <si>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</si>
  <si>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</si>
  <si>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</si>
  <si>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</si>
  <si>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</si>
  <si>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</si>
  <si>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</si>
  <si>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</si>
  <si>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</si>
  <si>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</si>
  <si>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</si>
  <si>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</si>
  <si>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</si>
  <si>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</si>
  <si>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</si>
  <si>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</si>
  <si>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</si>
  <si>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</si>
  <si>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</si>
  <si>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</si>
  <si>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</si>
  <si>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</si>
  <si>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</si>
  <si>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</si>
  <si>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</si>
  <si>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</si>
  <si>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</si>
  <si>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</si>
  <si>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</si>
  <si>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</si>
  <si>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</si>
  <si>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</si>
  <si>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</si>
  <si>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</si>
  <si>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</si>
  <si>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</si>
  <si>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</si>
  <si>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</si>
  <si>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</si>
  <si>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</si>
  <si>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</si>
  <si>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</si>
  <si>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</si>
  <si>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</si>
  <si>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</si>
  <si>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</si>
  <si>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</si>
  <si>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</si>
  <si>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</si>
  <si>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</si>
  <si>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</si>
  <si>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</si>
  <si>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</si>
  <si>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</si>
  <si>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</si>
  <si>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</si>
  <si>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</si>
  <si>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</si>
  <si>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</si>
  <si>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</si>
  <si>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</si>
  <si>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</si>
  <si>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</si>
  <si>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</si>
  <si>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</si>
  <si>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</si>
  <si>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</si>
  <si>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</si>
  <si>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</si>
  <si>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</si>
  <si>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</si>
  <si>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</si>
  <si>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</si>
  <si>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</si>
  <si>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</si>
  <si>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</si>
  <si>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</si>
  <si>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</si>
  <si>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</si>
  <si>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</si>
  <si>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</si>
  <si>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</si>
  <si>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</si>
  <si>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</si>
  <si>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</si>
  <si>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</si>
  <si>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</si>
  <si>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</si>
  <si>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</si>
  <si>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</si>
  <si>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</si>
  <si>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</si>
  <si>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</si>
  <si>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</si>
  <si>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</si>
  <si>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</si>
  <si>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</si>
  <si>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</si>
  <si>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</si>
  <si>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</si>
  <si>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</si>
  <si>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</si>
  <si>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</si>
  <si>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</si>
  <si>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</si>
  <si>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</si>
  <si>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</si>
  <si>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</si>
  <si>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</si>
  <si>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</si>
  <si>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</si>
  <si>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</si>
  <si>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</si>
  <si>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</si>
  <si>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</si>
  <si>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</si>
  <si>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</si>
  <si>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</si>
  <si>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</si>
  <si>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</si>
  <si>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</si>
  <si>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</si>
  <si>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</si>
  <si>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</si>
  <si>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</si>
  <si>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</si>
  <si>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</si>
  <si>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</si>
  <si>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</si>
  <si>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</si>
  <si>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</si>
  <si>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</si>
  <si>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</si>
  <si>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</si>
  <si>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</si>
  <si>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</si>
  <si>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</si>
  <si>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</si>
  <si>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</si>
  <si>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</si>
  <si>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</si>
  <si>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</si>
  <si>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</si>
  <si>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</si>
  <si>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</si>
  <si>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</si>
  <si>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</si>
  <si>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</si>
  <si>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</si>
  <si>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</si>
  <si>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</si>
  <si>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</si>
  <si>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</si>
  <si>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</si>
  <si>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</si>
  <si>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</si>
  <si>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</si>
  <si>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</si>
  <si>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</si>
  <si>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</si>
  <si>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</si>
  <si>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</si>
  <si>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</si>
  <si>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</si>
  <si>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</si>
  <si>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</si>
  <si>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</si>
  <si>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</si>
  <si>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</si>
  <si>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</si>
  <si>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</si>
  <si>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</si>
  <si>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</si>
  <si>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</si>
  <si>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</si>
  <si>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</si>
  <si>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</si>
  <si>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</si>
  <si>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</si>
  <si>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</si>
  <si>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</si>
  <si>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</si>
  <si>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</si>
  <si>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</si>
  <si>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</si>
  <si>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</si>
  <si>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</si>
  <si>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</si>
  <si>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</si>
  <si>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</si>
  <si>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</si>
  <si>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</si>
  <si>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</si>
  <si>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</si>
  <si>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</si>
  <si>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</si>
  <si>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</si>
  <si>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</si>
  <si>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</si>
  <si>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</si>
  <si>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</si>
  <si>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</si>
  <si>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</si>
  <si>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</si>
  <si>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</si>
  <si>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</si>
  <si>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</si>
  <si>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</si>
  <si>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</si>
  <si>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</si>
  <si>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</si>
  <si>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</si>
  <si>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</si>
  <si>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</si>
  <si>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</si>
  <si>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</si>
  <si>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</si>
  <si>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</si>
  <si>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</si>
  <si>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</si>
  <si>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</si>
  <si>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</si>
  <si>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</si>
  <si>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</si>
  <si>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</si>
  <si>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</si>
  <si>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</si>
  <si>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</si>
  <si>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</si>
  <si>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</si>
  <si>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</si>
  <si>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</si>
  <si>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</si>
  <si>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</si>
  <si>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</si>
  <si>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</si>
  <si>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</si>
  <si>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</si>
  <si>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</si>
  <si>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</si>
  <si>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</si>
  <si>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</si>
  <si>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</si>
  <si>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</si>
  <si>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</si>
  <si>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</si>
  <si>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</si>
  <si>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</si>
  <si>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</si>
  <si>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</si>
  <si>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</si>
  <si>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</si>
  <si>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</si>
  <si>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</si>
  <si>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</si>
  <si>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</si>
  <si>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</si>
  <si>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</si>
  <si>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</si>
  <si>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</si>
  <si>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</si>
  <si>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</si>
  <si>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</si>
  <si>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</si>
  <si>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</si>
  <si>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</si>
  <si>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</si>
  <si>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</si>
  <si>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</si>
  <si>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</si>
  <si>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</si>
  <si>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</si>
  <si>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</si>
  <si>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</si>
  <si>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</si>
  <si>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</si>
  <si>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</si>
  <si>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</si>
  <si>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</si>
  <si>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</si>
  <si>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</si>
  <si>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</si>
  <si>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</si>
  <si>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</si>
  <si>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</si>
  <si>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</si>
  <si>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</si>
  <si>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</si>
  <si>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</si>
  <si>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</si>
  <si>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</si>
  <si>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</si>
  <si>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</si>
  <si>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</si>
  <si>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</si>
  <si>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</si>
  <si>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</si>
  <si>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</si>
  <si>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</si>
  <si>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</si>
  <si>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</si>
  <si>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</si>
  <si>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</si>
  <si>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</si>
  <si>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</si>
  <si>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</si>
  <si>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</si>
  <si>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</si>
  <si>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</si>
  <si>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</si>
  <si>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</si>
  <si>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</si>
  <si>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</si>
  <si>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</si>
  <si>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</si>
  <si>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</si>
  <si>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</si>
  <si>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</si>
  <si>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</si>
  <si>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</si>
  <si>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</si>
  <si>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</si>
  <si>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</si>
  <si>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</si>
  <si>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</si>
  <si>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</si>
  <si>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</si>
  <si>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</si>
  <si>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</si>
  <si>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</si>
  <si>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</si>
  <si>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</si>
  <si>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</si>
  <si>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</si>
  <si>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</si>
  <si>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</si>
  <si>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</si>
  <si>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</si>
  <si>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</si>
  <si>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</si>
  <si>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</si>
  <si>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</si>
  <si>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</si>
  <si>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</si>
  <si>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2009.03.18</t>
  </si>
  <si>
    <t>陸</t>
    <rPh sb="0" eb="1">
      <t>リク</t>
    </rPh>
    <phoneticPr fontId="2"/>
  </si>
  <si>
    <t>KUMODA</t>
  </si>
  <si>
    <t>ARINOBU</t>
  </si>
  <si>
    <t>FUKUSHIMA</t>
  </si>
  <si>
    <t>RIN</t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</si>
  <si>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</si>
  <si>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</si>
  <si>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</si>
  <si>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</si>
  <si>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</si>
  <si>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</si>
  <si>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</si>
  <si>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</si>
  <si>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</si>
  <si>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</si>
  <si>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</si>
  <si>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</si>
  <si>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</si>
  <si>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</si>
  <si>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</si>
  <si>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</si>
  <si>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</si>
  <si>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</si>
  <si>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</si>
  <si>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</si>
  <si>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</si>
  <si>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</si>
  <si>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</si>
  <si>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</si>
  <si>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</si>
  <si>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</si>
  <si>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</si>
  <si>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</si>
  <si>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</si>
  <si>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</si>
  <si>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</si>
  <si>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</si>
  <si>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</si>
  <si>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</si>
  <si>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</si>
  <si>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</si>
  <si>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</si>
  <si>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</si>
  <si>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</si>
  <si>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</si>
  <si>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</si>
  <si>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</si>
  <si>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</si>
  <si>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</si>
  <si>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</si>
  <si>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</si>
  <si>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</si>
  <si>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</si>
  <si>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</si>
  <si>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</si>
  <si>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那由多</t>
  </si>
  <si>
    <t>2008.12.29</t>
  </si>
  <si>
    <t>岸田</t>
  </si>
  <si>
    <t>龍毘</t>
    <rPh sb="0" eb="1">
      <t>リュウ</t>
    </rPh>
    <rPh sb="1" eb="2">
      <t>ビ</t>
    </rPh>
    <phoneticPr fontId="2"/>
  </si>
  <si>
    <t>ﾘｭｳﾋﾞ</t>
  </si>
  <si>
    <t>Ryubi</t>
  </si>
  <si>
    <t>2008.07.20</t>
  </si>
  <si>
    <t>森田</t>
    <rPh sb="0" eb="2">
      <t>ﾓﾘﾀ</t>
    </rPh>
    <phoneticPr fontId="2" type="halfwidthKatakana"/>
  </si>
  <si>
    <t>Mirai</t>
  </si>
  <si>
    <t>TSUNODA</t>
  </si>
  <si>
    <t>MATSUDA</t>
  </si>
  <si>
    <t>RO</t>
  </si>
  <si>
    <t>YAMASAKI</t>
  </si>
  <si>
    <t>OZAKI</t>
  </si>
  <si>
    <t>NAKATA</t>
  </si>
  <si>
    <t>DEYAMA</t>
  </si>
  <si>
    <t>愛未</t>
    <rPh sb="0" eb="1">
      <t>アイ</t>
    </rPh>
    <rPh sb="1" eb="2">
      <t>ミ</t>
    </rPh>
    <phoneticPr fontId="2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</si>
  <si>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</si>
  <si>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</si>
  <si>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</si>
  <si>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</si>
  <si>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</si>
  <si>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</si>
  <si>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</si>
  <si>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</si>
  <si>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</si>
  <si>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</si>
  <si>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</si>
  <si>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</si>
  <si>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</si>
  <si>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</si>
  <si>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</si>
  <si>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</si>
  <si>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</si>
  <si>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阿部</t>
    <rPh sb="0" eb="2">
      <t>アベ</t>
    </rPh>
    <phoneticPr fontId="2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</si>
  <si>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</si>
  <si>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</si>
  <si>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</si>
  <si>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</si>
  <si>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</si>
  <si>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</si>
  <si>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</si>
  <si>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</si>
  <si>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</si>
  <si>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</si>
  <si>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</si>
  <si>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</si>
  <si>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</si>
  <si>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</si>
  <si>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ｺｳﾉﾀﾞｲｼﾞｮｼ</t>
    <phoneticPr fontId="1"/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</si>
  <si>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</si>
  <si>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</si>
  <si>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</si>
  <si>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</si>
  <si>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</si>
  <si>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</si>
  <si>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</si>
  <si>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</si>
  <si>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</si>
  <si>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</si>
  <si>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</si>
  <si>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</si>
  <si>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</si>
  <si>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</si>
  <si>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</si>
  <si>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</si>
  <si>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</si>
  <si>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</si>
  <si>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</si>
  <si>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</si>
  <si>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</si>
  <si>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</si>
  <si>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</si>
  <si>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</si>
  <si>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</si>
  <si>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</si>
  <si>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</si>
  <si>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</si>
  <si>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</si>
  <si>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</si>
  <si>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</si>
  <si>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</si>
  <si>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</si>
  <si>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</si>
  <si>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</si>
  <si>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</si>
  <si>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</si>
  <si>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田</t>
    <rPh sb="1" eb="2">
      <t>タ</t>
    </rPh>
    <phoneticPr fontId="2"/>
  </si>
  <si>
    <t>4.8</t>
  </si>
  <si>
    <t>ﾐﾂﾞｷ</t>
  </si>
  <si>
    <t>FUKUWAKI</t>
  </si>
  <si>
    <t>2008.6.19</t>
  </si>
  <si>
    <t>2008.9.3</t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</si>
  <si>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</si>
  <si>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</si>
  <si>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</si>
  <si>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</si>
  <si>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</si>
  <si>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</si>
  <si>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</si>
  <si>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</si>
  <si>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</si>
  <si>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</si>
  <si>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</si>
  <si>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</si>
  <si>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</si>
  <si>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</si>
  <si>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</si>
  <si>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</si>
  <si>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</si>
  <si>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</si>
  <si>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</si>
  <si>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</si>
  <si>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</si>
  <si>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</si>
  <si>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</si>
  <si>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</si>
  <si>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</si>
  <si>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</si>
  <si>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</si>
  <si>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</si>
  <si>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</si>
  <si>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</si>
  <si>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</si>
  <si>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</si>
  <si>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r>
      <t>〔リレータイム</t>
    </r>
    <r>
      <rPr>
        <sz val="10"/>
        <color theme="1"/>
        <rFont val="游ゴシック"/>
        <family val="2"/>
        <charset val="128"/>
      </rPr>
      <t>〕</t>
    </r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</si>
  <si>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</si>
  <si>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</si>
  <si>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</si>
  <si>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</si>
  <si>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一惺</t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</si>
  <si>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</si>
  <si>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</si>
  <si>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</si>
  <si>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</si>
  <si>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</si>
  <si>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</si>
  <si>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</si>
  <si>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</si>
  <si>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</si>
  <si>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</si>
  <si>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</si>
  <si>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</si>
  <si>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</si>
  <si>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</si>
  <si>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</si>
  <si>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</si>
  <si>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</si>
  <si>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</si>
  <si>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</si>
  <si>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</si>
  <si>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</si>
  <si>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</si>
  <si>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ｹﾝﾀ</t>
  </si>
  <si>
    <t>FUNADA</t>
  </si>
  <si>
    <t>Kenta</t>
  </si>
  <si>
    <t>2009.06.23</t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</si>
  <si>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</si>
  <si>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</si>
  <si>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</si>
  <si>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</si>
  <si>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</si>
  <si>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</si>
  <si>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</si>
  <si>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</si>
  <si>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</si>
  <si>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</si>
  <si>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</si>
  <si>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</si>
  <si>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</si>
  <si>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ｳﾀﾞｶﾞﾜ</t>
  </si>
  <si>
    <t>UDAGAWA</t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</si>
  <si>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</si>
  <si>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</si>
  <si>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</si>
  <si>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</si>
  <si>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</si>
  <si>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</si>
  <si>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</si>
  <si>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</si>
  <si>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</si>
  <si>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</si>
  <si>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ｹｲｽｹ</t>
  </si>
  <si>
    <t>ANADA</t>
  </si>
  <si>
    <t>Keisuke</t>
  </si>
  <si>
    <t>2009.7.23</t>
  </si>
  <si>
    <t>ﾌｼﾞｷ</t>
  </si>
  <si>
    <t>ﾔｽﾄﾗ</t>
  </si>
  <si>
    <t>HUZIKI</t>
  </si>
  <si>
    <t>Yasutora</t>
  </si>
  <si>
    <t>2010.2.15</t>
  </si>
  <si>
    <t>ｶﾜｲ</t>
  </si>
  <si>
    <t>KAWAI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</si>
  <si>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</si>
  <si>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</si>
  <si>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</si>
  <si>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</si>
  <si>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</si>
  <si>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</si>
  <si>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</si>
  <si>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</si>
  <si>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ｻﾞｲﾏ</t>
  </si>
  <si>
    <t>ZAIMA</t>
  </si>
  <si>
    <t>2009.4.23</t>
  </si>
  <si>
    <t>2009.7.27</t>
  </si>
  <si>
    <t>ｲﾏﾓﾄ</t>
  </si>
  <si>
    <t>IMAMOTO</t>
  </si>
  <si>
    <t>2009.7.30</t>
  </si>
  <si>
    <t>ﾀﾅﾍﾞ</t>
  </si>
  <si>
    <t>ｱｷｵ</t>
  </si>
  <si>
    <t>TANABE</t>
  </si>
  <si>
    <t>Akio</t>
  </si>
  <si>
    <t>2009.5.25</t>
  </si>
  <si>
    <t>ﾅｶﾞｲ</t>
  </si>
  <si>
    <t>NAGAI</t>
  </si>
  <si>
    <t>Miki</t>
  </si>
  <si>
    <t>2009.6.7</t>
  </si>
  <si>
    <t>2009.6.22</t>
  </si>
  <si>
    <t>ﾀﾆｵｸ</t>
  </si>
  <si>
    <t>ﾜﾀﾙ</t>
  </si>
  <si>
    <t>TANIOKU</t>
  </si>
  <si>
    <t>Wataru</t>
  </si>
  <si>
    <t>2009.9.13</t>
  </si>
  <si>
    <t>ﾖｼｻﾞﾜ</t>
  </si>
  <si>
    <t>ﾋﾛﾉﾌﾞ</t>
  </si>
  <si>
    <t>YOSHIZAWA</t>
  </si>
  <si>
    <t>Hironobu</t>
  </si>
  <si>
    <t>2009.9.6</t>
  </si>
  <si>
    <t>ﾓﾓﾔ</t>
  </si>
  <si>
    <t>Momoya</t>
  </si>
  <si>
    <t>2009.9.21</t>
  </si>
  <si>
    <t>邵</t>
  </si>
  <si>
    <t>語非</t>
  </si>
  <si>
    <t>ｼｬｵ</t>
  </si>
  <si>
    <t>ﾕｳﾌｪｲ</t>
  </si>
  <si>
    <t>2009.12.28</t>
  </si>
  <si>
    <t>CHN</t>
  </si>
  <si>
    <t>ﾉｲ</t>
  </si>
  <si>
    <t>NOI</t>
  </si>
  <si>
    <t>2009.5.6</t>
  </si>
  <si>
    <t>ｸｷ</t>
  </si>
  <si>
    <t>ｶﾂﾋﾛ</t>
  </si>
  <si>
    <t>KUKI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</si>
  <si>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</si>
  <si>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</si>
  <si>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</si>
  <si>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</si>
  <si>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</si>
  <si>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</si>
  <si>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</si>
  <si>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</si>
  <si>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</si>
  <si>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</si>
  <si>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</si>
  <si>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2009.09.08</t>
  </si>
  <si>
    <t>ｵｵﾓﾘ</t>
  </si>
  <si>
    <t>OMORI</t>
  </si>
  <si>
    <t>2009.04.03</t>
  </si>
  <si>
    <t>ｵｶｾ</t>
  </si>
  <si>
    <t>ｶﾑｲ</t>
  </si>
  <si>
    <t>OKASE</t>
  </si>
  <si>
    <t>Kamui</t>
  </si>
  <si>
    <t>ﾋﾒﾉ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</si>
  <si>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</si>
  <si>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</si>
  <si>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</si>
  <si>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</si>
  <si>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</si>
  <si>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</si>
  <si>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</si>
  <si>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</si>
  <si>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</si>
  <si>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</si>
  <si>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ﾘｭｳﾉｽｹ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</si>
  <si>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</si>
  <si>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</si>
  <si>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</si>
  <si>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</si>
  <si>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</si>
  <si>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</si>
  <si>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</si>
  <si>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</si>
  <si>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</si>
  <si>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</si>
  <si>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</si>
  <si>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</si>
  <si>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</si>
  <si>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</si>
  <si>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</si>
  <si>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</si>
  <si>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</si>
  <si>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</si>
  <si>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</si>
  <si>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</si>
  <si>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</si>
  <si>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</si>
  <si>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</si>
  <si>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</si>
  <si>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</si>
  <si>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</si>
  <si>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</si>
  <si>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</si>
  <si>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</si>
  <si>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</si>
  <si>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</si>
  <si>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</si>
  <si>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</si>
  <si>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</si>
  <si>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</si>
  <si>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</si>
  <si>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</si>
  <si>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</si>
  <si>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</si>
  <si>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</si>
  <si>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</si>
  <si>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</si>
  <si>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</si>
  <si>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</si>
  <si>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</si>
  <si>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</si>
  <si>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</si>
  <si>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</si>
  <si>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2009.4.15</t>
  </si>
  <si>
    <t>ﾋｮｳﾄﾞｳ</t>
  </si>
  <si>
    <t>ﾄﾓ</t>
  </si>
  <si>
    <t>HYODO</t>
  </si>
  <si>
    <t>2009.12.17</t>
  </si>
  <si>
    <t>2009.9.9</t>
  </si>
  <si>
    <t>ﾊﾗﾀﾞ</t>
  </si>
  <si>
    <t>ﾘｭｳｼﾞﾛｳ</t>
  </si>
  <si>
    <t>HARADA</t>
  </si>
  <si>
    <t>Ryujiro</t>
  </si>
  <si>
    <t>2009.5.3</t>
  </si>
  <si>
    <t>ｾｼﾓ</t>
  </si>
  <si>
    <t>2009.4.8</t>
  </si>
  <si>
    <t>ｶﾏﾑﾗ</t>
  </si>
  <si>
    <t>KAMAMURA</t>
  </si>
  <si>
    <t>2009.5.19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</si>
  <si>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</si>
  <si>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</si>
  <si>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</si>
  <si>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</si>
  <si>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</si>
  <si>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</si>
  <si>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</si>
  <si>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</si>
  <si>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</si>
  <si>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</si>
  <si>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</si>
  <si>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</si>
  <si>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</si>
  <si>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ﾀｶﾉ</t>
  </si>
  <si>
    <t>TAKANO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</si>
  <si>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</si>
  <si>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</si>
  <si>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</si>
  <si>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</si>
  <si>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</si>
  <si>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</si>
  <si>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</si>
  <si>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</si>
  <si>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</si>
  <si>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</si>
  <si>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</si>
  <si>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</si>
  <si>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</si>
  <si>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</si>
  <si>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</si>
  <si>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</si>
  <si>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</si>
  <si>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</si>
  <si>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</si>
  <si>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</si>
  <si>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</si>
  <si>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</si>
  <si>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</si>
  <si>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</si>
  <si>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</si>
  <si>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</si>
  <si>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</si>
  <si>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</si>
  <si>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</si>
  <si>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</si>
  <si>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</si>
  <si>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</si>
  <si>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</si>
  <si>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</si>
  <si>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</si>
  <si>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</si>
  <si>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</si>
  <si>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</si>
  <si>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</si>
  <si>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</si>
  <si>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</si>
  <si>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</si>
  <si>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</si>
  <si>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</si>
  <si>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</si>
  <si>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</si>
  <si>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</si>
  <si>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</si>
  <si>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</si>
  <si>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</si>
  <si>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</si>
  <si>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</si>
  <si>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</si>
  <si>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</si>
  <si>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</si>
  <si>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</si>
  <si>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</si>
  <si>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</si>
  <si>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</si>
  <si>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</si>
  <si>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</si>
  <si>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</si>
  <si>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</si>
  <si>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</si>
  <si>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</si>
  <si>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</si>
  <si>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</si>
  <si>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</si>
  <si>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</si>
  <si>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</si>
  <si>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</si>
  <si>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</si>
  <si>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</si>
  <si>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</si>
  <si>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</si>
  <si>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</si>
  <si>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</si>
  <si>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</si>
  <si>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</si>
  <si>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</si>
  <si>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</si>
  <si>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</si>
  <si>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</si>
  <si>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</si>
  <si>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</si>
  <si>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</si>
  <si>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</si>
  <si>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</si>
  <si>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</si>
  <si>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</si>
  <si>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Ryo</t>
  </si>
  <si>
    <t>2009.4.4</t>
  </si>
  <si>
    <t>ﾅｶｳﾗ</t>
  </si>
  <si>
    <t>2010.3.27</t>
  </si>
  <si>
    <t>ﾄｷｱ</t>
  </si>
  <si>
    <t>Tokia</t>
  </si>
  <si>
    <t>2009.03.02</t>
  </si>
  <si>
    <t>ｳｴﾉ</t>
  </si>
  <si>
    <t>UENO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</si>
  <si>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</si>
  <si>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</si>
  <si>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</si>
  <si>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</si>
  <si>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</si>
  <si>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</si>
  <si>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</si>
  <si>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</si>
  <si>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</si>
  <si>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</si>
  <si>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</si>
  <si>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</si>
  <si>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石川</t>
  </si>
  <si>
    <t>花凪</t>
  </si>
  <si>
    <t>ｲｼｶﾜ</t>
  </si>
  <si>
    <t>ISHIKAWA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</si>
  <si>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</si>
  <si>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</si>
  <si>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</si>
  <si>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</si>
  <si>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</si>
  <si>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</si>
  <si>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</si>
  <si>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2009.10.21</t>
  </si>
  <si>
    <t>ｺｲｹ</t>
  </si>
  <si>
    <t>ﾊﾙﾋ</t>
  </si>
  <si>
    <t>KOIKE</t>
  </si>
  <si>
    <t>2009.05.25</t>
  </si>
  <si>
    <t>ﾂﾁﾔ</t>
  </si>
  <si>
    <t>TSUCHIYA</t>
  </si>
  <si>
    <t>2009.12.27</t>
  </si>
  <si>
    <t>新規</t>
    <rPh sb="0" eb="2">
      <t>シンキ</t>
    </rPh>
    <phoneticPr fontId="2"/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</si>
  <si>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</si>
  <si>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</si>
  <si>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</si>
  <si>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</si>
  <si>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</si>
  <si>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</si>
  <si>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</si>
  <si>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</si>
  <si>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</si>
  <si>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ｱｲﾘ</t>
  </si>
  <si>
    <t>USHIZAWA</t>
  </si>
  <si>
    <t>Airi</t>
  </si>
  <si>
    <t>2009.10.22</t>
  </si>
  <si>
    <t>ﾐｽﾞﾉ</t>
  </si>
  <si>
    <t>MIZUNO</t>
  </si>
  <si>
    <t>2010.2.21</t>
  </si>
  <si>
    <t>れい</t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</si>
  <si>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</si>
  <si>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</si>
  <si>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</si>
  <si>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</si>
  <si>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</si>
  <si>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</si>
  <si>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</si>
  <si>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</si>
  <si>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</si>
  <si>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</si>
  <si>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</si>
  <si>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</si>
  <si>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ﾀｹｳﾁ</t>
  </si>
  <si>
    <t>ﾅﾙ</t>
  </si>
  <si>
    <t>TAKEUCHI</t>
  </si>
  <si>
    <t>Naru</t>
  </si>
  <si>
    <t>2009.08.14</t>
  </si>
  <si>
    <t>2009.05.22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</si>
  <si>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</si>
  <si>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</si>
  <si>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</si>
  <si>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</si>
  <si>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</si>
  <si>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ｲｲﾀﾞ</t>
  </si>
  <si>
    <t>IIDA</t>
  </si>
  <si>
    <t>西森</t>
  </si>
  <si>
    <t>睦夏</t>
  </si>
  <si>
    <t>ﾆｼﾓﾘ</t>
  </si>
  <si>
    <t>ﾑﾂｷ</t>
  </si>
  <si>
    <t>NISHIMORI</t>
  </si>
  <si>
    <t>Mutsuki</t>
  </si>
  <si>
    <t>2009.8.1</t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</si>
  <si>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</si>
  <si>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</si>
  <si>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</si>
  <si>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</si>
  <si>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</si>
  <si>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</si>
  <si>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</si>
  <si>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</si>
  <si>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</si>
  <si>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ﾘﾉ</t>
  </si>
  <si>
    <t>Rino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</si>
  <si>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</si>
  <si>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</si>
  <si>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</si>
  <si>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</si>
  <si>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</si>
  <si>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</si>
  <si>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</si>
  <si>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</si>
  <si>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2009.10.1</t>
  </si>
  <si>
    <t>2010.3.28</t>
  </si>
  <si>
    <t>ﾀﾉｳｴ</t>
  </si>
  <si>
    <t>TANOUE</t>
  </si>
  <si>
    <t>2009.4.20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</si>
  <si>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</si>
  <si>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</si>
  <si>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</si>
  <si>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</si>
  <si>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</si>
  <si>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</si>
  <si>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</si>
  <si>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</si>
  <si>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</si>
  <si>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ﾕｽﾞｷ</t>
  </si>
  <si>
    <t>KAWASE</t>
  </si>
  <si>
    <t>2009.9.24</t>
  </si>
  <si>
    <t>ﾕｱｻ</t>
  </si>
  <si>
    <t>YUASA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</si>
  <si>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</si>
  <si>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</si>
  <si>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</si>
  <si>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</si>
  <si>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</si>
  <si>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</si>
  <si>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</si>
  <si>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</si>
  <si>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</si>
  <si>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</si>
  <si>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</si>
  <si>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</si>
  <si>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</si>
  <si>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</si>
  <si>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</si>
  <si>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</si>
  <si>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</si>
  <si>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</si>
  <si>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</si>
  <si>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</si>
  <si>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</si>
  <si>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</si>
  <si>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</si>
  <si>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</si>
  <si>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</si>
  <si>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</si>
  <si>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</si>
  <si>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</si>
  <si>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</si>
  <si>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</si>
  <si>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</si>
  <si>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</si>
  <si>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</si>
  <si>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</si>
  <si>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</si>
  <si>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</si>
  <si>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</si>
  <si>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</si>
  <si>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</si>
  <si>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</si>
  <si>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</si>
  <si>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</si>
  <si>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</si>
  <si>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</si>
  <si>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</si>
  <si>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</si>
  <si>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</si>
  <si>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</si>
  <si>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</si>
  <si>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</si>
  <si>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</si>
  <si>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ｼｵｶﾜ</t>
  </si>
  <si>
    <t>SHIOKAWA</t>
  </si>
  <si>
    <t>ﾕｲｶ</t>
  </si>
  <si>
    <t>Yuika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</si>
  <si>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</si>
  <si>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</si>
  <si>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</si>
  <si>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</si>
  <si>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</si>
  <si>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</si>
  <si>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</si>
  <si>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</si>
  <si>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</si>
  <si>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</si>
  <si>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</si>
  <si>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</si>
  <si>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</si>
  <si>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2009.08.09</t>
  </si>
  <si>
    <t>ｼｮｳﾀﾛｳ</t>
  </si>
  <si>
    <t>Shotaro</t>
  </si>
  <si>
    <t>2009.05.04</t>
  </si>
  <si>
    <t>ホアン</t>
  </si>
  <si>
    <t>ﾆｬｯﾄ　ﾅﾑ</t>
  </si>
  <si>
    <t>HOAN</t>
  </si>
  <si>
    <t>Nyatto Namu</t>
  </si>
  <si>
    <t>2009.11.24</t>
  </si>
  <si>
    <t>永田</t>
    <rPh sb="0" eb="2">
      <t>ナガタ</t>
    </rPh>
    <phoneticPr fontId="2"/>
  </si>
  <si>
    <t>ﾅｶﾞﾀ</t>
  </si>
  <si>
    <t>NAGATA</t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</si>
  <si>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</si>
  <si>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</si>
  <si>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</si>
  <si>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</si>
  <si>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</si>
  <si>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</si>
  <si>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</si>
  <si>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</si>
  <si>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</si>
  <si>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</si>
  <si>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</si>
  <si>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</si>
  <si>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</si>
  <si>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</si>
  <si>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</si>
  <si>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</si>
  <si>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</si>
  <si>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</si>
  <si>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</si>
  <si>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</si>
  <si>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</si>
  <si>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</si>
  <si>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</si>
  <si>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</si>
  <si>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</si>
  <si>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</si>
  <si>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</si>
  <si>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</si>
  <si>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</si>
  <si>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</si>
  <si>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</si>
  <si>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</si>
  <si>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</si>
  <si>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</si>
  <si>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</si>
  <si>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</si>
  <si>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</si>
  <si>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</si>
  <si>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</si>
  <si>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</si>
  <si>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</si>
  <si>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</si>
  <si>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</si>
  <si>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</si>
  <si>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</si>
  <si>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</si>
  <si>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ｱｽﾄ</t>
  </si>
  <si>
    <t>Asuto</t>
  </si>
  <si>
    <t>2010.02.13</t>
  </si>
  <si>
    <t>佐々木</t>
  </si>
  <si>
    <t>優太</t>
  </si>
  <si>
    <t>2009.07.30</t>
  </si>
  <si>
    <t>野口</t>
  </si>
  <si>
    <t>龍之介</t>
  </si>
  <si>
    <t>2009.08.15</t>
  </si>
  <si>
    <t>牧野</t>
  </si>
  <si>
    <t>蒼音</t>
  </si>
  <si>
    <t>ﾏｷﾉ</t>
  </si>
  <si>
    <t>ｱｵﾄ</t>
  </si>
  <si>
    <t>MAKINO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</si>
  <si>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</si>
  <si>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</si>
  <si>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</si>
  <si>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</si>
  <si>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</si>
  <si>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</si>
  <si>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</si>
  <si>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</si>
  <si>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</si>
  <si>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</si>
  <si>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</si>
  <si>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</si>
  <si>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</si>
  <si>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</si>
  <si>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</si>
  <si>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</si>
  <si>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</si>
  <si>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</si>
  <si>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</si>
  <si>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Ryoutaro</t>
  </si>
  <si>
    <t>2009.11.14</t>
  </si>
  <si>
    <t>竹村</t>
  </si>
  <si>
    <t>祐人</t>
  </si>
  <si>
    <t>2008.6.24</t>
  </si>
  <si>
    <t>ｾﾘ</t>
  </si>
  <si>
    <t>ｹｲｼﾞﾛｳ</t>
  </si>
  <si>
    <t>SERI</t>
  </si>
  <si>
    <t>Keijiro</t>
  </si>
  <si>
    <t>ｷｲﾁ</t>
  </si>
  <si>
    <t>Kiichi</t>
  </si>
  <si>
    <t>2010.2.11</t>
  </si>
  <si>
    <t>将吾</t>
  </si>
  <si>
    <t>2010.01.15</t>
  </si>
  <si>
    <t>慎吾</t>
  </si>
  <si>
    <t>ﾌｸﾄﾐ</t>
  </si>
  <si>
    <t>ｼﾝｺﾞ</t>
  </si>
  <si>
    <t>FUKUTOMI</t>
  </si>
  <si>
    <t>Shingo</t>
  </si>
  <si>
    <t>2009.7.28</t>
  </si>
  <si>
    <t>陸人</t>
  </si>
  <si>
    <t>ﾔﾑﾗ</t>
  </si>
  <si>
    <t>YAMURA</t>
  </si>
  <si>
    <t>2009.05.09</t>
  </si>
  <si>
    <t>隆成</t>
  </si>
  <si>
    <t>2009.12.11</t>
  </si>
  <si>
    <t>蓮見</t>
  </si>
  <si>
    <t>将大</t>
  </si>
  <si>
    <t>ﾊｽﾐ</t>
  </si>
  <si>
    <t>HASUMI</t>
  </si>
  <si>
    <t>2010.01.29</t>
  </si>
  <si>
    <t>Sho</t>
  </si>
  <si>
    <t>2010.02.27</t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</si>
  <si>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</si>
  <si>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</si>
  <si>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</si>
  <si>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</si>
  <si>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</si>
  <si>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</si>
  <si>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</si>
  <si>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</si>
  <si>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</si>
  <si>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</si>
  <si>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</si>
  <si>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</si>
  <si>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ﾔﾏｼﾞﾘ</t>
  </si>
  <si>
    <t>ﾕｷﾄ</t>
  </si>
  <si>
    <t>YAMAJIRI</t>
  </si>
  <si>
    <t>Yukito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</si>
  <si>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</si>
  <si>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</si>
  <si>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</si>
  <si>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</si>
  <si>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</si>
  <si>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</si>
  <si>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</si>
  <si>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</si>
  <si>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ｺｳｶﾞ</t>
  </si>
  <si>
    <t>MASUNO</t>
  </si>
  <si>
    <t>Koga</t>
  </si>
  <si>
    <t>2010.02.18</t>
  </si>
  <si>
    <t>ｼｭｳ</t>
  </si>
  <si>
    <t>Shu</t>
  </si>
  <si>
    <t>2010.01.18</t>
  </si>
  <si>
    <t>ｵｸﾞﾗ</t>
  </si>
  <si>
    <t>OGURA</t>
  </si>
  <si>
    <t>ｶｲﾂﾞ</t>
  </si>
  <si>
    <t>KAIDU</t>
  </si>
  <si>
    <t>2009.06.15</t>
  </si>
  <si>
    <t>ﾌｼﾞﾏｷ</t>
  </si>
  <si>
    <t>ﾘｮｳﾄ</t>
  </si>
  <si>
    <t>FUJIMAKI</t>
  </si>
  <si>
    <t>Ryoto</t>
  </si>
  <si>
    <t>2009.08.27</t>
  </si>
  <si>
    <t>2010.02.06</t>
  </si>
  <si>
    <t>ｸﾏｲ</t>
  </si>
  <si>
    <t>KUMAI</t>
  </si>
  <si>
    <t>Kei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</si>
  <si>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</si>
  <si>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</si>
  <si>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</si>
  <si>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</si>
  <si>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</si>
  <si>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</si>
  <si>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</si>
  <si>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</si>
  <si>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</si>
  <si>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ﾏｽﾀﾞ</t>
  </si>
  <si>
    <t>MASUDA</t>
  </si>
  <si>
    <t>Shouma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</si>
  <si>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</si>
  <si>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</si>
  <si>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</si>
  <si>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</si>
  <si>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</si>
  <si>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</si>
  <si>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</si>
  <si>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</si>
  <si>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</si>
  <si>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</si>
  <si>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</si>
  <si>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</si>
  <si>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</si>
  <si>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</si>
  <si>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</si>
  <si>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2009.07.20</t>
  </si>
  <si>
    <t>ｽｶﾞﾔ</t>
  </si>
  <si>
    <t>ｺﾅﾂ</t>
  </si>
  <si>
    <t>SUGAYA</t>
  </si>
  <si>
    <t>Konatsu</t>
  </si>
  <si>
    <t>2009.07.18</t>
  </si>
  <si>
    <t>まこ</t>
  </si>
  <si>
    <t>莉央</t>
    <rPh sb="0" eb="1">
      <t>リ</t>
    </rPh>
    <rPh sb="1" eb="2">
      <t>オウ</t>
    </rPh>
    <phoneticPr fontId="2"/>
  </si>
  <si>
    <t>太田</t>
    <rPh sb="0" eb="2">
      <t>オオタ</t>
    </rPh>
    <phoneticPr fontId="2"/>
  </si>
  <si>
    <t>OTA</t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</si>
  <si>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</si>
  <si>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</si>
  <si>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</si>
  <si>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</si>
  <si>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</si>
  <si>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</si>
  <si>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</si>
  <si>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</si>
  <si>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</si>
  <si>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</si>
  <si>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ｲﾅﾊﾞ</t>
  </si>
  <si>
    <t>INABA</t>
  </si>
  <si>
    <t>2009.12.10</t>
  </si>
  <si>
    <t>ｱﾏﾈ</t>
  </si>
  <si>
    <t>TOMONO</t>
  </si>
  <si>
    <t>Amane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</si>
  <si>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</si>
  <si>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</si>
  <si>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</si>
  <si>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</si>
  <si>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</si>
  <si>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</si>
  <si>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</si>
  <si>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</si>
  <si>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ｱﾀﾗｼ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</si>
  <si>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</si>
  <si>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</si>
  <si>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</si>
  <si>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</si>
  <si>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</si>
  <si>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</si>
  <si>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</si>
  <si>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</si>
  <si>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ﾐﾔﾋﾞ</t>
  </si>
  <si>
    <t>KAMINOTA</t>
  </si>
  <si>
    <t>Miyabi</t>
  </si>
  <si>
    <t>2009.10.24</t>
  </si>
  <si>
    <t>ｶﾜｳﾁ</t>
  </si>
  <si>
    <t>KAWAUCHI</t>
  </si>
  <si>
    <t>2009.05.15</t>
  </si>
  <si>
    <t>ｺﾐﾔ</t>
  </si>
  <si>
    <t>KOMIYA</t>
  </si>
  <si>
    <t>2009.04.21</t>
  </si>
  <si>
    <t>ｲﾁｶ</t>
  </si>
  <si>
    <t>Ichika</t>
  </si>
  <si>
    <t>2009.09.05</t>
  </si>
  <si>
    <t>ｺﾕｷ</t>
  </si>
  <si>
    <t>Koyuki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</si>
  <si>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</si>
  <si>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</si>
  <si>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</si>
  <si>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</si>
  <si>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</si>
  <si>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</si>
  <si>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</si>
  <si>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</si>
  <si>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</si>
  <si>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</si>
  <si>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>YONEI</t>
  </si>
  <si>
    <t>Nana</t>
  </si>
  <si>
    <t>ｲｼｸﾞﾛ</t>
  </si>
  <si>
    <t>ｺﾉｶ</t>
  </si>
  <si>
    <t>ISHIGURO</t>
  </si>
  <si>
    <t>Konoka</t>
  </si>
  <si>
    <t>柄澤</t>
  </si>
  <si>
    <t>絢英</t>
  </si>
  <si>
    <t>ｶﾗｻﾜ</t>
  </si>
  <si>
    <t>ｱﾔｴ</t>
  </si>
  <si>
    <t>KARASAWA</t>
  </si>
  <si>
    <t>Ayae</t>
  </si>
  <si>
    <t>2009.12.30</t>
  </si>
  <si>
    <t>ﾋﾛﾆﾜ</t>
  </si>
  <si>
    <t>ｺｺ</t>
  </si>
  <si>
    <t>HIRONIWA</t>
  </si>
  <si>
    <t>Koko</t>
  </si>
  <si>
    <t>ﾘｵﾝ</t>
  </si>
  <si>
    <t>Rion</t>
  </si>
  <si>
    <t>2009.9.29</t>
  </si>
  <si>
    <t>芽</t>
  </si>
  <si>
    <t>2009.04.22</t>
  </si>
  <si>
    <t>琴都</t>
  </si>
  <si>
    <t>2009.06.11</t>
  </si>
  <si>
    <t>実希</t>
  </si>
  <si>
    <t>ﾐﾂｷ</t>
  </si>
  <si>
    <t>Mitsuki</t>
  </si>
  <si>
    <t>2009.06.02</t>
  </si>
  <si>
    <t>ひまり</t>
  </si>
  <si>
    <t>紗彩</t>
  </si>
  <si>
    <t>ｼﾓﾉ</t>
  </si>
  <si>
    <t>SHIMONO</t>
  </si>
  <si>
    <t>2009.04.04</t>
  </si>
  <si>
    <t>りか</t>
  </si>
  <si>
    <t>ｼﾝﾎﾞ</t>
  </si>
  <si>
    <t>ﾘｶ</t>
  </si>
  <si>
    <t>SHINBO</t>
  </si>
  <si>
    <t>Rika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</si>
  <si>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</si>
  <si>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</si>
  <si>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</si>
  <si>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</si>
  <si>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</si>
  <si>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</si>
  <si>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</si>
  <si>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</si>
  <si>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</si>
  <si>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</si>
  <si>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</si>
  <si>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</si>
  <si>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</si>
  <si>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</si>
  <si>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</si>
  <si>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</si>
  <si>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</si>
  <si>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</si>
  <si>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ｾｶﾞﾜ</t>
  </si>
  <si>
    <t>ﾕｽﾞﾊ</t>
  </si>
  <si>
    <t>SEGAWA</t>
  </si>
  <si>
    <t>Yuzuha</t>
  </si>
  <si>
    <t>ﾔﾉ</t>
  </si>
  <si>
    <t>ｼｽﾞﾎ</t>
  </si>
  <si>
    <t>YANO</t>
  </si>
  <si>
    <t>Shizuho</t>
  </si>
  <si>
    <t>2009.7.21</t>
  </si>
  <si>
    <t>ﾎﾘｺｼ</t>
  </si>
  <si>
    <t>ﾅﾅ</t>
  </si>
  <si>
    <t>HORIKOSHI</t>
  </si>
  <si>
    <t>2010.3.23</t>
  </si>
  <si>
    <t>2009.9.10</t>
  </si>
  <si>
    <t>木下</t>
    <rPh sb="0" eb="2">
      <t>ｷﾉｼﾀ</t>
    </rPh>
    <phoneticPr fontId="2" type="halfwidthKatakana"/>
  </si>
  <si>
    <t>2009.8.22</t>
  </si>
  <si>
    <t>二本栁</t>
  </si>
  <si>
    <t>ひかり</t>
  </si>
  <si>
    <t>ﾆﾎﾝﾔﾅｷﾞ</t>
  </si>
  <si>
    <t>ﾋｶﾘ</t>
  </si>
  <si>
    <t>NIHONYANAGI</t>
  </si>
  <si>
    <t>Hikari</t>
  </si>
  <si>
    <t>2008.6.2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</si>
  <si>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</si>
  <si>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</si>
  <si>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</si>
  <si>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</si>
  <si>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</si>
  <si>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</si>
  <si>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</si>
  <si>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</si>
  <si>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</si>
  <si>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新</t>
    <rPh sb="0" eb="1">
      <t>ｼﾝ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</si>
  <si>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</si>
  <si>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</si>
  <si>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</si>
  <si>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</si>
  <si>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</si>
  <si>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</si>
  <si>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</si>
  <si>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</si>
  <si>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</si>
  <si>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</si>
  <si>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</si>
  <si>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</si>
  <si>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</si>
  <si>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</si>
  <si>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</si>
  <si>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</si>
  <si>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</si>
  <si>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</si>
  <si>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</si>
  <si>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</si>
  <si>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</si>
  <si>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</si>
  <si>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</si>
  <si>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</si>
  <si>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</si>
  <si>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</si>
  <si>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</si>
  <si>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</si>
  <si>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</si>
  <si>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</si>
  <si>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</si>
  <si>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</si>
  <si>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</si>
  <si>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</si>
  <si>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</si>
  <si>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</si>
  <si>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</si>
  <si>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</si>
  <si>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</si>
  <si>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</si>
  <si>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</si>
  <si>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</si>
  <si>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</si>
  <si>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</si>
  <si>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</si>
  <si>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</si>
  <si>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</si>
  <si>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</si>
  <si>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</si>
  <si>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</si>
  <si>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</si>
  <si>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</si>
  <si>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</si>
  <si>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</si>
  <si>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</si>
  <si>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</si>
  <si>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</si>
  <si>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</si>
  <si>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</si>
  <si>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</si>
  <si>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</si>
  <si>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</si>
  <si>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</si>
  <si>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</si>
  <si>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</si>
  <si>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</si>
  <si>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</si>
  <si>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</si>
  <si>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</si>
  <si>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土屋</t>
    <rPh sb="0" eb="2">
      <t>ﾂﾁﾔ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</si>
  <si>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</si>
  <si>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</si>
  <si>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</si>
  <si>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</si>
  <si>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</si>
  <si>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ｽｺｳ</t>
  </si>
  <si>
    <t>Suko</t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</si>
  <si>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</si>
  <si>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</si>
  <si>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</si>
  <si>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</si>
  <si>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</si>
  <si>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</si>
  <si>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</si>
  <si>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</si>
  <si>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</si>
  <si>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</si>
  <si>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</si>
  <si>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</si>
  <si>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</si>
  <si>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</si>
  <si>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</si>
  <si>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</si>
  <si>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</si>
  <si>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</si>
  <si>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</si>
  <si>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</si>
  <si>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</si>
  <si>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</si>
  <si>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</si>
  <si>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</si>
  <si>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</si>
  <si>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</si>
  <si>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秋山</t>
    <rPh sb="0" eb="2">
      <t>ｱｷﾔﾏ</t>
    </rPh>
    <phoneticPr fontId="3" type="halfwidthKatakana"/>
  </si>
  <si>
    <t>菅原</t>
    <rPh sb="0" eb="2">
      <t>ｽｶﾞﾜﾗ</t>
    </rPh>
    <phoneticPr fontId="3" type="halfwidthKatakana"/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</si>
  <si>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</si>
  <si>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</si>
  <si>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</si>
  <si>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</si>
  <si>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</si>
  <si>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</si>
  <si>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</si>
  <si>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高橋</t>
    <rPh sb="0" eb="2">
      <t>ﾀｶﾊｼ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</si>
  <si>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</si>
  <si>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</si>
  <si>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</si>
  <si>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</si>
  <si>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</si>
  <si>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</si>
  <si>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</si>
  <si>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</si>
  <si>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</si>
  <si>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鈴木</t>
    <rPh sb="0" eb="2">
      <t>ｽｽﾞｷ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</si>
  <si>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</si>
  <si>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</si>
  <si>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</si>
  <si>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</si>
  <si>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</si>
  <si>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</si>
  <si>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</si>
  <si>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</si>
  <si>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</si>
  <si>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平野</t>
    <rPh sb="0" eb="2">
      <t>ﾋﾗﾉ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</si>
  <si>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</si>
  <si>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</si>
  <si>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</si>
  <si>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</si>
  <si>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</si>
  <si>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</si>
  <si>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</si>
  <si>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</si>
  <si>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</si>
  <si>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</si>
  <si>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</si>
  <si>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2009.03.30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</si>
  <si>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</si>
  <si>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</si>
  <si>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</si>
  <si>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</si>
  <si>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</si>
  <si>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</si>
  <si>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</si>
  <si>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</si>
  <si>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</si>
  <si>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</si>
  <si>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</si>
  <si>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</si>
  <si>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</si>
  <si>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</si>
  <si>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</si>
  <si>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</si>
  <si>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</si>
  <si>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</si>
  <si>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</si>
  <si>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</si>
  <si>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</si>
  <si>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</si>
  <si>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</si>
  <si>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</si>
  <si>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</si>
  <si>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</si>
  <si>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</si>
  <si>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</si>
  <si>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</si>
  <si>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</si>
  <si>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</si>
  <si>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</si>
  <si>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ﾌｼﾞｲ</t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</si>
  <si>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</si>
  <si>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</si>
  <si>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</si>
  <si>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</si>
  <si>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</si>
  <si>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</si>
  <si>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</si>
  <si>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</si>
  <si>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藤谷</t>
    <rPh sb="0" eb="2">
      <t>ﾌｼﾞﾀﾆ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</si>
  <si>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</si>
  <si>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SYAO</t>
  </si>
  <si>
    <t>Yufuei</t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</si>
  <si>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</si>
  <si>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</si>
  <si>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</si>
  <si>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</si>
  <si>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</si>
  <si>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</si>
  <si>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</si>
  <si>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</si>
  <si>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</si>
  <si>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</si>
  <si>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</si>
  <si>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</si>
  <si>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</si>
  <si>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</si>
  <si>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</si>
  <si>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</si>
  <si>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</si>
  <si>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</si>
  <si>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</si>
  <si>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</si>
  <si>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</si>
  <si>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</si>
  <si>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</si>
  <si>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</si>
  <si>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</si>
  <si>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林</t>
    <rPh sb="0" eb="1">
      <t>ﾊﾔｼ</t>
    </rPh>
    <phoneticPr fontId="3" type="halfwidthKatakana"/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</si>
  <si>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</si>
  <si>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</si>
  <si>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</si>
  <si>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</si>
  <si>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</si>
  <si>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</si>
  <si>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MADONO</t>
  </si>
  <si>
    <t>Seijiro</t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</si>
  <si>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</si>
  <si>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</si>
  <si>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Tomo</t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</si>
  <si>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</si>
  <si>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</si>
  <si>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</si>
  <si>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</si>
  <si>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</si>
  <si>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</si>
  <si>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SESHIMO</t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</si>
  <si>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</si>
  <si>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</si>
  <si>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</si>
  <si>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</si>
  <si>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ﾗﾝｻﾞﾝ</t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</si>
  <si>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</si>
  <si>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</si>
  <si>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</si>
  <si>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</si>
  <si>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</si>
  <si>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</si>
  <si>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</si>
  <si>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</si>
  <si>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</si>
  <si>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</si>
  <si>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</si>
  <si>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</si>
  <si>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ｳﾞｧﾝ ﾗ ﾍﾟﾙｱ</t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</si>
  <si>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</si>
  <si>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</si>
  <si>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</si>
  <si>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</si>
  <si>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</si>
  <si>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</si>
  <si>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</si>
  <si>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</si>
  <si>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</si>
  <si>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</si>
  <si>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</si>
  <si>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</si>
  <si>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</si>
  <si>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橋本</t>
    <rPh sb="0" eb="2">
      <t>ﾊｼﾓﾄ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</si>
  <si>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</si>
  <si>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</si>
  <si>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</si>
  <si>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</si>
  <si>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</si>
  <si>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</si>
  <si>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</si>
  <si>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</si>
  <si>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</si>
  <si>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</si>
  <si>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</si>
  <si>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</si>
  <si>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</si>
  <si>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</si>
  <si>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</si>
  <si>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</si>
  <si>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</si>
  <si>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</si>
  <si>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</si>
  <si>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</si>
  <si>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</si>
  <si>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</si>
  <si>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</si>
  <si>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</si>
  <si>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</si>
  <si>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</si>
  <si>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</si>
  <si>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</si>
  <si>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</si>
  <si>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</si>
  <si>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</si>
  <si>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</si>
  <si>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</si>
  <si>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</si>
  <si>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</si>
  <si>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</si>
  <si>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</si>
  <si>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</si>
  <si>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</si>
  <si>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</si>
  <si>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</si>
  <si>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</si>
  <si>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</si>
  <si>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</si>
  <si>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</si>
  <si>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</si>
  <si>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宮下</t>
    <rPh sb="0" eb="2">
      <t>ﾐﾔｼﾀ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</si>
  <si>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</si>
  <si>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</si>
  <si>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</si>
  <si>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</si>
  <si>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</si>
  <si>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</si>
  <si>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田中</t>
    <rPh sb="0" eb="2">
      <t>ﾀﾅｶ</t>
    </rPh>
    <phoneticPr fontId="3" type="halfwidthKatakana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</si>
  <si>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</si>
  <si>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</si>
  <si>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</si>
  <si>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髙橋</t>
    <rPh sb="0" eb="2">
      <t>ﾀｶﾊｼ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</si>
  <si>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</si>
  <si>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</si>
  <si>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</si>
  <si>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</si>
  <si>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</si>
  <si>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</si>
  <si>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</si>
  <si>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</si>
  <si>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</si>
  <si>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</si>
  <si>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</si>
  <si>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</si>
  <si>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</si>
  <si>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</si>
  <si>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</si>
  <si>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</si>
  <si>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</si>
  <si>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</si>
  <si>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</si>
  <si>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佐々木</t>
    <rPh sb="0" eb="3">
      <t>ｻｻｷ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</si>
  <si>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</si>
  <si>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</si>
  <si>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</si>
  <si>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</si>
  <si>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</si>
  <si>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</si>
  <si>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</si>
  <si>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</si>
  <si>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甲斐</t>
    <rPh sb="0" eb="2">
      <t>カイ</t>
    </rPh>
    <phoneticPr fontId="3"/>
  </si>
  <si>
    <t>俊規</t>
    <rPh sb="0" eb="1">
      <t>シュン</t>
    </rPh>
    <rPh sb="1" eb="2">
      <t>キ</t>
    </rPh>
    <phoneticPr fontId="3"/>
  </si>
  <si>
    <t>伊藤</t>
    <rPh sb="0" eb="2">
      <t>ｲﾄｳ</t>
    </rPh>
    <phoneticPr fontId="3" type="halfwidthKatakana"/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</si>
  <si>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</si>
  <si>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</si>
  <si>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</si>
  <si>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</si>
  <si>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</si>
  <si>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</si>
  <si>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</si>
  <si>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</si>
  <si>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</si>
  <si>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</si>
  <si>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</si>
  <si>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</si>
  <si>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</si>
  <si>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</si>
  <si>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</si>
  <si>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</si>
  <si>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</si>
  <si>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</si>
  <si>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</si>
  <si>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</si>
  <si>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</si>
  <si>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原</t>
    <rPh sb="0" eb="1">
      <t>ハラ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</si>
  <si>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</si>
  <si>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</si>
  <si>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</si>
  <si>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</si>
  <si>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</si>
  <si>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</si>
  <si>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</si>
  <si>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</si>
  <si>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</si>
  <si>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</si>
  <si>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</si>
  <si>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</si>
  <si>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</si>
  <si>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</si>
  <si>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</si>
  <si>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</si>
  <si>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</si>
  <si>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</si>
  <si>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</si>
  <si>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</si>
  <si>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</si>
  <si>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</si>
  <si>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ｲｼﾊﾗ</t>
  </si>
  <si>
    <t>ISHIHARA</t>
  </si>
  <si>
    <t>2009.09.07</t>
  </si>
  <si>
    <t>岩渕</t>
    <rPh sb="1" eb="2">
      <t>ﾌﾁ</t>
    </rPh>
    <phoneticPr fontId="3" type="halfwidthKatakana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</si>
  <si>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</si>
  <si>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</si>
  <si>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</si>
  <si>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</si>
  <si>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</si>
  <si>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</si>
  <si>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</si>
  <si>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</si>
  <si>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</si>
  <si>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</si>
  <si>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</si>
  <si>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</si>
  <si>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</si>
  <si>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</si>
  <si>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</si>
  <si>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</si>
  <si>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</si>
  <si>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鈴木</t>
    <rPh sb="0" eb="2">
      <t>スズキ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</si>
  <si>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</si>
  <si>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</si>
  <si>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</si>
  <si>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</si>
  <si>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</si>
  <si>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</si>
  <si>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</si>
  <si>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</si>
  <si>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</si>
  <si>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</si>
  <si>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</si>
  <si>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</si>
  <si>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</si>
  <si>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</si>
  <si>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</si>
  <si>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</si>
  <si>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</si>
  <si>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</si>
  <si>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</si>
  <si>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</si>
  <si>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</si>
  <si>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</si>
  <si>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</si>
  <si>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</si>
  <si>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</si>
  <si>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</si>
  <si>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佐藤</t>
    <rPh sb="0" eb="2">
      <t>サトウ</t>
    </rPh>
    <phoneticPr fontId="3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</si>
  <si>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</si>
  <si>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</si>
  <si>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</si>
  <si>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</si>
  <si>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</si>
  <si>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</si>
  <si>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</si>
  <si>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</si>
  <si>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4.6</t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</si>
  <si>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</si>
  <si>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</si>
  <si>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</si>
  <si>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</si>
  <si>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</si>
  <si>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</si>
  <si>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</si>
  <si>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</si>
  <si>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</si>
  <si>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</si>
  <si>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</si>
  <si>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</si>
  <si>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</si>
  <si>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</si>
  <si>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</si>
  <si>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</si>
  <si>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</si>
  <si>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</si>
  <si>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</si>
  <si>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</si>
  <si>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</si>
  <si>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</si>
  <si>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</si>
  <si>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</si>
  <si>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</si>
  <si>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</si>
  <si>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</si>
  <si>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</si>
  <si>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</si>
  <si>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</si>
  <si>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</si>
  <si>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</si>
  <si>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吉野</t>
    <rPh sb="0" eb="2">
      <t>ﾖｼﾉ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</si>
  <si>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</si>
  <si>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</si>
  <si>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</si>
  <si>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</si>
  <si>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</si>
  <si>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</si>
  <si>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</si>
  <si>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</si>
  <si>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</si>
  <si>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</si>
  <si>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</si>
  <si>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</si>
  <si>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</si>
  <si>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</si>
  <si>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</si>
  <si>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</si>
  <si>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</si>
  <si>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</si>
  <si>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</si>
  <si>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</si>
  <si>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</si>
  <si>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</si>
  <si>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</si>
  <si>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</si>
  <si>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</si>
  <si>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</si>
  <si>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</si>
  <si>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</si>
  <si>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</si>
  <si>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</si>
  <si>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</si>
  <si>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</si>
  <si>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</si>
  <si>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</si>
  <si>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</si>
  <si>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</si>
  <si>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</si>
  <si>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</si>
  <si>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</si>
  <si>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</si>
  <si>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</si>
  <si>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</si>
  <si>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</si>
  <si>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</si>
  <si>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</si>
  <si>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</si>
  <si>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</si>
  <si>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</si>
  <si>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</si>
  <si>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</si>
  <si>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</si>
  <si>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</si>
  <si>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</si>
  <si>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</si>
  <si>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</si>
  <si>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</si>
  <si>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</si>
  <si>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</si>
  <si>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</si>
  <si>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</si>
  <si>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</si>
  <si>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</si>
  <si>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</si>
  <si>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</si>
  <si>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</si>
  <si>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</si>
  <si>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</si>
  <si>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</si>
  <si>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</si>
  <si>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</si>
  <si>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</si>
  <si>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</si>
  <si>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</si>
  <si>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</si>
  <si>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</si>
  <si>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</si>
  <si>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</si>
  <si>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</si>
  <si>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</si>
  <si>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</si>
  <si>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</si>
  <si>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</si>
  <si>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</si>
  <si>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</si>
  <si>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</si>
  <si>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</si>
  <si>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</si>
  <si>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</si>
  <si>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</si>
  <si>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</si>
  <si>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</si>
  <si>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</si>
  <si>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</si>
  <si>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</si>
  <si>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</si>
  <si>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</si>
  <si>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</si>
  <si>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</si>
  <si>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</si>
  <si>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</si>
  <si>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</si>
  <si>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</si>
  <si>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</si>
  <si>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</si>
  <si>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</si>
  <si>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</si>
  <si>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</si>
  <si>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</si>
  <si>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</si>
  <si>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</si>
  <si>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</si>
  <si>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</si>
  <si>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</si>
  <si>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</si>
  <si>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</si>
  <si>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</si>
  <si>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</si>
  <si>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</si>
  <si>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</si>
  <si>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</si>
  <si>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</si>
  <si>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</si>
  <si>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</si>
  <si>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</si>
  <si>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</si>
  <si>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</si>
  <si>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</si>
  <si>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</si>
  <si>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</si>
  <si>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</si>
  <si>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</si>
  <si>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</si>
  <si>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</si>
  <si>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</si>
  <si>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</si>
  <si>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</si>
  <si>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</si>
  <si>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</si>
  <si>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</si>
  <si>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</si>
  <si>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</si>
  <si>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</si>
  <si>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</si>
  <si>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</si>
  <si>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</si>
  <si>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</si>
  <si>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</si>
  <si>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</si>
  <si>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</si>
  <si>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</si>
  <si>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</si>
  <si>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</si>
  <si>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</si>
  <si>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</si>
  <si>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</si>
  <si>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</si>
  <si>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</si>
  <si>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</si>
  <si>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</si>
  <si>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</si>
  <si>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</si>
  <si>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</si>
  <si>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</si>
  <si>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</si>
  <si>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</si>
  <si>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</si>
  <si>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</si>
  <si>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</si>
  <si>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</si>
  <si>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</si>
  <si>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</si>
  <si>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</si>
  <si>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</si>
  <si>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</si>
  <si>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</si>
  <si>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</si>
  <si>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</si>
  <si>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</si>
  <si>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</si>
  <si>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</si>
  <si>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</si>
  <si>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</si>
  <si>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</si>
  <si>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</si>
  <si>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</si>
  <si>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</si>
  <si>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</si>
  <si>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</si>
  <si>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</si>
  <si>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</si>
  <si>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</si>
  <si>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</si>
  <si>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</si>
  <si>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</si>
  <si>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</si>
  <si>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</si>
  <si>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</si>
  <si>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</si>
  <si>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</si>
  <si>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</si>
  <si>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</si>
  <si>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</si>
  <si>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</si>
  <si>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</si>
  <si>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</si>
  <si>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</si>
  <si>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</si>
  <si>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</si>
  <si>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</si>
  <si>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</si>
  <si>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</si>
  <si>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</si>
  <si>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</si>
  <si>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</si>
  <si>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</si>
  <si>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</si>
  <si>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</si>
  <si>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</si>
  <si>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</si>
  <si>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</si>
  <si>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</si>
  <si>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</si>
  <si>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</si>
  <si>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</si>
  <si>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</si>
  <si>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</si>
  <si>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</si>
  <si>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</si>
  <si>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</si>
  <si>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</si>
  <si>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</si>
  <si>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</si>
  <si>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</si>
  <si>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</si>
  <si>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</si>
  <si>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</si>
  <si>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</si>
  <si>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</si>
  <si>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</si>
  <si>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</si>
  <si>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</si>
  <si>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</si>
  <si>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</si>
  <si>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</si>
  <si>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 xml:space="preserve"> ﾅﾅ</t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</si>
  <si>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</si>
  <si>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</si>
  <si>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</si>
  <si>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</si>
  <si>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</si>
  <si>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</si>
  <si>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</si>
  <si>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</si>
  <si>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</si>
  <si>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</si>
  <si>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</si>
  <si>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</si>
  <si>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</si>
  <si>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</si>
  <si>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</si>
  <si>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</si>
  <si>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</si>
  <si>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</si>
  <si>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</si>
  <si>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</si>
  <si>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</si>
  <si>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</si>
  <si>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</si>
  <si>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</si>
  <si>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</si>
  <si>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</si>
  <si>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</si>
  <si>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</si>
  <si>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</si>
  <si>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</si>
  <si>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</si>
  <si>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</si>
  <si>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</si>
  <si>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</si>
  <si>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</si>
  <si>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</si>
  <si>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</si>
  <si>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</si>
  <si>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</si>
  <si>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</si>
  <si>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</si>
  <si>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</si>
  <si>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</si>
  <si>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</si>
  <si>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</si>
  <si>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</si>
  <si>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</si>
  <si>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</si>
  <si>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</si>
  <si>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</si>
  <si>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</si>
  <si>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</si>
  <si>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</si>
  <si>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</si>
  <si>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</si>
  <si>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</si>
  <si>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</si>
  <si>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</si>
  <si>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</si>
  <si>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</si>
  <si>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</si>
  <si>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</si>
  <si>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</si>
  <si>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CUSTODIO</t>
  </si>
  <si>
    <t>山﨑</t>
  </si>
  <si>
    <t>和田</t>
  </si>
  <si>
    <t>木村</t>
  </si>
  <si>
    <t>下野</t>
  </si>
  <si>
    <t>新保</t>
  </si>
  <si>
    <t>千島</t>
  </si>
  <si>
    <t>直子</t>
  </si>
  <si>
    <t>4.27</t>
  </si>
  <si>
    <t>ﾁｼﾏ</t>
  </si>
  <si>
    <t>ﾅｵｺ</t>
  </si>
  <si>
    <t>CHISHIMA</t>
  </si>
  <si>
    <t>Naoko</t>
  </si>
  <si>
    <t>2010.06.21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</si>
  <si>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</si>
  <si>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</si>
  <si>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4.18</t>
  </si>
  <si>
    <t>ｶﾜﾀﾞ</t>
  </si>
  <si>
    <t>KAWADA</t>
  </si>
  <si>
    <t>平出</t>
    <rPh sb="0" eb="2">
      <t>ﾋﾗｲﾃﾞ</t>
    </rPh>
    <phoneticPr fontId="2" type="halfwidthKatakana"/>
  </si>
  <si>
    <t>楓椛</t>
    <rPh sb="0" eb="1">
      <t>ｶｴﾃﾞ</t>
    </rPh>
    <rPh sb="1" eb="2">
      <t>ﾓﾐｼﾞ</t>
    </rPh>
    <phoneticPr fontId="2" type="halfwidthKatakana"/>
  </si>
  <si>
    <t>4.22</t>
  </si>
  <si>
    <t>フウカ</t>
  </si>
  <si>
    <t>Fuka</t>
  </si>
  <si>
    <t>2010.03.07</t>
  </si>
  <si>
    <t>醍醐</t>
    <rPh sb="0" eb="2">
      <t>ﾀﾞｲｺﾞ</t>
    </rPh>
    <phoneticPr fontId="2" type="halfwidthKatakana"/>
  </si>
  <si>
    <t>結衣</t>
    <rPh sb="0" eb="2">
      <t>ﾕｲ</t>
    </rPh>
    <phoneticPr fontId="2" type="halfwidthKatakana"/>
  </si>
  <si>
    <t>ﾀﾞｲｺﾞ</t>
  </si>
  <si>
    <t>DAIGO</t>
  </si>
  <si>
    <t>2011.1.5</t>
  </si>
  <si>
    <t>藤澤</t>
    <rPh sb="0" eb="2">
      <t>ﾌｼﾞｻﾜ</t>
    </rPh>
    <phoneticPr fontId="2" type="halfwidthKatakana"/>
  </si>
  <si>
    <t>葵</t>
    <rPh sb="0" eb="1">
      <t>ｱｵｲ</t>
    </rPh>
    <phoneticPr fontId="2" type="halfwidthKatakana"/>
  </si>
  <si>
    <t>ﾌｼﾞｻﾜ</t>
  </si>
  <si>
    <t>FUJISAWA</t>
  </si>
  <si>
    <t>2010.5.14</t>
  </si>
  <si>
    <t>宇田川</t>
    <rPh sb="0" eb="3">
      <t>ｳﾀﾞｶﾞﾜ</t>
    </rPh>
    <phoneticPr fontId="2" type="halfwidthKatakana"/>
  </si>
  <si>
    <t>雅央</t>
    <rPh sb="0" eb="1">
      <t>ﾐﾔﾋﾞ</t>
    </rPh>
    <rPh sb="1" eb="2">
      <t>ｵｳ</t>
    </rPh>
    <phoneticPr fontId="2" type="halfwidthKatakana"/>
  </si>
  <si>
    <t>2011.1.20</t>
  </si>
  <si>
    <t>内藤</t>
    <rPh sb="0" eb="2">
      <t>ﾅｲﾄｳ</t>
    </rPh>
    <phoneticPr fontId="2" type="halfwidthKatakana"/>
  </si>
  <si>
    <t>友愛</t>
    <rPh sb="0" eb="2">
      <t>ﾕｳｱｲｱｲ</t>
    </rPh>
    <phoneticPr fontId="2" type="halfwidthKatakana"/>
  </si>
  <si>
    <t>2009.5.4</t>
  </si>
  <si>
    <t>齊藤</t>
    <rPh sb="0" eb="2">
      <t>サイトウ</t>
    </rPh>
    <phoneticPr fontId="5"/>
  </si>
  <si>
    <t>千恵</t>
  </si>
  <si>
    <t>4.28</t>
  </si>
  <si>
    <t>ﾁｴ</t>
  </si>
  <si>
    <t>Chie</t>
  </si>
  <si>
    <t>2010.11.12</t>
  </si>
  <si>
    <t>守田</t>
    <rPh sb="0" eb="2">
      <t>モリタ</t>
    </rPh>
    <phoneticPr fontId="5"/>
  </si>
  <si>
    <t>栞奈</t>
  </si>
  <si>
    <t>ｶﾝﾅ</t>
  </si>
  <si>
    <t>Kanna</t>
  </si>
  <si>
    <t>2010.9.23</t>
  </si>
  <si>
    <t>藤田</t>
    <rPh sb="0" eb="2">
      <t>フジタ</t>
    </rPh>
    <phoneticPr fontId="5"/>
  </si>
  <si>
    <t>千歌</t>
  </si>
  <si>
    <t>ﾁｶ</t>
  </si>
  <si>
    <t>Chika</t>
  </si>
  <si>
    <t>2010.5.27</t>
  </si>
  <si>
    <t>茂木</t>
    <rPh sb="0" eb="2">
      <t>モテキ</t>
    </rPh>
    <phoneticPr fontId="5"/>
  </si>
  <si>
    <t>ﾓﾃｷ</t>
  </si>
  <si>
    <t>MOTEKI</t>
  </si>
  <si>
    <t>2010.7.13</t>
  </si>
  <si>
    <t>銘苅</t>
    <rPh sb="0" eb="2">
      <t>メカリ</t>
    </rPh>
    <phoneticPr fontId="5"/>
  </si>
  <si>
    <t>円花</t>
  </si>
  <si>
    <t>ﾒｶﾘ</t>
  </si>
  <si>
    <t>ﾏﾄﾞｶ</t>
  </si>
  <si>
    <t>MEKARI</t>
  </si>
  <si>
    <t>Madoka</t>
  </si>
  <si>
    <t>2010.8.10</t>
  </si>
  <si>
    <t>チェムルゴル</t>
  </si>
  <si>
    <t>セレナ</t>
  </si>
  <si>
    <t>ﾁｪﾑﾙｺﾞﾙ</t>
  </si>
  <si>
    <t>ｾﾚﾅ</t>
  </si>
  <si>
    <t>CHEMURGOR</t>
  </si>
  <si>
    <t>Serena</t>
  </si>
  <si>
    <t>KEN</t>
  </si>
  <si>
    <t>井上</t>
    <rPh sb="0" eb="2">
      <t>イノウエ</t>
    </rPh>
    <phoneticPr fontId="2"/>
  </si>
  <si>
    <t>杏</t>
    <rPh sb="0" eb="1">
      <t>アンズ</t>
    </rPh>
    <phoneticPr fontId="2"/>
  </si>
  <si>
    <t>ｱﾝｽﾞ</t>
  </si>
  <si>
    <t>Anzu</t>
  </si>
  <si>
    <t>2010.6.22</t>
  </si>
  <si>
    <t>白勢</t>
    <rPh sb="0" eb="1">
      <t>シロ</t>
    </rPh>
    <rPh sb="1" eb="2">
      <t>イキオ</t>
    </rPh>
    <phoneticPr fontId="2"/>
  </si>
  <si>
    <t>恵里奈</t>
    <rPh sb="0" eb="1">
      <t>エ</t>
    </rPh>
    <rPh sb="1" eb="2">
      <t>サト</t>
    </rPh>
    <rPh sb="2" eb="3">
      <t>ナ</t>
    </rPh>
    <phoneticPr fontId="2"/>
  </si>
  <si>
    <t>ｼﾛｷ</t>
  </si>
  <si>
    <t>ｴﾘﾅ</t>
  </si>
  <si>
    <t>SHIROKI</t>
  </si>
  <si>
    <t>Erina</t>
  </si>
  <si>
    <t>2010.7.21</t>
  </si>
  <si>
    <t>江幡</t>
    <rPh sb="0" eb="2">
      <t>エバタ</t>
    </rPh>
    <phoneticPr fontId="2"/>
  </si>
  <si>
    <t>悠香</t>
    <rPh sb="0" eb="1">
      <t>ユウ</t>
    </rPh>
    <rPh sb="1" eb="2">
      <t>カ</t>
    </rPh>
    <phoneticPr fontId="2"/>
  </si>
  <si>
    <t>ｴﾊﾞﾀ</t>
  </si>
  <si>
    <t>EBATA</t>
  </si>
  <si>
    <t>2010.8.27</t>
  </si>
  <si>
    <t>板</t>
  </si>
  <si>
    <t>ｲﾀﾊﾞｼ</t>
  </si>
  <si>
    <t>ｱｵﾈ</t>
  </si>
  <si>
    <t>ITABASHI</t>
  </si>
  <si>
    <t>Aone</t>
  </si>
  <si>
    <t>2010.09.02</t>
  </si>
  <si>
    <t>大髙</t>
  </si>
  <si>
    <t>亜花梨</t>
  </si>
  <si>
    <t>ｵｵﾀｶ</t>
  </si>
  <si>
    <t>ｱｶﾘ</t>
  </si>
  <si>
    <t>OTAKA</t>
  </si>
  <si>
    <t>Akari</t>
  </si>
  <si>
    <t>2010.06.16</t>
  </si>
  <si>
    <t>五所</t>
    <rPh sb="0" eb="2">
      <t>ゴショ</t>
    </rPh>
    <phoneticPr fontId="2"/>
  </si>
  <si>
    <t>紅葉</t>
  </si>
  <si>
    <t>ｺﾞｼｮ</t>
  </si>
  <si>
    <t>ｸﾚﾊ</t>
  </si>
  <si>
    <t>GOSHYO</t>
  </si>
  <si>
    <t>Kureha</t>
  </si>
  <si>
    <t>2010.09.22</t>
  </si>
  <si>
    <t>白石</t>
    <rPh sb="0" eb="2">
      <t>シライシ</t>
    </rPh>
    <phoneticPr fontId="2"/>
  </si>
  <si>
    <t>桃奈</t>
  </si>
  <si>
    <t>ｼﾗｲｼ</t>
  </si>
  <si>
    <t>ﾓﾓﾅ</t>
  </si>
  <si>
    <t>SHIRAISHI</t>
  </si>
  <si>
    <t>Momona</t>
  </si>
  <si>
    <t>2010.05.27</t>
  </si>
  <si>
    <t>寺原</t>
  </si>
  <si>
    <t>美乃梨</t>
  </si>
  <si>
    <t>ﾃﾗﾊﾗ</t>
  </si>
  <si>
    <t>ﾐﾉﾘ</t>
  </si>
  <si>
    <t>TERAHARA</t>
  </si>
  <si>
    <t>Minori</t>
  </si>
  <si>
    <t>2010.10.05</t>
  </si>
  <si>
    <t>諸熊</t>
  </si>
  <si>
    <t>香澄</t>
  </si>
  <si>
    <t>ﾓﾛｸﾏ</t>
  </si>
  <si>
    <t>ｶｽﾐ</t>
  </si>
  <si>
    <t>MOROKUMA</t>
  </si>
  <si>
    <t>Kasumi</t>
  </si>
  <si>
    <t>2010.09.07</t>
  </si>
  <si>
    <t>宮沢</t>
  </si>
  <si>
    <t>華菜</t>
  </si>
  <si>
    <t>ﾐﾔｻﾞﾜ</t>
  </si>
  <si>
    <t>MIYAZAWA</t>
  </si>
  <si>
    <t>2010.10.06</t>
  </si>
  <si>
    <t>浅谷</t>
    <rPh sb="0" eb="2">
      <t>アサタニ</t>
    </rPh>
    <phoneticPr fontId="2"/>
  </si>
  <si>
    <t>奈々葉</t>
    <rPh sb="0" eb="2">
      <t>ナナ</t>
    </rPh>
    <rPh sb="2" eb="3">
      <t>ハ</t>
    </rPh>
    <phoneticPr fontId="2"/>
  </si>
  <si>
    <t>4.29</t>
  </si>
  <si>
    <t>ｱｻﾔ</t>
  </si>
  <si>
    <t>ASAYA</t>
  </si>
  <si>
    <t>2010.12.20</t>
  </si>
  <si>
    <t>市川</t>
    <rPh sb="0" eb="2">
      <t>イチカワ</t>
    </rPh>
    <phoneticPr fontId="2"/>
  </si>
  <si>
    <t>優菜</t>
    <rPh sb="0" eb="1">
      <t>ヤサ</t>
    </rPh>
    <rPh sb="1" eb="2">
      <t>ナ</t>
    </rPh>
    <phoneticPr fontId="2"/>
  </si>
  <si>
    <t>ﾕﾅ</t>
  </si>
  <si>
    <t>ICHIKAWA</t>
  </si>
  <si>
    <t>2011.03.22</t>
  </si>
  <si>
    <t>桑嶋</t>
    <rPh sb="0" eb="2">
      <t>クワシマ</t>
    </rPh>
    <phoneticPr fontId="2"/>
  </si>
  <si>
    <t>恵愛</t>
    <rPh sb="0" eb="1">
      <t>メグミ</t>
    </rPh>
    <rPh sb="1" eb="2">
      <t>アイ</t>
    </rPh>
    <phoneticPr fontId="2"/>
  </si>
  <si>
    <t>ｸﾜｼﾏ</t>
  </si>
  <si>
    <t>ｴﾅ</t>
  </si>
  <si>
    <t>KUWASHIMA</t>
  </si>
  <si>
    <t>Ena</t>
  </si>
  <si>
    <t>2010.09.19</t>
  </si>
  <si>
    <t>阪井</t>
    <rPh sb="0" eb="2">
      <t>サカイ</t>
    </rPh>
    <phoneticPr fontId="2"/>
  </si>
  <si>
    <t>伶衣</t>
    <rPh sb="0" eb="1">
      <t>レイ</t>
    </rPh>
    <rPh sb="1" eb="2">
      <t>イ</t>
    </rPh>
    <phoneticPr fontId="2"/>
  </si>
  <si>
    <t>2010.11.29</t>
  </si>
  <si>
    <t>原</t>
    <rPh sb="0" eb="1">
      <t>ハラ</t>
    </rPh>
    <phoneticPr fontId="2"/>
  </si>
  <si>
    <t>夏希</t>
    <rPh sb="0" eb="2">
      <t>ナツキ</t>
    </rPh>
    <phoneticPr fontId="2"/>
  </si>
  <si>
    <t>2010.06.02</t>
  </si>
  <si>
    <t>藤原</t>
    <rPh sb="0" eb="2">
      <t>フジワラ</t>
    </rPh>
    <phoneticPr fontId="2"/>
  </si>
  <si>
    <t>空</t>
    <rPh sb="0" eb="1">
      <t>ソラ</t>
    </rPh>
    <phoneticPr fontId="2"/>
  </si>
  <si>
    <t>2010.05.11</t>
  </si>
  <si>
    <t>百花</t>
    <rPh sb="0" eb="2">
      <t>モモカ</t>
    </rPh>
    <phoneticPr fontId="2"/>
  </si>
  <si>
    <t>ﾓﾓｶ</t>
  </si>
  <si>
    <t>Momoka</t>
  </si>
  <si>
    <t>2010.04.28</t>
  </si>
  <si>
    <t>的場</t>
    <rPh sb="0" eb="2">
      <t>マトバ</t>
    </rPh>
    <phoneticPr fontId="2"/>
  </si>
  <si>
    <t>璃子</t>
    <rPh sb="0" eb="2">
      <t>リコ</t>
    </rPh>
    <phoneticPr fontId="2"/>
  </si>
  <si>
    <t>4.26</t>
  </si>
  <si>
    <t>ﾏﾄﾊﾞ</t>
  </si>
  <si>
    <t>MATOBA</t>
  </si>
  <si>
    <t>村上</t>
    <rPh sb="0" eb="2">
      <t>ﾑﾗｶﾐ</t>
    </rPh>
    <phoneticPr fontId="2" type="halfwidthKatakana"/>
  </si>
  <si>
    <t>萌那</t>
    <rPh sb="0" eb="1">
      <t>ﾊｼﾞﾒ</t>
    </rPh>
    <rPh sb="1" eb="2">
      <t>ﾅ</t>
    </rPh>
    <phoneticPr fontId="2" type="halfwidthKatakana"/>
  </si>
  <si>
    <t>5.1</t>
  </si>
  <si>
    <t>ﾑﾗｶﾐ</t>
  </si>
  <si>
    <t>ﾓﾅ</t>
  </si>
  <si>
    <t>MURAKAMI</t>
  </si>
  <si>
    <t>Mona</t>
  </si>
  <si>
    <t>相澤</t>
    <rPh sb="0" eb="2">
      <t>ｱｲｻﾞﾜ</t>
    </rPh>
    <phoneticPr fontId="2" type="halfwidthKatakana"/>
  </si>
  <si>
    <t>咲良</t>
    <rPh sb="0" eb="1">
      <t>ｻ</t>
    </rPh>
    <rPh sb="1" eb="2">
      <t>ﾖ</t>
    </rPh>
    <phoneticPr fontId="2" type="halfwidthKatakana"/>
  </si>
  <si>
    <t>ｱｲｻﾞﾜ</t>
  </si>
  <si>
    <t>ｻｸﾗ</t>
  </si>
  <si>
    <t>AIZAWA</t>
  </si>
  <si>
    <t>Sakura</t>
  </si>
  <si>
    <t>2010.12.23</t>
  </si>
  <si>
    <t>中野</t>
    <rPh sb="0" eb="2">
      <t>ﾅｶﾉ</t>
    </rPh>
    <phoneticPr fontId="2" type="halfwidthKatakana"/>
  </si>
  <si>
    <t>咲和</t>
    <rPh sb="0" eb="1">
      <t>ｻ</t>
    </rPh>
    <rPh sb="1" eb="2">
      <t>ﾜ</t>
    </rPh>
    <phoneticPr fontId="2" type="halfwidthKatakana"/>
  </si>
  <si>
    <t>ｻﾜ</t>
  </si>
  <si>
    <t>Sawa</t>
  </si>
  <si>
    <t>2011.1.1</t>
  </si>
  <si>
    <t>吉田</t>
    <rPh sb="0" eb="2">
      <t>ﾖｼﾀﾞ</t>
    </rPh>
    <phoneticPr fontId="2" type="halfwidthKatakana"/>
  </si>
  <si>
    <t>美月</t>
    <rPh sb="0" eb="2">
      <t>ﾐﾂﾞｷ</t>
    </rPh>
    <phoneticPr fontId="2" type="halfwidthKatakana"/>
  </si>
  <si>
    <t>2010.9.10</t>
  </si>
  <si>
    <t>湯浅</t>
    <rPh sb="0" eb="2">
      <t>ﾕｱｻ</t>
    </rPh>
    <phoneticPr fontId="2" type="halfwidthKatakana"/>
  </si>
  <si>
    <t>途愛</t>
    <rPh sb="0" eb="1">
      <t>ﾄ</t>
    </rPh>
    <rPh sb="1" eb="2">
      <t>ｱｲ</t>
    </rPh>
    <phoneticPr fontId="2" type="halfwidthKatakana"/>
  </si>
  <si>
    <t>ﾄｱ</t>
  </si>
  <si>
    <t>Toa</t>
  </si>
  <si>
    <t>2010.11.21</t>
  </si>
  <si>
    <t>あおい</t>
  </si>
  <si>
    <t>2010.9.1</t>
  </si>
  <si>
    <t>廣瀬</t>
    <rPh sb="0" eb="2">
      <t>ﾋﾛｾ</t>
    </rPh>
    <phoneticPr fontId="2" type="halfwidthKatakana"/>
  </si>
  <si>
    <t>伊織</t>
    <rPh sb="0" eb="1">
      <t>ｲ</t>
    </rPh>
    <rPh sb="1" eb="2">
      <t>ｵﾘ</t>
    </rPh>
    <phoneticPr fontId="2" type="halfwidthKatakana"/>
  </si>
  <si>
    <t>ｲｵﾘ</t>
  </si>
  <si>
    <t>Iori</t>
  </si>
  <si>
    <t>2010.5.30</t>
  </si>
  <si>
    <t>川上</t>
    <rPh sb="0" eb="2">
      <t>ｶﾜｶﾐ</t>
    </rPh>
    <phoneticPr fontId="2" type="halfwidthKatakana"/>
  </si>
  <si>
    <t>紗愛空</t>
    <rPh sb="0" eb="1">
      <t>ｻ</t>
    </rPh>
    <rPh sb="1" eb="2">
      <t>ｱｲ</t>
    </rPh>
    <rPh sb="2" eb="3">
      <t>ｿﾗ</t>
    </rPh>
    <phoneticPr fontId="2" type="halfwidthKatakana"/>
  </si>
  <si>
    <t>ｶﾜｶﾐ</t>
  </si>
  <si>
    <t>ｻｱﾗ</t>
  </si>
  <si>
    <t>KAWAKAMI</t>
  </si>
  <si>
    <t>2010.7.29</t>
  </si>
  <si>
    <t>小西</t>
    <rPh sb="0" eb="2">
      <t>ｺﾆｼ</t>
    </rPh>
    <phoneticPr fontId="2" type="halfwidthKatakana"/>
  </si>
  <si>
    <t>理乃</t>
    <rPh sb="0" eb="1">
      <t>ﾘ</t>
    </rPh>
    <rPh sb="1" eb="2">
      <t>ﾉ</t>
    </rPh>
    <phoneticPr fontId="2" type="halfwidthKatakana"/>
  </si>
  <si>
    <t>2011.3.25</t>
  </si>
  <si>
    <t>伊藤</t>
    <rPh sb="0" eb="2">
      <t>ｲﾄｳ</t>
    </rPh>
    <phoneticPr fontId="2" type="halfwidthKatakana"/>
  </si>
  <si>
    <t>世鈴奈</t>
    <rPh sb="0" eb="1">
      <t>ｾ</t>
    </rPh>
    <rPh sb="1" eb="2">
      <t>ｽｽﾞ</t>
    </rPh>
    <rPh sb="2" eb="3">
      <t>ﾅ</t>
    </rPh>
    <phoneticPr fontId="2" type="halfwidthKatakana"/>
  </si>
  <si>
    <t>大橋</t>
    <rPh sb="0" eb="2">
      <t>ｵｵﾊｼ</t>
    </rPh>
    <phoneticPr fontId="2" type="halfwidthKatakana"/>
  </si>
  <si>
    <t>華衣</t>
    <rPh sb="0" eb="1">
      <t>ﾊﾅ</t>
    </rPh>
    <rPh sb="1" eb="2">
      <t>ｺﾛﾓ</t>
    </rPh>
    <phoneticPr fontId="2" type="halfwidthKatakana"/>
  </si>
  <si>
    <t>ｵｵﾊｼ</t>
  </si>
  <si>
    <t>OHASI</t>
  </si>
  <si>
    <t>2010.12.7</t>
  </si>
  <si>
    <t>石井</t>
    <rPh sb="0" eb="2">
      <t>ｲｼｲ</t>
    </rPh>
    <phoneticPr fontId="2" type="halfwidthKatakana"/>
  </si>
  <si>
    <t>莉緒</t>
    <rPh sb="0" eb="1">
      <t>ﾘ</t>
    </rPh>
    <rPh sb="1" eb="2">
      <t>ｵ</t>
    </rPh>
    <phoneticPr fontId="2" type="halfwidthKatakana"/>
  </si>
  <si>
    <t>ISHI</t>
  </si>
  <si>
    <t>2010.7.10</t>
  </si>
  <si>
    <t>川岸</t>
    <rPh sb="0" eb="2">
      <t>ｶﾜｷﾞｼ</t>
    </rPh>
    <phoneticPr fontId="2" type="halfwidthKatakana"/>
  </si>
  <si>
    <t>朱里</t>
    <rPh sb="0" eb="2">
      <t>ｱｶﾘ</t>
    </rPh>
    <phoneticPr fontId="2" type="halfwidthKatakana"/>
  </si>
  <si>
    <t>ｶﾜｷﾞｼ</t>
  </si>
  <si>
    <t>KAWAGISHI</t>
  </si>
  <si>
    <t>2010.4.15</t>
  </si>
  <si>
    <t>高村</t>
    <rPh sb="0" eb="2">
      <t>ﾀｶﾑﾗ</t>
    </rPh>
    <phoneticPr fontId="2" type="halfwidthKatakana"/>
  </si>
  <si>
    <t>真未</t>
    <rPh sb="1" eb="2">
      <t>ミ</t>
    </rPh>
    <phoneticPr fontId="2"/>
  </si>
  <si>
    <t>ﾀｶﾑﾗ</t>
  </si>
  <si>
    <t>TAKAMURA</t>
  </si>
  <si>
    <t>2010.10.13</t>
  </si>
  <si>
    <t>伊藤</t>
    <rPh sb="0" eb="2">
      <t>イトウ</t>
    </rPh>
    <phoneticPr fontId="2"/>
  </si>
  <si>
    <t>花恋</t>
    <rPh sb="0" eb="1">
      <t>ハナ</t>
    </rPh>
    <rPh sb="1" eb="2">
      <t>コイ</t>
    </rPh>
    <phoneticPr fontId="2"/>
  </si>
  <si>
    <t>2010.10.12</t>
  </si>
  <si>
    <t>莉奈</t>
    <rPh sb="0" eb="2">
      <t>ﾘﾅ</t>
    </rPh>
    <phoneticPr fontId="2" type="halfwidthKatakana"/>
  </si>
  <si>
    <t>5.2</t>
  </si>
  <si>
    <t>2010.11.09</t>
  </si>
  <si>
    <t>中西</t>
    <rPh sb="0" eb="2">
      <t>ﾅｶﾆｼ</t>
    </rPh>
    <phoneticPr fontId="2" type="halfwidthKatakana"/>
  </si>
  <si>
    <t>仁菜子</t>
    <rPh sb="0" eb="2">
      <t>ﾆﾅ</t>
    </rPh>
    <rPh sb="2" eb="3">
      <t>ｺ</t>
    </rPh>
    <phoneticPr fontId="2" type="halfwidthKatakana"/>
  </si>
  <si>
    <t>市川中</t>
  </si>
  <si>
    <t>ﾅｶﾆｼ</t>
  </si>
  <si>
    <t>ﾆﾅｺ</t>
  </si>
  <si>
    <t>NAKANISHI</t>
  </si>
  <si>
    <t>Ｎｉｎａko</t>
  </si>
  <si>
    <t>2010.05.31</t>
  </si>
  <si>
    <t>佐塚</t>
    <rPh sb="0" eb="2">
      <t>ｻﾂﾞｶ</t>
    </rPh>
    <phoneticPr fontId="2" type="halfwidthKatakana"/>
  </si>
  <si>
    <t>愛夏</t>
    <rPh sb="0" eb="2">
      <t>ﾏﾅ</t>
    </rPh>
    <phoneticPr fontId="2" type="halfwidthKatakana"/>
  </si>
  <si>
    <t>ｻﾂﾞｶ</t>
  </si>
  <si>
    <t>SAZUKA</t>
  </si>
  <si>
    <t>2010.07.26</t>
  </si>
  <si>
    <t>大関</t>
    <rPh sb="0" eb="2">
      <t>ｵｵｾﾞｷ</t>
    </rPh>
    <phoneticPr fontId="2" type="halfwidthKatakana"/>
  </si>
  <si>
    <t>望桜</t>
    <rPh sb="0" eb="1">
      <t>ﾉｿﾞ</t>
    </rPh>
    <rPh sb="1" eb="2">
      <t>ｻｸﾗ</t>
    </rPh>
    <phoneticPr fontId="2" type="halfwidthKatakana"/>
  </si>
  <si>
    <t>ｵｵｾﾞｷ</t>
  </si>
  <si>
    <t>OZEKI</t>
  </si>
  <si>
    <t>2011.3.16</t>
  </si>
  <si>
    <t>惠平</t>
    <rPh sb="0" eb="2">
      <t>ｴﾋﾗ</t>
    </rPh>
    <phoneticPr fontId="2" type="halfwidthKatakana"/>
  </si>
  <si>
    <t>知華</t>
    <rPh sb="0" eb="1">
      <t>ﾁ</t>
    </rPh>
    <rPh sb="1" eb="2">
      <t>ｶ</t>
    </rPh>
    <phoneticPr fontId="2" type="halfwidthKatakana"/>
  </si>
  <si>
    <t>2010.04.06</t>
  </si>
  <si>
    <t>松永</t>
    <rPh sb="0" eb="2">
      <t>ﾏﾂﾅｶﾞ</t>
    </rPh>
    <phoneticPr fontId="2" type="halfwidthKatakana"/>
  </si>
  <si>
    <t>未来</t>
    <rPh sb="0" eb="2">
      <t>ﾐﾗｲ</t>
    </rPh>
    <phoneticPr fontId="2" type="halfwidthKatakana"/>
  </si>
  <si>
    <t>ﾏﾂﾅｶﾞ</t>
  </si>
  <si>
    <t>MATSUNAGA</t>
  </si>
  <si>
    <t>2011.02.02</t>
  </si>
  <si>
    <t>松本</t>
    <rPh sb="0" eb="2">
      <t>ﾏﾂﾓﾄ</t>
    </rPh>
    <phoneticPr fontId="2" type="halfwidthKatakana"/>
  </si>
  <si>
    <t>優奈</t>
    <rPh sb="0" eb="2">
      <t>ﾕｳﾅ</t>
    </rPh>
    <phoneticPr fontId="2" type="halfwidthKatakana"/>
  </si>
  <si>
    <t>2011.03.30</t>
  </si>
  <si>
    <t>小宮</t>
    <rPh sb="0" eb="2">
      <t>ｺﾐﾔ</t>
    </rPh>
    <phoneticPr fontId="2" type="halfwidthKatakana"/>
  </si>
  <si>
    <t>日衣奈</t>
  </si>
  <si>
    <t>ﾆｲﾅ</t>
  </si>
  <si>
    <t>Nina</t>
  </si>
  <si>
    <t>2010.08.30</t>
  </si>
  <si>
    <t>藤井</t>
    <rPh sb="0" eb="2">
      <t>ﾌｼﾞｲ</t>
    </rPh>
    <phoneticPr fontId="2" type="halfwidthKatakana"/>
  </si>
  <si>
    <t>舞依</t>
    <rPh sb="0" eb="1">
      <t>ﾏｲ</t>
    </rPh>
    <rPh sb="1" eb="2">
      <t>ｲ</t>
    </rPh>
    <phoneticPr fontId="2" type="halfwidthKatakana"/>
  </si>
  <si>
    <t>FUJII</t>
  </si>
  <si>
    <t>2010.10.21</t>
  </si>
  <si>
    <t>山田</t>
    <rPh sb="0" eb="2">
      <t>ﾔﾏﾀﾞ</t>
    </rPh>
    <phoneticPr fontId="2" type="halfwidthKatakana"/>
  </si>
  <si>
    <t>真菜</t>
    <rPh sb="1" eb="2">
      <t>ナ</t>
    </rPh>
    <phoneticPr fontId="2"/>
  </si>
  <si>
    <t>2011.02.27</t>
  </si>
  <si>
    <t>縣</t>
    <rPh sb="0" eb="1">
      <t>ｱｶﾞﾀ</t>
    </rPh>
    <phoneticPr fontId="2" type="halfwidthKatakana"/>
  </si>
  <si>
    <t>優那</t>
    <rPh sb="0" eb="2">
      <t>ﾕｳﾅ</t>
    </rPh>
    <phoneticPr fontId="2" type="halfwidthKatakana"/>
  </si>
  <si>
    <t>ｱｶﾞﾀ</t>
  </si>
  <si>
    <t>AGATA</t>
  </si>
  <si>
    <t>2010.07.04</t>
  </si>
  <si>
    <t>梅津</t>
    <rPh sb="0" eb="2">
      <t>ｳﾒｽﾞ</t>
    </rPh>
    <phoneticPr fontId="2" type="halfwidthKatakana"/>
  </si>
  <si>
    <t>花野</t>
    <rPh sb="0" eb="2">
      <t>ﾊﾅﾉ</t>
    </rPh>
    <phoneticPr fontId="2" type="halfwidthKatakana"/>
  </si>
  <si>
    <t>ウメヅ</t>
  </si>
  <si>
    <t>ﾊﾅﾉ</t>
  </si>
  <si>
    <t>UMEZU</t>
  </si>
  <si>
    <t>Hanano</t>
  </si>
  <si>
    <t>2010.05.06</t>
  </si>
  <si>
    <t>原武</t>
    <rPh sb="0" eb="2">
      <t>ﾊﾗﾀｹ</t>
    </rPh>
    <phoneticPr fontId="2" type="halfwidthKatakana"/>
  </si>
  <si>
    <t>さら</t>
  </si>
  <si>
    <t>ﾊﾗﾀｹ</t>
  </si>
  <si>
    <t>HARATAKE</t>
  </si>
  <si>
    <t>2010.04.09</t>
  </si>
  <si>
    <t>新菜</t>
    <rPh sb="0" eb="1">
      <t>ｱﾀﾗ</t>
    </rPh>
    <rPh sb="1" eb="2">
      <t>ﾅ</t>
    </rPh>
    <phoneticPr fontId="2" type="halfwidthKatakana"/>
  </si>
  <si>
    <t>Niina</t>
  </si>
  <si>
    <t>2011.03.07</t>
  </si>
  <si>
    <t>田中</t>
    <rPh sb="0" eb="2">
      <t>ﾀﾅｶ</t>
    </rPh>
    <phoneticPr fontId="2" type="halfwidthKatakana"/>
  </si>
  <si>
    <t>美月</t>
    <rPh sb="0" eb="1">
      <t>ｳﾂｸ</t>
    </rPh>
    <rPh sb="1" eb="2">
      <t>ﾂｷ</t>
    </rPh>
    <phoneticPr fontId="2" type="halfwidthKatakana"/>
  </si>
  <si>
    <t>2010.06.10</t>
  </si>
  <si>
    <t>渡邉</t>
    <rPh sb="0" eb="2">
      <t>ﾜﾀﾅﾍﾞ</t>
    </rPh>
    <phoneticPr fontId="2" type="halfwidthKatakana"/>
  </si>
  <si>
    <t>来美</t>
    <rPh sb="0" eb="1">
      <t>ｸ</t>
    </rPh>
    <rPh sb="1" eb="2">
      <t>ｳﾂｸ</t>
    </rPh>
    <phoneticPr fontId="2" type="halfwidthKatakana"/>
  </si>
  <si>
    <t>ｸﾙﾐ</t>
  </si>
  <si>
    <t>Kurumi</t>
  </si>
  <si>
    <t>2010.06.22</t>
  </si>
  <si>
    <t>植木</t>
    <rPh sb="0" eb="2">
      <t>ｳｴｷ</t>
    </rPh>
    <phoneticPr fontId="2" type="halfwidthKatakana"/>
  </si>
  <si>
    <t>佑南</t>
    <rPh sb="0" eb="1">
      <t>ﾕｳ</t>
    </rPh>
    <rPh sb="1" eb="2">
      <t>ﾐﾅﾐ</t>
    </rPh>
    <phoneticPr fontId="2" type="halfwidthKatakana"/>
  </si>
  <si>
    <t>ｳｴｷ</t>
  </si>
  <si>
    <t>UEKI</t>
  </si>
  <si>
    <t>2010.12.24</t>
  </si>
  <si>
    <t>美波</t>
    <rPh sb="0" eb="2">
      <t>ﾐﾅﾐ</t>
    </rPh>
    <phoneticPr fontId="2" type="halfwidthKatakana"/>
  </si>
  <si>
    <t>ﾐﾅﾐ</t>
  </si>
  <si>
    <t>Minami</t>
  </si>
  <si>
    <t>2010.08.19</t>
  </si>
  <si>
    <t>新井</t>
    <rPh sb="0" eb="2">
      <t>ｱﾗｲ</t>
    </rPh>
    <phoneticPr fontId="2" type="halfwidthKatakana"/>
  </si>
  <si>
    <t>友彩</t>
    <rPh sb="0" eb="1">
      <t>ﾄﾓ</t>
    </rPh>
    <rPh sb="1" eb="2">
      <t>ｱﾔ</t>
    </rPh>
    <phoneticPr fontId="2" type="halfwidthKatakana"/>
  </si>
  <si>
    <t>2010.08.10</t>
  </si>
  <si>
    <t>中嶋</t>
    <rPh sb="0" eb="2">
      <t>ﾅｶｼﾏ</t>
    </rPh>
    <phoneticPr fontId="2" type="halfwidthKatakana"/>
  </si>
  <si>
    <t>柚乃</t>
    <rPh sb="0" eb="2">
      <t>ﾕﾉ</t>
    </rPh>
    <phoneticPr fontId="2" type="halfwidthKatakana"/>
  </si>
  <si>
    <t>ﾅｶｼﾏ</t>
  </si>
  <si>
    <t>ﾕｽﾞﾉ</t>
  </si>
  <si>
    <t>NAKASHIMA</t>
  </si>
  <si>
    <t>Yuzuno</t>
  </si>
  <si>
    <t>2010.06.13</t>
  </si>
  <si>
    <t>萌香</t>
    <rPh sb="0" eb="1">
      <t>ﾓ</t>
    </rPh>
    <rPh sb="1" eb="2">
      <t>ｶｵﾘ</t>
    </rPh>
    <phoneticPr fontId="2" type="halfwidthKatakana"/>
  </si>
  <si>
    <t>2008.04.08</t>
  </si>
  <si>
    <t>阿蘇</t>
    <rPh sb="0" eb="2">
      <t>ｱｿ</t>
    </rPh>
    <phoneticPr fontId="2" type="halfwidthKatakana"/>
  </si>
  <si>
    <t>小桜</t>
    <rPh sb="0" eb="2">
      <t>ｺｻﾞｸﾗ</t>
    </rPh>
    <phoneticPr fontId="2" type="halfwidthKatakana"/>
  </si>
  <si>
    <t>ｱｿ</t>
  </si>
  <si>
    <t>ｺﾊﾙ</t>
  </si>
  <si>
    <t>ASO</t>
  </si>
  <si>
    <t>Koharu</t>
  </si>
  <si>
    <t>安部</t>
    <rPh sb="0" eb="2">
      <t>ｱﾍﾞ</t>
    </rPh>
    <phoneticPr fontId="2" type="halfwidthKatakana"/>
  </si>
  <si>
    <t>ひなた</t>
  </si>
  <si>
    <t>明海中</t>
  </si>
  <si>
    <t>2010.04.21</t>
  </si>
  <si>
    <t>翠</t>
  </si>
  <si>
    <t>2010.07.07</t>
  </si>
  <si>
    <t>鼓</t>
  </si>
  <si>
    <t>ﾂﾂﾞﾐ</t>
  </si>
  <si>
    <t>Tsuzumi</t>
  </si>
  <si>
    <t>堀</t>
  </si>
  <si>
    <t>陽菜多</t>
  </si>
  <si>
    <t>ﾎﾘ</t>
  </si>
  <si>
    <t>HORI</t>
  </si>
  <si>
    <t>2011.02.06</t>
  </si>
  <si>
    <t>亜由美</t>
  </si>
  <si>
    <t>2010.08.15</t>
  </si>
  <si>
    <t>田守</t>
  </si>
  <si>
    <t>蘭</t>
  </si>
  <si>
    <t>ﾀﾓﾘ</t>
  </si>
  <si>
    <t>ﾗﾝ</t>
  </si>
  <si>
    <t>TAMORI</t>
  </si>
  <si>
    <t>Ran</t>
  </si>
  <si>
    <t>結衣</t>
  </si>
  <si>
    <t>2010.05.03</t>
  </si>
  <si>
    <t>寺林</t>
  </si>
  <si>
    <t>うらら</t>
  </si>
  <si>
    <t>ﾃﾗﾊﾞﾔｼ</t>
  </si>
  <si>
    <t>ｳﾗﾗ</t>
  </si>
  <si>
    <t>TERABAYASHI</t>
  </si>
  <si>
    <t>Urara</t>
  </si>
  <si>
    <t>2011.03.05</t>
  </si>
  <si>
    <t>美里</t>
  </si>
  <si>
    <t>ﾐｻﾄ</t>
  </si>
  <si>
    <t>Misato</t>
  </si>
  <si>
    <t>2010.06.30</t>
  </si>
  <si>
    <t>熊川</t>
  </si>
  <si>
    <t>心優</t>
  </si>
  <si>
    <t>愛佳理</t>
    <rPh sb="0" eb="1">
      <t>ｱｲ</t>
    </rPh>
    <rPh sb="1" eb="2">
      <t>ｶ</t>
    </rPh>
    <rPh sb="2" eb="3">
      <t>ﾘ</t>
    </rPh>
    <phoneticPr fontId="2" type="halfwidthKatakana"/>
  </si>
  <si>
    <t>2010.12.1</t>
  </si>
  <si>
    <t>奈瑠美</t>
    <rPh sb="0" eb="1">
      <t>ナ</t>
    </rPh>
    <rPh sb="1" eb="2">
      <t>ル</t>
    </rPh>
    <rPh sb="2" eb="3">
      <t>ミ</t>
    </rPh>
    <phoneticPr fontId="2"/>
  </si>
  <si>
    <t>ナルミ</t>
  </si>
  <si>
    <t>Narumi</t>
  </si>
  <si>
    <t>2010.11.6</t>
  </si>
  <si>
    <t>日野</t>
  </si>
  <si>
    <t>雫</t>
  </si>
  <si>
    <t>ヒノ</t>
  </si>
  <si>
    <t>シズク</t>
  </si>
  <si>
    <t>HINO</t>
  </si>
  <si>
    <t>Shizuku</t>
  </si>
  <si>
    <t>八木澤</t>
  </si>
  <si>
    <t>舞央</t>
  </si>
  <si>
    <t>ヤギサワ</t>
  </si>
  <si>
    <t>マオ</t>
  </si>
  <si>
    <t>YAGISAWA</t>
  </si>
  <si>
    <t>2011.03.01</t>
  </si>
  <si>
    <t>りのか</t>
  </si>
  <si>
    <t>ツジタニ</t>
  </si>
  <si>
    <t>ﾘﾉｶ</t>
  </si>
  <si>
    <t>TSUJITANI</t>
  </si>
  <si>
    <t>Rinoka</t>
  </si>
  <si>
    <t>2010.10.30</t>
  </si>
  <si>
    <t>千葉</t>
  </si>
  <si>
    <t>凛佳</t>
  </si>
  <si>
    <t>チバ</t>
  </si>
  <si>
    <t>リンカ</t>
  </si>
  <si>
    <t>CHIBA</t>
  </si>
  <si>
    <t>Rinka</t>
  </si>
  <si>
    <t>2011.02.12</t>
  </si>
  <si>
    <t>荒</t>
  </si>
  <si>
    <t>翔子</t>
  </si>
  <si>
    <t>アラ</t>
  </si>
  <si>
    <t>ショウコ</t>
  </si>
  <si>
    <t>ARA</t>
  </si>
  <si>
    <t>Shoko</t>
  </si>
  <si>
    <t>2010.12.03</t>
  </si>
  <si>
    <t>髙見</t>
  </si>
  <si>
    <t>紬</t>
  </si>
  <si>
    <t>タカミ</t>
  </si>
  <si>
    <t>ツムギ</t>
  </si>
  <si>
    <t>TAKAMI</t>
  </si>
  <si>
    <t>Tsumugi</t>
  </si>
  <si>
    <t>2010.07.17</t>
  </si>
  <si>
    <t>香帆</t>
  </si>
  <si>
    <t>イシイ</t>
  </si>
  <si>
    <t>カホ</t>
  </si>
  <si>
    <t>2010.09.13</t>
  </si>
  <si>
    <t>鷲尾</t>
  </si>
  <si>
    <t>采郁</t>
  </si>
  <si>
    <t>ワシオ</t>
  </si>
  <si>
    <t>コトカ</t>
  </si>
  <si>
    <t>WASHIO</t>
  </si>
  <si>
    <t>Kotoka</t>
  </si>
  <si>
    <t>菅原</t>
  </si>
  <si>
    <t>彩叶</t>
  </si>
  <si>
    <t>ｽｶﾞﾊﾗ</t>
  </si>
  <si>
    <t>SUGAHARA</t>
  </si>
  <si>
    <t>住吉</t>
  </si>
  <si>
    <t>杏菜</t>
  </si>
  <si>
    <t>ｽﾐﾖｼ</t>
  </si>
  <si>
    <t>ｱﾝﾅ</t>
  </si>
  <si>
    <t>SUMIYOSHI</t>
  </si>
  <si>
    <t>Anna</t>
  </si>
  <si>
    <t>2010.07.30</t>
  </si>
  <si>
    <t>籾山</t>
  </si>
  <si>
    <t>知花</t>
  </si>
  <si>
    <t>ﾓﾐﾔﾏ</t>
  </si>
  <si>
    <t>ﾁﾊﾞﾅ</t>
  </si>
  <si>
    <t>MOMIYAMA</t>
  </si>
  <si>
    <t>Chibana</t>
  </si>
  <si>
    <t>2010.08.07</t>
  </si>
  <si>
    <t>更紗</t>
  </si>
  <si>
    <t>ｻﾗｻ</t>
  </si>
  <si>
    <t>Sarasa</t>
  </si>
  <si>
    <t>2011.01.08</t>
  </si>
  <si>
    <t>関根</t>
  </si>
  <si>
    <t>由姫</t>
  </si>
  <si>
    <t>ｾｷﾈ</t>
  </si>
  <si>
    <t>ﾕｷ</t>
  </si>
  <si>
    <t>SEKINE</t>
  </si>
  <si>
    <t>さくら</t>
  </si>
  <si>
    <t>2011.01.14</t>
  </si>
  <si>
    <t>岩元</t>
  </si>
  <si>
    <t>穂香</t>
  </si>
  <si>
    <t>ｲﾜﾓﾄ</t>
  </si>
  <si>
    <t>IWAMOTO</t>
  </si>
  <si>
    <t>宮﨑</t>
  </si>
  <si>
    <t>咲帆</t>
  </si>
  <si>
    <t>2010.08.18</t>
  </si>
  <si>
    <t>萌桃</t>
  </si>
  <si>
    <t>2010.04.25</t>
  </si>
  <si>
    <t>北川</t>
  </si>
  <si>
    <t>知樹</t>
  </si>
  <si>
    <t>ｷﾀｶﾞﾜ</t>
  </si>
  <si>
    <t>KITAGAWA</t>
  </si>
  <si>
    <t>ﾀｹﾑﾗ</t>
  </si>
  <si>
    <t>ニャット ナム</t>
  </si>
  <si>
    <t>ﾃﾞﾜｵﾆﾀﾐﾝﾃﾞｨﾇﾃﾞｨ</t>
  </si>
  <si>
    <t>ｼﾙﾊﾞ</t>
  </si>
  <si>
    <t>DEVA ONITHA MINDINU DE</t>
  </si>
  <si>
    <t>Silva</t>
  </si>
  <si>
    <t>2009.08.22</t>
  </si>
  <si>
    <t>乃海</t>
  </si>
  <si>
    <t>ﾉｱ</t>
  </si>
  <si>
    <t>Noa</t>
  </si>
  <si>
    <t>2008.10.16</t>
  </si>
  <si>
    <t>大島</t>
    <rPh sb="0" eb="2">
      <t>オオシマ</t>
    </rPh>
    <phoneticPr fontId="2"/>
  </si>
  <si>
    <t>侑悟</t>
    <rPh sb="0" eb="1">
      <t>ユウ</t>
    </rPh>
    <rPh sb="1" eb="2">
      <t>サトル</t>
    </rPh>
    <phoneticPr fontId="2"/>
  </si>
  <si>
    <t>4.12</t>
  </si>
  <si>
    <t>2009.10.28</t>
  </si>
  <si>
    <t>坂本</t>
    <rPh sb="0" eb="2">
      <t>ｻｶﾓﾄ</t>
    </rPh>
    <phoneticPr fontId="2" type="halfwidthKatakana"/>
  </si>
  <si>
    <t>太希</t>
    <rPh sb="0" eb="2">
      <t>ﾀｲｷ</t>
    </rPh>
    <phoneticPr fontId="2" type="halfwidthKatakana"/>
  </si>
  <si>
    <t>ｻｶﾓﾄ</t>
  </si>
  <si>
    <t>ﾀｲｷ</t>
  </si>
  <si>
    <t>SAKAMOTO</t>
  </si>
  <si>
    <t>TAIKI</t>
  </si>
  <si>
    <t>2010.08.26</t>
  </si>
  <si>
    <t>松岡</t>
    <rPh sb="0" eb="2">
      <t>ﾏﾂｵｶ</t>
    </rPh>
    <phoneticPr fontId="2" type="halfwidthKatakana"/>
  </si>
  <si>
    <t>洋希</t>
    <rPh sb="0" eb="2">
      <t>ﾋﾛｷ</t>
    </rPh>
    <phoneticPr fontId="2" type="halfwidthKatakana"/>
  </si>
  <si>
    <t>Matsuoka</t>
  </si>
  <si>
    <t>2010.6.7</t>
  </si>
  <si>
    <t>渡部</t>
    <rPh sb="0" eb="2">
      <t>ﾜﾀﾅﾍﾞ</t>
    </rPh>
    <phoneticPr fontId="2" type="halfwidthKatakana"/>
  </si>
  <si>
    <t>隆矢</t>
    <rPh sb="0" eb="1">
      <t>ﾀｶｼ</t>
    </rPh>
    <rPh sb="1" eb="2">
      <t>ﾔ</t>
    </rPh>
    <phoneticPr fontId="2" type="halfwidthKatakana"/>
  </si>
  <si>
    <t>ﾀｶﾔ</t>
  </si>
  <si>
    <t>Takaya</t>
  </si>
  <si>
    <t>2010.10.29</t>
  </si>
  <si>
    <t>皆川</t>
    <rPh sb="0" eb="2">
      <t>ﾐﾅｶﾞﾜ</t>
    </rPh>
    <phoneticPr fontId="2" type="halfwidthKatakana"/>
  </si>
  <si>
    <t>将大</t>
    <rPh sb="0" eb="2">
      <t>ｼｮｳﾀ</t>
    </rPh>
    <phoneticPr fontId="2" type="halfwidthKatakana"/>
  </si>
  <si>
    <t>ﾐﾅｶﾞﾜ</t>
  </si>
  <si>
    <t>MINAGAWA</t>
  </si>
  <si>
    <t>Shouta</t>
  </si>
  <si>
    <t>2010.6.18</t>
  </si>
  <si>
    <t>小松﨑</t>
    <rPh sb="0" eb="1">
      <t>ｼｮｳ</t>
    </rPh>
    <rPh sb="1" eb="3">
      <t>ﾏﾂｻﾞｷ</t>
    </rPh>
    <phoneticPr fontId="2" type="halfwidthKatakana"/>
  </si>
  <si>
    <t>達也</t>
    <rPh sb="0" eb="2">
      <t>ﾀﾂﾔ</t>
    </rPh>
    <phoneticPr fontId="2" type="halfwidthKatakana"/>
  </si>
  <si>
    <t>ｺﾏﾂｻﾞｷ</t>
  </si>
  <si>
    <t>ﾀﾂﾔ</t>
  </si>
  <si>
    <t>KOMATSUZAKI</t>
  </si>
  <si>
    <t>Tatsuya</t>
  </si>
  <si>
    <t>2010.8.25</t>
  </si>
  <si>
    <t>前島</t>
    <rPh sb="0" eb="2">
      <t>ﾏｴｼﾞﾏ</t>
    </rPh>
    <phoneticPr fontId="2" type="halfwidthKatakana"/>
  </si>
  <si>
    <t>渓太</t>
    <rPh sb="0" eb="1">
      <t>ｹｲ</t>
    </rPh>
    <rPh sb="1" eb="2">
      <t>ﾀ</t>
    </rPh>
    <phoneticPr fontId="2" type="halfwidthKatakana"/>
  </si>
  <si>
    <t>ﾏｴｼﾞﾏ</t>
  </si>
  <si>
    <t>MAEJIMA</t>
  </si>
  <si>
    <t>2010.12.17</t>
  </si>
  <si>
    <t>鈴木</t>
    <rPh sb="0" eb="2">
      <t>ｽｽﾞｷ</t>
    </rPh>
    <phoneticPr fontId="2" type="halfwidthKatakana"/>
  </si>
  <si>
    <t>敢太</t>
    <rPh sb="0" eb="2">
      <t>ｶﾝﾀ</t>
    </rPh>
    <phoneticPr fontId="2" type="halfwidthKatakana"/>
  </si>
  <si>
    <t>2011.1.19</t>
  </si>
  <si>
    <t>板橋</t>
    <rPh sb="0" eb="2">
      <t>ｲﾀﾊﾞｼ</t>
    </rPh>
    <phoneticPr fontId="2" type="halfwidthKatakana"/>
  </si>
  <si>
    <t>一樹</t>
    <rPh sb="0" eb="2">
      <t>ｶｽﾞｷ</t>
    </rPh>
    <phoneticPr fontId="2" type="halfwidthKatakana"/>
  </si>
  <si>
    <t>2010.10.14</t>
  </si>
  <si>
    <t>小川</t>
    <rPh sb="0" eb="2">
      <t>ｵｶﾞﾜ</t>
    </rPh>
    <phoneticPr fontId="2" type="halfwidthKatakana"/>
  </si>
  <si>
    <t>蘭</t>
    <rPh sb="0" eb="1">
      <t>ﾗﾝ</t>
    </rPh>
    <phoneticPr fontId="2" type="halfwidthKatakana"/>
  </si>
  <si>
    <t>及川</t>
    <rPh sb="0" eb="2">
      <t>ｵｲｶﾜ</t>
    </rPh>
    <phoneticPr fontId="2" type="halfwidthKatakana"/>
  </si>
  <si>
    <t>圭佑</t>
    <rPh sb="0" eb="2">
      <t>ｹｲｽｹ</t>
    </rPh>
    <phoneticPr fontId="2" type="halfwidthKatakana"/>
  </si>
  <si>
    <t>ｵｲｶﾜ</t>
  </si>
  <si>
    <t>OIKAWA</t>
  </si>
  <si>
    <t>2011.2.25</t>
  </si>
  <si>
    <t>築山</t>
    <rPh sb="0" eb="2">
      <t>ﾁｸﾔﾏ</t>
    </rPh>
    <phoneticPr fontId="2" type="halfwidthKatakana"/>
  </si>
  <si>
    <t>暖</t>
    <rPh sb="0" eb="1">
      <t>ﾀﾞﾝ</t>
    </rPh>
    <phoneticPr fontId="2" type="halfwidthKatakana"/>
  </si>
  <si>
    <t>ﾂｷﾔﾏ</t>
  </si>
  <si>
    <t>TSUKIYAMA</t>
  </si>
  <si>
    <t>福田</t>
    <rPh sb="0" eb="2">
      <t>ﾌｸﾀﾞ</t>
    </rPh>
    <phoneticPr fontId="2" type="halfwidthKatakana"/>
  </si>
  <si>
    <t>龍人</t>
    <rPh sb="0" eb="1">
      <t>ﾘｭｳ</t>
    </rPh>
    <rPh sb="1" eb="2">
      <t>ﾋﾄ</t>
    </rPh>
    <phoneticPr fontId="2" type="halfwidthKatakana"/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</si>
  <si>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</si>
  <si>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</si>
  <si>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</si>
  <si>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ｶﾜﾑﾗ</t>
  </si>
  <si>
    <t>KAWAMURA</t>
  </si>
  <si>
    <t>堀川</t>
    <rPh sb="0" eb="2">
      <t>ﾎﾘｶﾜ</t>
    </rPh>
    <phoneticPr fontId="2" type="halfwidthKatakana"/>
  </si>
  <si>
    <t>幸志朗</t>
    <rPh sb="0" eb="1">
      <t>ｼｱﾜ</t>
    </rPh>
    <rPh sb="1" eb="3">
      <t>ｼﾛｳ</t>
    </rPh>
    <phoneticPr fontId="2" type="halfwidthKatakana"/>
  </si>
  <si>
    <t>ﾎﾘｶﾜ</t>
  </si>
  <si>
    <t>ｺｳｼﾛｳ</t>
  </si>
  <si>
    <t>HORIKAWA</t>
  </si>
  <si>
    <t>Koushirou</t>
  </si>
  <si>
    <t>2008.8.23</t>
  </si>
  <si>
    <t>三浦</t>
    <rPh sb="0" eb="2">
      <t>ﾐｳﾗ</t>
    </rPh>
    <phoneticPr fontId="2" type="halfwidthKatakana"/>
  </si>
  <si>
    <t>優之介</t>
    <rPh sb="0" eb="1">
      <t>ﾕｳ</t>
    </rPh>
    <rPh sb="1" eb="2">
      <t>ﾉ</t>
    </rPh>
    <rPh sb="2" eb="3">
      <t>ｽｹ</t>
    </rPh>
    <phoneticPr fontId="2" type="halfwidthKatakana"/>
  </si>
  <si>
    <t>ﾕｳﾉｽｹ</t>
  </si>
  <si>
    <t>Yunosuke</t>
  </si>
  <si>
    <t>2011.2.12</t>
  </si>
  <si>
    <t>八木橋</t>
    <rPh sb="0" eb="3">
      <t>ﾔｷﾞﾊｼ</t>
    </rPh>
    <phoneticPr fontId="2" type="halfwidthKatakana"/>
  </si>
  <si>
    <t>大誠</t>
    <rPh sb="0" eb="2">
      <t>ﾀｲｾｲ</t>
    </rPh>
    <phoneticPr fontId="2" type="halfwidthKatakana"/>
  </si>
  <si>
    <t>ﾔｷﾞﾊｼ</t>
  </si>
  <si>
    <t>YAGIHASHI</t>
  </si>
  <si>
    <t>2010.7.24</t>
  </si>
  <si>
    <t>清水</t>
    <rPh sb="0" eb="2">
      <t>シミズ</t>
    </rPh>
    <phoneticPr fontId="5"/>
  </si>
  <si>
    <t>快星</t>
  </si>
  <si>
    <t>シミズ</t>
  </si>
  <si>
    <t>カイセイ</t>
  </si>
  <si>
    <t>Kaisei</t>
  </si>
  <si>
    <t>2010.7.27</t>
  </si>
  <si>
    <t>児玉</t>
    <rPh sb="0" eb="2">
      <t>コダマ</t>
    </rPh>
    <phoneticPr fontId="5"/>
  </si>
  <si>
    <t>コダマ</t>
  </si>
  <si>
    <t>ショウ</t>
  </si>
  <si>
    <t>KODAMA</t>
  </si>
  <si>
    <t>2010.12.31</t>
  </si>
  <si>
    <t>小林</t>
    <rPh sb="0" eb="2">
      <t>コバヤシ</t>
    </rPh>
    <phoneticPr fontId="5"/>
  </si>
  <si>
    <t>玄直</t>
  </si>
  <si>
    <t>コバヤシ</t>
  </si>
  <si>
    <t>ハルタダ</t>
  </si>
  <si>
    <t>Harutada</t>
  </si>
  <si>
    <t>2010.5.12</t>
  </si>
  <si>
    <t>酒井</t>
    <rPh sb="0" eb="2">
      <t>サカイ</t>
    </rPh>
    <phoneticPr fontId="5"/>
  </si>
  <si>
    <t>太陽</t>
  </si>
  <si>
    <t>サカイ</t>
  </si>
  <si>
    <t>タイヨウ</t>
  </si>
  <si>
    <t>2010.8.30</t>
  </si>
  <si>
    <t>笹川</t>
    <rPh sb="0" eb="2">
      <t>ササガワ</t>
    </rPh>
    <phoneticPr fontId="5"/>
  </si>
  <si>
    <t>錦之介</t>
  </si>
  <si>
    <t>ササガワ</t>
  </si>
  <si>
    <t>キンノスケ</t>
  </si>
  <si>
    <t>SASAGAWA</t>
  </si>
  <si>
    <t>Kinnosuke</t>
  </si>
  <si>
    <t>周藤</t>
    <rPh sb="0" eb="2">
      <t>スドウ</t>
    </rPh>
    <phoneticPr fontId="5"/>
  </si>
  <si>
    <t>彰良</t>
  </si>
  <si>
    <t>スドウ</t>
  </si>
  <si>
    <t>アキラ</t>
  </si>
  <si>
    <t>SUDO</t>
  </si>
  <si>
    <t>Akira</t>
  </si>
  <si>
    <t>2010.5.26</t>
  </si>
  <si>
    <t>鈴木</t>
    <rPh sb="0" eb="2">
      <t>スズキ</t>
    </rPh>
    <phoneticPr fontId="5"/>
  </si>
  <si>
    <t>広太</t>
  </si>
  <si>
    <t>スズキ</t>
  </si>
  <si>
    <t>コウタ</t>
  </si>
  <si>
    <t>2011.1.17</t>
  </si>
  <si>
    <t>田中</t>
    <rPh sb="0" eb="2">
      <t>タナカ</t>
    </rPh>
    <phoneticPr fontId="5"/>
  </si>
  <si>
    <t>壱知</t>
  </si>
  <si>
    <t>タナカ</t>
  </si>
  <si>
    <t>イチ</t>
  </si>
  <si>
    <t>Ichi</t>
  </si>
  <si>
    <t>2010.5.4</t>
  </si>
  <si>
    <t>糀谷</t>
    <rPh sb="0" eb="2">
      <t>コウジヤ</t>
    </rPh>
    <phoneticPr fontId="5"/>
  </si>
  <si>
    <t>夏輝</t>
  </si>
  <si>
    <t>コウジヤ</t>
  </si>
  <si>
    <t>ナツキ</t>
  </si>
  <si>
    <t>KOJIYA</t>
  </si>
  <si>
    <t>2010.6.26</t>
  </si>
  <si>
    <t>野田</t>
    <rPh sb="0" eb="2">
      <t>ノダ</t>
    </rPh>
    <phoneticPr fontId="5"/>
  </si>
  <si>
    <t>涼生</t>
  </si>
  <si>
    <t>ノダ</t>
  </si>
  <si>
    <t>リョウセイ</t>
  </si>
  <si>
    <t>NODA</t>
  </si>
  <si>
    <t>Ryosei</t>
  </si>
  <si>
    <t>2010.9.15</t>
  </si>
  <si>
    <t>岡本</t>
  </si>
  <si>
    <t>奏馬</t>
  </si>
  <si>
    <t>2010.07.11</t>
  </si>
  <si>
    <t>小田</t>
  </si>
  <si>
    <t>賢吾</t>
  </si>
  <si>
    <t>ODA</t>
  </si>
  <si>
    <t>2010.12.26</t>
  </si>
  <si>
    <t>颯眞</t>
  </si>
  <si>
    <t>2011.03.27</t>
  </si>
  <si>
    <t>澪生</t>
  </si>
  <si>
    <t>ﾚｵ</t>
  </si>
  <si>
    <t>Reo</t>
  </si>
  <si>
    <t>中越</t>
  </si>
  <si>
    <t>琥太郎</t>
  </si>
  <si>
    <t>ﾅｶｺﾞｴ</t>
  </si>
  <si>
    <t>NAKAGOE</t>
  </si>
  <si>
    <t>2010.07.18</t>
  </si>
  <si>
    <t>長崎</t>
  </si>
  <si>
    <t>龍太郎</t>
  </si>
  <si>
    <t>ﾅｶﾞｻｷ</t>
  </si>
  <si>
    <t>ﾘｭｳﾀﾛｳ</t>
  </si>
  <si>
    <t>NAGASAKI</t>
  </si>
  <si>
    <t>Ryutaro</t>
  </si>
  <si>
    <t>2010.11.04</t>
  </si>
  <si>
    <t>義尚</t>
  </si>
  <si>
    <t>ﾖｼﾀｶ</t>
  </si>
  <si>
    <t>Yoshitaka</t>
  </si>
  <si>
    <t>福田</t>
  </si>
  <si>
    <t>光翔</t>
  </si>
  <si>
    <t>ﾗｲﾄ</t>
  </si>
  <si>
    <t>Raito</t>
  </si>
  <si>
    <t>2011.03.17</t>
  </si>
  <si>
    <t>益戸</t>
  </si>
  <si>
    <t>ﾏｽﾄ</t>
  </si>
  <si>
    <t>MASUTO</t>
  </si>
  <si>
    <t>2010.08.13</t>
  </si>
  <si>
    <t>溝木</t>
  </si>
  <si>
    <t>善</t>
  </si>
  <si>
    <t>ﾐｿﾞｷ</t>
  </si>
  <si>
    <t>ｾﾞﾝ</t>
  </si>
  <si>
    <t>MIZOKI</t>
  </si>
  <si>
    <t>Zen</t>
  </si>
  <si>
    <t>2010.06.12</t>
  </si>
  <si>
    <t>壬生</t>
  </si>
  <si>
    <t>優空</t>
  </si>
  <si>
    <t>MIBU</t>
  </si>
  <si>
    <t>横溝</t>
  </si>
  <si>
    <t>悠吏</t>
  </si>
  <si>
    <t>ﾖｺﾐｿﾞ</t>
  </si>
  <si>
    <t>ﾕｳﾘ</t>
  </si>
  <si>
    <t>YOKOMIZO</t>
  </si>
  <si>
    <t>2010.07.29</t>
  </si>
  <si>
    <t>米田</t>
  </si>
  <si>
    <t>拓未</t>
  </si>
  <si>
    <t>ﾖﾈﾀﾞ</t>
  </si>
  <si>
    <t>YONEDA</t>
  </si>
  <si>
    <t>2010.04.26</t>
  </si>
  <si>
    <t>敦己</t>
    <rPh sb="0" eb="1">
      <t>ｱﾂ</t>
    </rPh>
    <rPh sb="1" eb="2">
      <t>ｷ</t>
    </rPh>
    <phoneticPr fontId="2" type="halfwidthKatakana"/>
  </si>
  <si>
    <t>2010.04.15</t>
  </si>
  <si>
    <t>石塚</t>
    <rPh sb="0" eb="2">
      <t>ｲｼﾂﾞｶ</t>
    </rPh>
    <phoneticPr fontId="2" type="halfwidthKatakana"/>
  </si>
  <si>
    <t>健人</t>
    <rPh sb="0" eb="2">
      <t>ｹﾝﾄ</t>
    </rPh>
    <phoneticPr fontId="2" type="halfwidthKatakana"/>
  </si>
  <si>
    <t>ｲｼﾂﾞｶ</t>
  </si>
  <si>
    <t>ISHIZUKA</t>
  </si>
  <si>
    <t>2011.02.11</t>
  </si>
  <si>
    <t>上田</t>
    <rPh sb="0" eb="2">
      <t>ｳｴﾀﾞ</t>
    </rPh>
    <phoneticPr fontId="2" type="halfwidthKatakana"/>
  </si>
  <si>
    <t>愛翔</t>
    <rPh sb="0" eb="2">
      <t>ﾏﾅﾄ</t>
    </rPh>
    <phoneticPr fontId="2" type="halfwidthKatakana"/>
  </si>
  <si>
    <t>ﾏﾅﾄ</t>
  </si>
  <si>
    <t>Manato</t>
  </si>
  <si>
    <t>増村</t>
    <rPh sb="0" eb="2">
      <t>ﾏｽﾑﾗ</t>
    </rPh>
    <phoneticPr fontId="2" type="halfwidthKatakana"/>
  </si>
  <si>
    <t>洋道</t>
    <rPh sb="0" eb="2">
      <t>ﾋﾛﾐﾁ</t>
    </rPh>
    <phoneticPr fontId="2" type="halfwidthKatakana"/>
  </si>
  <si>
    <t>ﾏｽﾑﾗ</t>
  </si>
  <si>
    <t>ﾋﾛﾐﾁ</t>
  </si>
  <si>
    <t>MASUMURA</t>
  </si>
  <si>
    <t>Hiromichi</t>
  </si>
  <si>
    <t>2011.03.29</t>
  </si>
  <si>
    <t>清澤</t>
    <rPh sb="0" eb="2">
      <t>ｷﾖｻﾜ</t>
    </rPh>
    <phoneticPr fontId="2" type="halfwidthKatakana"/>
  </si>
  <si>
    <t>魁斗</t>
    <rPh sb="0" eb="2">
      <t>ｶｲﾄ</t>
    </rPh>
    <phoneticPr fontId="2" type="halfwidthKatakana"/>
  </si>
  <si>
    <t>ｷﾖｻﾜ</t>
  </si>
  <si>
    <t>KIYOSAWA</t>
  </si>
  <si>
    <t>2010.06.11</t>
  </si>
  <si>
    <t>加藤</t>
    <rPh sb="0" eb="2">
      <t>ｶﾄｳ</t>
    </rPh>
    <phoneticPr fontId="2" type="halfwidthKatakana"/>
  </si>
  <si>
    <t>宗一郎</t>
    <rPh sb="0" eb="1">
      <t>ｿｳ</t>
    </rPh>
    <rPh sb="1" eb="3">
      <t>ｲﾁﾛｳ</t>
    </rPh>
    <phoneticPr fontId="2" type="halfwidthKatakana"/>
  </si>
  <si>
    <t>2008.11.17</t>
  </si>
  <si>
    <t>大平</t>
    <rPh sb="0" eb="2">
      <t>オオヒラ</t>
    </rPh>
    <phoneticPr fontId="2"/>
  </si>
  <si>
    <t>倖生</t>
    <rPh sb="0" eb="1">
      <t>サチ</t>
    </rPh>
    <rPh sb="1" eb="2">
      <t>ナマ</t>
    </rPh>
    <phoneticPr fontId="2"/>
  </si>
  <si>
    <t>オオヒラ</t>
  </si>
  <si>
    <t>コウセイ</t>
  </si>
  <si>
    <t>OHIRA</t>
  </si>
  <si>
    <t>羽田</t>
    <rPh sb="0" eb="2">
      <t>ハネダ</t>
    </rPh>
    <phoneticPr fontId="2"/>
  </si>
  <si>
    <t>実輝</t>
    <rPh sb="0" eb="1">
      <t>ミノル</t>
    </rPh>
    <rPh sb="1" eb="2">
      <t>カガヤ</t>
    </rPh>
    <phoneticPr fontId="2"/>
  </si>
  <si>
    <t>ハネダ</t>
  </si>
  <si>
    <t>ナオキ</t>
  </si>
  <si>
    <t>HANEDA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</si>
  <si>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</si>
  <si>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</si>
  <si>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</si>
  <si>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</si>
  <si>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</si>
  <si>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鈴木</t>
    <rPh sb="0" eb="2">
      <t>スズキ</t>
    </rPh>
    <phoneticPr fontId="2"/>
  </si>
  <si>
    <t>玲煌</t>
  </si>
  <si>
    <t>和田</t>
    <rPh sb="0" eb="2">
      <t>ﾜﾀﾞ</t>
    </rPh>
    <phoneticPr fontId="2" type="halfwidthKatakana"/>
  </si>
  <si>
    <t>航志郎</t>
    <rPh sb="0" eb="2">
      <t>ｺｳｼ</t>
    </rPh>
    <rPh sb="2" eb="3">
      <t>ﾛｳ</t>
    </rPh>
    <phoneticPr fontId="2" type="halfwidthKatakana"/>
  </si>
  <si>
    <t>新規</t>
    <rPh sb="0" eb="2">
      <t>ｼﾝｷ</t>
    </rPh>
    <phoneticPr fontId="2" type="halfwidthKatakana"/>
  </si>
  <si>
    <t>2011.2.8</t>
  </si>
  <si>
    <t>田辺</t>
    <rPh sb="0" eb="2">
      <t>ﾀﾅﾍﾞ</t>
    </rPh>
    <phoneticPr fontId="2" type="halfwidthKatakana"/>
  </si>
  <si>
    <t>大空</t>
    <rPh sb="0" eb="2">
      <t>ｵｵｿﾗ</t>
    </rPh>
    <phoneticPr fontId="2" type="halfwidthKatakana"/>
  </si>
  <si>
    <t>2011.2.14</t>
  </si>
  <si>
    <t>稲垣</t>
    <rPh sb="0" eb="2">
      <t>ｲﾅｶﾞｷ</t>
    </rPh>
    <phoneticPr fontId="2" type="halfwidthKatakana"/>
  </si>
  <si>
    <t>賢人</t>
    <rPh sb="0" eb="1">
      <t>ｶｼｺ</t>
    </rPh>
    <rPh sb="1" eb="2">
      <t>ﾋﾄ</t>
    </rPh>
    <phoneticPr fontId="2" type="halfwidthKatakana"/>
  </si>
  <si>
    <t>2011.3.9</t>
  </si>
  <si>
    <t>飯野</t>
    <rPh sb="0" eb="2">
      <t>ｲｲﾉ</t>
    </rPh>
    <phoneticPr fontId="2" type="halfwidthKatakana"/>
  </si>
  <si>
    <t>佑太</t>
    <rPh sb="0" eb="1">
      <t>ﾕｳ</t>
    </rPh>
    <rPh sb="1" eb="2">
      <t>ﾀ</t>
    </rPh>
    <phoneticPr fontId="2" type="halfwidthKatakana"/>
  </si>
  <si>
    <t>ｲｲﾉ</t>
  </si>
  <si>
    <t>INO</t>
  </si>
  <si>
    <t>2010.9.12</t>
  </si>
  <si>
    <t>川合</t>
    <rPh sb="0" eb="2">
      <t>ｶﾜｲ</t>
    </rPh>
    <phoneticPr fontId="2" type="halfwidthKatakana"/>
  </si>
  <si>
    <t>仁</t>
    <rPh sb="0" eb="1">
      <t>ｼﾞﾝ</t>
    </rPh>
    <phoneticPr fontId="2" type="halfwidthKatakana"/>
  </si>
  <si>
    <t>ｼﾞﾝ</t>
  </si>
  <si>
    <t>Jin</t>
  </si>
  <si>
    <t>2010.12.18</t>
  </si>
  <si>
    <t>牧野</t>
    <rPh sb="0" eb="2">
      <t>ﾏｷﾉ</t>
    </rPh>
    <phoneticPr fontId="2" type="halfwidthKatakana"/>
  </si>
  <si>
    <t>一歩希</t>
    <rPh sb="0" eb="1">
      <t>ｲﾁ</t>
    </rPh>
    <rPh sb="1" eb="2">
      <t>ｱﾙ</t>
    </rPh>
    <rPh sb="2" eb="3">
      <t>ｷ</t>
    </rPh>
    <phoneticPr fontId="2" type="halfwidthKatakana"/>
  </si>
  <si>
    <t>2010.10.26</t>
  </si>
  <si>
    <t>矢部</t>
    <rPh sb="0" eb="2">
      <t>ﾔﾍﾞ</t>
    </rPh>
    <phoneticPr fontId="2" type="halfwidthKatakana"/>
  </si>
  <si>
    <t>直樹</t>
    <rPh sb="0" eb="1">
      <t>ﾅｵ</t>
    </rPh>
    <rPh sb="1" eb="2">
      <t>ｷ</t>
    </rPh>
    <phoneticPr fontId="2" type="halfwidthKatakana"/>
  </si>
  <si>
    <t>2011.1.18</t>
  </si>
  <si>
    <t>良波</t>
    <rPh sb="0" eb="2">
      <t>ﾖｼﾅﾐ</t>
    </rPh>
    <phoneticPr fontId="2" type="halfwidthKatakana"/>
  </si>
  <si>
    <t>英寿</t>
    <rPh sb="0" eb="1">
      <t>ﾋﾃﾞ</t>
    </rPh>
    <rPh sb="1" eb="2">
      <t>ｺﾄﾌﾞｷ</t>
    </rPh>
    <phoneticPr fontId="2" type="halfwidthKatakana"/>
  </si>
  <si>
    <t>ﾖｼﾅﾐ</t>
  </si>
  <si>
    <t>ﾋﾃﾞﾄｼ</t>
  </si>
  <si>
    <t>YOSHINAMI</t>
  </si>
  <si>
    <t>Hidetoshi</t>
  </si>
  <si>
    <t>2010.6.2</t>
  </si>
  <si>
    <t>岩元</t>
    <rPh sb="0" eb="2">
      <t>ｲﾜﾓﾄ</t>
    </rPh>
    <phoneticPr fontId="2" type="halfwidthKatakana"/>
  </si>
  <si>
    <t>大翔</t>
    <rPh sb="0" eb="1">
      <t>ﾀﾞｲ</t>
    </rPh>
    <rPh sb="1" eb="2">
      <t>ｶｹﾙ</t>
    </rPh>
    <phoneticPr fontId="2" type="halfwidthKatakana"/>
  </si>
  <si>
    <t>ﾀﾞｲﾄ</t>
  </si>
  <si>
    <t>Daito</t>
  </si>
  <si>
    <t>五十嵐</t>
    <rPh sb="0" eb="3">
      <t>ｲｶﾗｼ</t>
    </rPh>
    <phoneticPr fontId="2" type="halfwidthKatakana"/>
  </si>
  <si>
    <t>由翔</t>
    <rPh sb="0" eb="1">
      <t>ﾕ</t>
    </rPh>
    <rPh sb="1" eb="2">
      <t>ｶｹﾙ</t>
    </rPh>
    <phoneticPr fontId="2" type="halfwidthKatakana"/>
  </si>
  <si>
    <t>ｲｶﾗｼ</t>
  </si>
  <si>
    <t>ﾕｲﾄ</t>
  </si>
  <si>
    <t>IKARASHI</t>
  </si>
  <si>
    <t>Yuito</t>
  </si>
  <si>
    <t>2010.8.4</t>
  </si>
  <si>
    <t>中川</t>
    <rPh sb="0" eb="2">
      <t>ﾅｶｶﾞﾜ</t>
    </rPh>
    <phoneticPr fontId="2" type="halfwidthKatakana"/>
  </si>
  <si>
    <t>獅音</t>
    <rPh sb="0" eb="1">
      <t>ｼ</t>
    </rPh>
    <rPh sb="1" eb="2">
      <t>ｵﾄ</t>
    </rPh>
    <phoneticPr fontId="2" type="halfwidthKatakana"/>
  </si>
  <si>
    <t>2009.9.19</t>
  </si>
  <si>
    <t>山路</t>
    <rPh sb="0" eb="2">
      <t>ﾔﾏｼﾞ</t>
    </rPh>
    <phoneticPr fontId="2" type="halfwidthKatakana"/>
  </si>
  <si>
    <t>優歩</t>
    <rPh sb="0" eb="1">
      <t>ﾕｳ</t>
    </rPh>
    <rPh sb="1" eb="2">
      <t>ﾎ</t>
    </rPh>
    <phoneticPr fontId="2" type="halfwidthKatakana"/>
  </si>
  <si>
    <t>ﾔﾏｼﾞ</t>
  </si>
  <si>
    <t>ﾕｳﾎ</t>
  </si>
  <si>
    <t>YAMAJI</t>
  </si>
  <si>
    <t>Yuho</t>
  </si>
  <si>
    <t>2010.8.13</t>
  </si>
  <si>
    <t>西村</t>
    <rPh sb="0" eb="2">
      <t>ﾆｼﾑﾗ</t>
    </rPh>
    <phoneticPr fontId="2" type="halfwidthKatakana"/>
  </si>
  <si>
    <t>健吾</t>
    <rPh sb="0" eb="1">
      <t>ｹﾝ</t>
    </rPh>
    <rPh sb="1" eb="2">
      <t>ｺﾞ</t>
    </rPh>
    <phoneticPr fontId="2" type="halfwidthKatakana"/>
  </si>
  <si>
    <t>2010.6.27</t>
  </si>
  <si>
    <t>中道</t>
    <rPh sb="0" eb="2">
      <t>ﾅｶﾐﾁ</t>
    </rPh>
    <phoneticPr fontId="2" type="halfwidthKatakana"/>
  </si>
  <si>
    <t>陽登</t>
    <rPh sb="0" eb="1">
      <t>ﾖｳ</t>
    </rPh>
    <rPh sb="1" eb="2">
      <t>ﾉﾎﾞﾙ</t>
    </rPh>
    <phoneticPr fontId="2" type="halfwidthKatakana"/>
  </si>
  <si>
    <t>ﾅｶﾐﾁ</t>
  </si>
  <si>
    <t>NAKAMICHI</t>
  </si>
  <si>
    <t>2011.1.8</t>
  </si>
  <si>
    <t>柳谷</t>
    <rPh sb="0" eb="2">
      <t>ﾔﾅｷﾞﾀﾆ</t>
    </rPh>
    <phoneticPr fontId="2" type="halfwidthKatakana"/>
  </si>
  <si>
    <t>柊吾</t>
    <rPh sb="0" eb="1">
      <t>ﾋｲﾗｷﾞ</t>
    </rPh>
    <rPh sb="1" eb="2">
      <t>ｺﾞ</t>
    </rPh>
    <phoneticPr fontId="2" type="halfwidthKatakana"/>
  </si>
  <si>
    <t>ﾔﾅｷﾞﾔ</t>
  </si>
  <si>
    <t>ｼｭｳｺﾞ</t>
  </si>
  <si>
    <t>YANAGIYA</t>
  </si>
  <si>
    <t>Shugo</t>
  </si>
  <si>
    <t>2010.12.3</t>
  </si>
  <si>
    <t>小野塚</t>
    <rPh sb="0" eb="3">
      <t>ｵﾉﾂﾞｶ</t>
    </rPh>
    <phoneticPr fontId="2" type="halfwidthKatakana"/>
  </si>
  <si>
    <t>怜央</t>
    <rPh sb="0" eb="1">
      <t>ﾚｲ</t>
    </rPh>
    <rPh sb="1" eb="2">
      <t>ｵｳ</t>
    </rPh>
    <phoneticPr fontId="2" type="halfwidthKatakana"/>
  </si>
  <si>
    <t>ｵﾉﾂﾞｶ</t>
  </si>
  <si>
    <t>ONOZUKA</t>
  </si>
  <si>
    <t>2011.1.11</t>
  </si>
  <si>
    <t>福島</t>
    <rPh sb="0" eb="2">
      <t>ﾌｸｼﾏ</t>
    </rPh>
    <phoneticPr fontId="2" type="halfwidthKatakana"/>
  </si>
  <si>
    <t>圭敦</t>
    <rPh sb="0" eb="1">
      <t>ｹｲ</t>
    </rPh>
    <rPh sb="1" eb="2">
      <t>ｱﾂｼ</t>
    </rPh>
    <phoneticPr fontId="2" type="halfwidthKatakana"/>
  </si>
  <si>
    <t>2010.8.9</t>
  </si>
  <si>
    <t>勝地</t>
    <rPh sb="0" eb="2">
      <t>ｶﾂﾁ</t>
    </rPh>
    <phoneticPr fontId="2" type="halfwidthKatakana"/>
  </si>
  <si>
    <t>那稀</t>
    <rPh sb="0" eb="1">
      <t>ﾅ</t>
    </rPh>
    <rPh sb="1" eb="2">
      <t>ﾏﾚ</t>
    </rPh>
    <phoneticPr fontId="2" type="halfwidthKatakana"/>
  </si>
  <si>
    <t>ﾄﾓｷ</t>
  </si>
  <si>
    <t>KATSUTI</t>
  </si>
  <si>
    <t>Tomoki</t>
  </si>
  <si>
    <t>2010.8.17</t>
  </si>
  <si>
    <t>煌羽河</t>
    <rPh sb="0" eb="1">
      <t>ｷﾗ</t>
    </rPh>
    <rPh sb="1" eb="2">
      <t>ﾊﾈ</t>
    </rPh>
    <rPh sb="2" eb="3">
      <t>ｶﾜ</t>
    </rPh>
    <phoneticPr fontId="2" type="halfwidthKatakana"/>
  </si>
  <si>
    <t>Kouga</t>
  </si>
  <si>
    <t>2010.6.8</t>
  </si>
  <si>
    <t>長塚</t>
    <rPh sb="0" eb="2">
      <t>ﾅｶﾞﾂｶ</t>
    </rPh>
    <phoneticPr fontId="2" type="halfwidthKatakana"/>
  </si>
  <si>
    <t>慎之介</t>
    <rPh sb="0" eb="3">
      <t>ｼﾝﾉｽｹ</t>
    </rPh>
    <phoneticPr fontId="2" type="halfwidthKatakana"/>
  </si>
  <si>
    <t>ﾅｶﾞﾂｶ</t>
  </si>
  <si>
    <t>ｼﾝﾉｽｹ</t>
  </si>
  <si>
    <t>NAGATSUKA</t>
  </si>
  <si>
    <t>Sinnosuke</t>
  </si>
  <si>
    <t>2010.04.24</t>
  </si>
  <si>
    <t>金築</t>
    <rPh sb="0" eb="2">
      <t>ｶﾈﾂｷ</t>
    </rPh>
    <phoneticPr fontId="2" type="halfwidthKatakana"/>
  </si>
  <si>
    <t>慧紀</t>
    <rPh sb="0" eb="1">
      <t>ｻﾄ</t>
    </rPh>
    <rPh sb="1" eb="2">
      <t>ｷ</t>
    </rPh>
    <phoneticPr fontId="2" type="halfwidthKatakana"/>
  </si>
  <si>
    <t>ｶﾈﾂｷ</t>
  </si>
  <si>
    <t>ｻﾄｷ</t>
  </si>
  <si>
    <t>KANETSUKI</t>
  </si>
  <si>
    <t>Satoki</t>
  </si>
  <si>
    <t>2010.08.29</t>
  </si>
  <si>
    <t>瀬川</t>
    <rPh sb="0" eb="2">
      <t>ｾｶﾞﾜ</t>
    </rPh>
    <phoneticPr fontId="2" type="halfwidthKatakana"/>
  </si>
  <si>
    <t>伊織</t>
    <rPh sb="0" eb="2">
      <t>ｲｵﾘ</t>
    </rPh>
    <phoneticPr fontId="2" type="halfwidthKatakana"/>
  </si>
  <si>
    <t>IORI</t>
  </si>
  <si>
    <t>白岩</t>
    <rPh sb="0" eb="2">
      <t>ｼﾗｲﾜ</t>
    </rPh>
    <phoneticPr fontId="2" type="halfwidthKatakana"/>
  </si>
  <si>
    <t>晟</t>
    <rPh sb="0" eb="1">
      <t>ｼﾞｮｳ</t>
    </rPh>
    <phoneticPr fontId="2" type="halfwidthKatakana"/>
  </si>
  <si>
    <t>ｼﾗｲﾜ</t>
  </si>
  <si>
    <t>SHIRAIWA</t>
  </si>
  <si>
    <t>2011.02.08</t>
  </si>
  <si>
    <t>上河</t>
    <rPh sb="0" eb="2">
      <t>ｳｴｶﾜ</t>
    </rPh>
    <phoneticPr fontId="2" type="halfwidthKatakana"/>
  </si>
  <si>
    <t>知生</t>
    <rPh sb="0" eb="1">
      <t>ﾄﾓ</t>
    </rPh>
    <rPh sb="1" eb="2">
      <t>ｷ</t>
    </rPh>
    <phoneticPr fontId="2" type="halfwidthKatakana"/>
  </si>
  <si>
    <t>ｳｴｶﾜ</t>
  </si>
  <si>
    <t>UEKAWA</t>
  </si>
  <si>
    <t>2010.06.17</t>
  </si>
  <si>
    <t>齋木</t>
    <rPh sb="0" eb="2">
      <t>ｻｲｷ</t>
    </rPh>
    <phoneticPr fontId="2" type="halfwidthKatakana"/>
  </si>
  <si>
    <t>大跳</t>
    <rPh sb="0" eb="1">
      <t>ﾀﾞｲ</t>
    </rPh>
    <rPh sb="1" eb="2">
      <t>ﾄ</t>
    </rPh>
    <phoneticPr fontId="2" type="halfwidthKatakana"/>
  </si>
  <si>
    <t>ｻｲｷ</t>
  </si>
  <si>
    <t>SAIKI</t>
  </si>
  <si>
    <t>2010.10.18</t>
  </si>
  <si>
    <t>西川</t>
    <rPh sb="0" eb="2">
      <t>ﾆｼｶﾜ</t>
    </rPh>
    <phoneticPr fontId="2" type="halfwidthKatakana"/>
  </si>
  <si>
    <t>真司</t>
    <rPh sb="0" eb="2">
      <t>ｼﾝｼﾞ</t>
    </rPh>
    <phoneticPr fontId="2" type="halfwidthKatakana"/>
  </si>
  <si>
    <t>ﾆｼｶﾜ</t>
  </si>
  <si>
    <t>ｼﾝｼﾞ</t>
  </si>
  <si>
    <t>NISHIKAWA</t>
  </si>
  <si>
    <t>Shinji</t>
  </si>
  <si>
    <t>2010.11.18</t>
  </si>
  <si>
    <t>金本</t>
    <rPh sb="0" eb="2">
      <t>ｶﾈﾓﾄ</t>
    </rPh>
    <phoneticPr fontId="2" type="halfwidthKatakana"/>
  </si>
  <si>
    <t>啓仁</t>
    <rPh sb="0" eb="1">
      <t>ｹｲ</t>
    </rPh>
    <rPh sb="1" eb="2">
      <t>ｼﾞﾝ</t>
    </rPh>
    <phoneticPr fontId="2" type="halfwidthKatakana"/>
  </si>
  <si>
    <t>ｹｲｼﾞﾝ</t>
  </si>
  <si>
    <t>Keijin</t>
  </si>
  <si>
    <t>2011.01.12</t>
  </si>
  <si>
    <t>創介</t>
    <rPh sb="0" eb="2">
      <t>ｿｳｽｹ</t>
    </rPh>
    <phoneticPr fontId="2" type="halfwidthKatakana"/>
  </si>
  <si>
    <t>ｿｳｽｹ</t>
  </si>
  <si>
    <t>Sosuke</t>
  </si>
  <si>
    <t>2010.05.08</t>
  </si>
  <si>
    <t>青野</t>
    <rPh sb="0" eb="2">
      <t>ｱｵﾉ</t>
    </rPh>
    <phoneticPr fontId="2" type="halfwidthKatakana"/>
  </si>
  <si>
    <t>悠大</t>
    <rPh sb="0" eb="2">
      <t>ﾕｳﾀﾞｲ</t>
    </rPh>
    <phoneticPr fontId="2" type="halfwidthKatakana"/>
  </si>
  <si>
    <t>ｱｵﾉ</t>
  </si>
  <si>
    <t>AONO</t>
  </si>
  <si>
    <t>悠里</t>
    <rPh sb="0" eb="1">
      <t>ﾕｳ</t>
    </rPh>
    <rPh sb="1" eb="2">
      <t>ｻﾄ</t>
    </rPh>
    <phoneticPr fontId="2" type="halfwidthKatakana"/>
  </si>
  <si>
    <t>ユウリ</t>
  </si>
  <si>
    <t>滝本</t>
    <rPh sb="0" eb="2">
      <t>ﾀｷﾓﾄ</t>
    </rPh>
    <phoneticPr fontId="2" type="halfwidthKatakana"/>
  </si>
  <si>
    <t>陽生</t>
    <rPh sb="0" eb="1">
      <t>ﾊﾙ</t>
    </rPh>
    <rPh sb="1" eb="2">
      <t>ｾｲ</t>
    </rPh>
    <phoneticPr fontId="2" type="halfwidthKatakana"/>
  </si>
  <si>
    <t>ﾀｷﾓﾄ</t>
  </si>
  <si>
    <t>ハルキ</t>
  </si>
  <si>
    <t>TAKIMOTO</t>
  </si>
  <si>
    <t>2010.09.28</t>
  </si>
  <si>
    <t>髙木</t>
    <rPh sb="0" eb="2">
      <t>ﾀｶｷﾞ</t>
    </rPh>
    <phoneticPr fontId="2" type="halfwidthKatakana"/>
  </si>
  <si>
    <t>啓吾</t>
    <rPh sb="0" eb="2">
      <t>ｹｲｺﾞ</t>
    </rPh>
    <phoneticPr fontId="2" type="halfwidthKatakana"/>
  </si>
  <si>
    <t>ｹｲｺﾞ</t>
  </si>
  <si>
    <t>Keigo</t>
  </si>
  <si>
    <t>2010.11.13</t>
  </si>
  <si>
    <t>寳田</t>
    <rPh sb="0" eb="2">
      <t>ﾎｳﾀﾞ</t>
    </rPh>
    <phoneticPr fontId="2" type="halfwidthKatakana"/>
  </si>
  <si>
    <t>蒼一郎</t>
    <rPh sb="0" eb="3">
      <t>ｿｳｲﾁﾛｳ</t>
    </rPh>
    <phoneticPr fontId="2" type="halfwidthKatakana"/>
  </si>
  <si>
    <t>ﾎｳﾀﾞ</t>
  </si>
  <si>
    <t>HODA</t>
  </si>
  <si>
    <t>2010.05.14</t>
  </si>
  <si>
    <t>市川</t>
    <rPh sb="0" eb="2">
      <t>ｲﾁｶﾜ</t>
    </rPh>
    <phoneticPr fontId="2" type="halfwidthKatakana"/>
  </si>
  <si>
    <t>拓児</t>
    <rPh sb="0" eb="1">
      <t>ﾀｸ</t>
    </rPh>
    <rPh sb="1" eb="2">
      <t>ｼﾞ</t>
    </rPh>
    <phoneticPr fontId="2" type="halfwidthKatakana"/>
  </si>
  <si>
    <t>ﾀｸｼﾞ</t>
  </si>
  <si>
    <t>Takuji</t>
  </si>
  <si>
    <t>2010.09.26</t>
  </si>
  <si>
    <t>唐澤</t>
    <rPh sb="0" eb="2">
      <t>ｶﾗｻﾜ</t>
    </rPh>
    <phoneticPr fontId="2" type="halfwidthKatakana"/>
  </si>
  <si>
    <t>虎壱</t>
    <rPh sb="0" eb="1">
      <t>ﾄﾗ</t>
    </rPh>
    <rPh sb="1" eb="2">
      <t>ｲﾁ</t>
    </rPh>
    <phoneticPr fontId="2" type="halfwidthKatakana"/>
  </si>
  <si>
    <t>コイチ</t>
  </si>
  <si>
    <t>Koichi</t>
  </si>
  <si>
    <t>2010.04.19</t>
  </si>
  <si>
    <t>凛人</t>
    <rPh sb="0" eb="1">
      <t>ﾘﾝ</t>
    </rPh>
    <rPh sb="1" eb="2">
      <t>ﾋﾄ</t>
    </rPh>
    <phoneticPr fontId="2" type="halfwidthKatakana"/>
  </si>
  <si>
    <t>リント</t>
  </si>
  <si>
    <t>Rinto</t>
  </si>
  <si>
    <t>2010.10.19</t>
  </si>
  <si>
    <t>馬場</t>
    <rPh sb="0" eb="2">
      <t>ﾊﾞﾊﾞ</t>
    </rPh>
    <phoneticPr fontId="2" type="halfwidthKatakana"/>
  </si>
  <si>
    <t>一輝</t>
    <rPh sb="0" eb="2">
      <t>ｶｽﾞｷ</t>
    </rPh>
    <phoneticPr fontId="2" type="halfwidthKatakana"/>
  </si>
  <si>
    <t>2011.01.28</t>
  </si>
  <si>
    <t>甫仮</t>
    <rPh sb="0" eb="2">
      <t>ﾎｶﾘ</t>
    </rPh>
    <phoneticPr fontId="2" type="halfwidthKatakana"/>
  </si>
  <si>
    <t>颯大</t>
    <rPh sb="0" eb="2">
      <t>ｿｳﾀ</t>
    </rPh>
    <phoneticPr fontId="2" type="halfwidthKatakana"/>
  </si>
  <si>
    <t>ﾎｶﾘ</t>
  </si>
  <si>
    <t>ソウタ</t>
  </si>
  <si>
    <t>HOKARI</t>
  </si>
  <si>
    <t>関</t>
    <rPh sb="0" eb="1">
      <t>ｾｷ</t>
    </rPh>
    <phoneticPr fontId="2" type="halfwidthKatakana"/>
  </si>
  <si>
    <t>絆人</t>
    <rPh sb="0" eb="1">
      <t>ｷｽﾞﾅ</t>
    </rPh>
    <rPh sb="1" eb="2">
      <t>ﾋﾄ</t>
    </rPh>
    <phoneticPr fontId="2" type="halfwidthKatakana"/>
  </si>
  <si>
    <t>ｾｷ</t>
  </si>
  <si>
    <t>ハント</t>
  </si>
  <si>
    <t>SEKI</t>
  </si>
  <si>
    <t>Hanto</t>
  </si>
  <si>
    <t>2008.05.08</t>
  </si>
  <si>
    <t>木戸地</t>
    <rPh sb="0" eb="2">
      <t>ｷﾄﾞ</t>
    </rPh>
    <rPh sb="2" eb="3">
      <t>ｼﾞ</t>
    </rPh>
    <phoneticPr fontId="2" type="halfwidthKatakana"/>
  </si>
  <si>
    <t>高聖</t>
    <rPh sb="0" eb="1">
      <t>ｺｳ</t>
    </rPh>
    <rPh sb="1" eb="2">
      <t>ｾｲ</t>
    </rPh>
    <phoneticPr fontId="2" type="halfwidthKatakana"/>
  </si>
  <si>
    <t>ｷﾄﾞｼﾞ</t>
  </si>
  <si>
    <t>KIDOJI</t>
  </si>
  <si>
    <t>本間</t>
    <rPh sb="0" eb="2">
      <t>ﾎﾝﾏ</t>
    </rPh>
    <phoneticPr fontId="2" type="halfwidthKatakana"/>
  </si>
  <si>
    <t>ﾎﾝﾏ</t>
  </si>
  <si>
    <t>HOMMA</t>
  </si>
  <si>
    <t>2010.05.21</t>
  </si>
  <si>
    <t>溝渕</t>
    <rPh sb="0" eb="2">
      <t>ﾐｿﾞﾌﾞﾁ</t>
    </rPh>
    <phoneticPr fontId="2" type="halfwidthKatakana"/>
  </si>
  <si>
    <t>俊斗</t>
    <rPh sb="0" eb="1">
      <t>ｼｭﾝ</t>
    </rPh>
    <rPh sb="1" eb="2">
      <t>ﾄ</t>
    </rPh>
    <phoneticPr fontId="2" type="halfwidthKatakana"/>
  </si>
  <si>
    <t>ﾐｿﾞﾌﾞﾁ</t>
  </si>
  <si>
    <t>ｼｭﾝﾄ</t>
  </si>
  <si>
    <t>MIZOBUCHI</t>
  </si>
  <si>
    <t>Syunto</t>
  </si>
  <si>
    <t>2008.09.25</t>
  </si>
  <si>
    <t>井上</t>
    <rPh sb="0" eb="2">
      <t>ｲﾉｳｴ</t>
    </rPh>
    <phoneticPr fontId="2" type="halfwidthKatakana"/>
  </si>
  <si>
    <t>翔太郎</t>
    <rPh sb="0" eb="3">
      <t>ｼｮｳﾀﾛｳ</t>
    </rPh>
    <phoneticPr fontId="2" type="halfwidthKatakana"/>
  </si>
  <si>
    <t>INIUE</t>
  </si>
  <si>
    <t>Syotaro</t>
  </si>
  <si>
    <t>2010.08.27</t>
  </si>
  <si>
    <t>柏熊</t>
  </si>
  <si>
    <t>隆太</t>
  </si>
  <si>
    <t>ｶｼｸﾏ</t>
  </si>
  <si>
    <t>ﾘｭｳﾀ</t>
  </si>
  <si>
    <t>KASHIKUMA</t>
  </si>
  <si>
    <t>Ryuta</t>
  </si>
  <si>
    <t>2010.07.13</t>
  </si>
  <si>
    <t>2010.12.14</t>
  </si>
  <si>
    <t>栗城</t>
  </si>
  <si>
    <t>旬平</t>
  </si>
  <si>
    <t>ｸﾘｷ</t>
  </si>
  <si>
    <t>ｼｭﾝﾍﾟｲ</t>
  </si>
  <si>
    <t>KURIKI</t>
  </si>
  <si>
    <t>Shunpei</t>
  </si>
  <si>
    <t>2010.04.18</t>
  </si>
  <si>
    <t>赤羽</t>
  </si>
  <si>
    <t>陽輝</t>
  </si>
  <si>
    <t>ｱｶﾊﾈ</t>
  </si>
  <si>
    <t>AKAHANE</t>
  </si>
  <si>
    <t>2010.05.18</t>
  </si>
  <si>
    <t>齋藤</t>
  </si>
  <si>
    <t>ジャリルケイセル</t>
  </si>
  <si>
    <t>ｼﾞｬﾘﾙｹｲｾﾙ</t>
  </si>
  <si>
    <t>Jarirukeiseru</t>
  </si>
  <si>
    <t>陽介</t>
  </si>
  <si>
    <t>ﾖｳｽｹ</t>
  </si>
  <si>
    <t>Yosuke</t>
  </si>
  <si>
    <t>2010.07.15</t>
  </si>
  <si>
    <t>野﨑</t>
  </si>
  <si>
    <t>蒼空</t>
  </si>
  <si>
    <t>ﾉｻﾞｷ</t>
  </si>
  <si>
    <t>NOZAKI</t>
  </si>
  <si>
    <t>2010.08.03</t>
  </si>
  <si>
    <t>土井</t>
  </si>
  <si>
    <t>大範</t>
  </si>
  <si>
    <t>ﾄﾞｲ</t>
  </si>
  <si>
    <t>ﾋﾛﾉﾘ</t>
  </si>
  <si>
    <t>DOI</t>
  </si>
  <si>
    <t>Hironori</t>
  </si>
  <si>
    <t>2010.10.01</t>
  </si>
  <si>
    <t>上野</t>
  </si>
  <si>
    <t>優斗</t>
  </si>
  <si>
    <t>2011.02.09</t>
  </si>
  <si>
    <t>南家</t>
  </si>
  <si>
    <t>ﾐﾅﾐﾔ</t>
  </si>
  <si>
    <t>MINAMIYA</t>
  </si>
  <si>
    <t>2010.08.06</t>
  </si>
  <si>
    <t>平野</t>
  </si>
  <si>
    <t>2010.12.19</t>
  </si>
  <si>
    <t>莉仁</t>
  </si>
  <si>
    <t>ﾘﾄ</t>
  </si>
  <si>
    <t>Rito</t>
  </si>
  <si>
    <t>2010.06.28</t>
  </si>
  <si>
    <t>杉山</t>
  </si>
  <si>
    <t>琉</t>
  </si>
  <si>
    <t>ｽｷﾞﾔﾏ</t>
  </si>
  <si>
    <t>SUGIYAMA</t>
  </si>
  <si>
    <t>2010.07.12</t>
  </si>
  <si>
    <t>拓実</t>
  </si>
  <si>
    <t>ﾁﾊﾞ</t>
  </si>
  <si>
    <t>2011.01.18</t>
  </si>
  <si>
    <t>會田</t>
    <rPh sb="0" eb="2">
      <t>アイダ</t>
    </rPh>
    <phoneticPr fontId="2"/>
  </si>
  <si>
    <t>橙太</t>
  </si>
  <si>
    <t>ｱｲﾀﾞ</t>
  </si>
  <si>
    <t>ﾄｵﾀ</t>
  </si>
  <si>
    <t>AIDA</t>
  </si>
  <si>
    <t>Tota</t>
  </si>
  <si>
    <t>佐伯</t>
    <rPh sb="0" eb="2">
      <t>ｻｴｷ</t>
    </rPh>
    <phoneticPr fontId="2" type="halfwidthKatakana"/>
  </si>
  <si>
    <t>泰河</t>
    <rPh sb="0" eb="2">
      <t>ﾀｲｶﾞ</t>
    </rPh>
    <phoneticPr fontId="2" type="halfwidthKatakana"/>
  </si>
  <si>
    <t>ｻｴｷ</t>
  </si>
  <si>
    <t>SAEKI</t>
  </si>
  <si>
    <t>2010.5.6</t>
  </si>
  <si>
    <t>伊原</t>
  </si>
  <si>
    <t>竜空</t>
  </si>
  <si>
    <t>イハラ</t>
  </si>
  <si>
    <t>リク</t>
  </si>
  <si>
    <t>IHARA</t>
  </si>
  <si>
    <t>2010.09.11</t>
  </si>
  <si>
    <t>片桐</t>
  </si>
  <si>
    <t>凌輝</t>
  </si>
  <si>
    <t>カタギリ</t>
  </si>
  <si>
    <t>リョウキ</t>
  </si>
  <si>
    <t>KATAGIRI</t>
  </si>
  <si>
    <t>Ryoki</t>
  </si>
  <si>
    <t>2011.01.07</t>
  </si>
  <si>
    <t>柿沼</t>
  </si>
  <si>
    <t>優虎</t>
  </si>
  <si>
    <t>カキヌマ</t>
  </si>
  <si>
    <t>ユウト</t>
  </si>
  <si>
    <t>KAKINUMA</t>
  </si>
  <si>
    <t>Uto</t>
  </si>
  <si>
    <t>2010.10.16</t>
  </si>
  <si>
    <t>慶一</t>
  </si>
  <si>
    <t>ケイイチ</t>
  </si>
  <si>
    <t>Keiiti</t>
  </si>
  <si>
    <t>田邉</t>
  </si>
  <si>
    <t>瑠輝葵</t>
  </si>
  <si>
    <t>タナベ</t>
  </si>
  <si>
    <t>ルキア</t>
  </si>
  <si>
    <t>2010.12.30</t>
  </si>
  <si>
    <t>嶋田</t>
  </si>
  <si>
    <t>シマダ</t>
  </si>
  <si>
    <t>新居田</t>
    <rPh sb="0" eb="3">
      <t>ニイダ</t>
    </rPh>
    <phoneticPr fontId="2"/>
  </si>
  <si>
    <t>暁信</t>
    <rPh sb="0" eb="1">
      <t>アカツキ</t>
    </rPh>
    <rPh sb="1" eb="2">
      <t>シン</t>
    </rPh>
    <phoneticPr fontId="2"/>
  </si>
  <si>
    <t>ｱｷﾉﾌﾞ</t>
  </si>
  <si>
    <t>Akinobu</t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</si>
  <si>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</si>
  <si>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</si>
  <si>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</si>
  <si>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</si>
  <si>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</si>
  <si>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</si>
  <si>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</si>
  <si>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</si>
  <si>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</si>
  <si>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</si>
  <si>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</si>
  <si>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</si>
  <si>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</si>
  <si>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</si>
  <si>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</si>
  <si>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</si>
  <si>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</si>
  <si>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</si>
  <si>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</si>
  <si>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</si>
  <si>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</si>
  <si>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</si>
  <si>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</si>
  <si>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市川七中</t>
  </si>
  <si>
    <t>南行徳中</t>
  </si>
  <si>
    <t>塩浜学園中</t>
  </si>
  <si>
    <t>国府台女子中</t>
  </si>
  <si>
    <t>ひより</t>
  </si>
  <si>
    <t>ﾋﾖﾘ</t>
  </si>
  <si>
    <t>Hiyori</t>
  </si>
  <si>
    <t>船橋</t>
  </si>
  <si>
    <t>ｱﾔﾉ</t>
  </si>
  <si>
    <t>Ayano</t>
  </si>
  <si>
    <t>ｺｼﾞﾏ</t>
  </si>
  <si>
    <t>ｼｽﾞｸ</t>
  </si>
  <si>
    <t>OHARA</t>
  </si>
  <si>
    <t>田中</t>
    <rPh sb="0" eb="2">
      <t>タナカ</t>
    </rPh>
    <phoneticPr fontId="2"/>
  </si>
  <si>
    <t>ﾚﾅ</t>
  </si>
  <si>
    <t>Rena</t>
  </si>
  <si>
    <t>ﾕｽﾞｶ</t>
  </si>
  <si>
    <t>Yuzuka</t>
  </si>
  <si>
    <t>ｵﾉ</t>
  </si>
  <si>
    <t>ﾏｲｶ</t>
  </si>
  <si>
    <t>Maika</t>
  </si>
  <si>
    <t>ﾏﾂｻﾞｷ</t>
  </si>
  <si>
    <t>MATSUZAKI</t>
  </si>
  <si>
    <t>ｻﾄﾐ</t>
  </si>
  <si>
    <t>Satomi</t>
  </si>
  <si>
    <t>ｶﾜｼﾏ</t>
  </si>
  <si>
    <t>SENO</t>
  </si>
  <si>
    <t>ｻｴ</t>
  </si>
  <si>
    <t>Sae</t>
  </si>
  <si>
    <t>ｵｵﾂｷ</t>
  </si>
  <si>
    <t>ｱｻﾐ</t>
  </si>
  <si>
    <t>ｲｹﾀﾞ</t>
  </si>
  <si>
    <t>IKEDA</t>
  </si>
  <si>
    <t>空</t>
  </si>
  <si>
    <t>遥</t>
  </si>
  <si>
    <t>彩花</t>
  </si>
  <si>
    <t>若林</t>
  </si>
  <si>
    <t>ﾜｶﾊﾞﾔｼ</t>
  </si>
  <si>
    <t>ｼﾞｭﾘ</t>
  </si>
  <si>
    <t>Juri</t>
  </si>
  <si>
    <t>渡辺</t>
  </si>
  <si>
    <t>ﾓﾐｼﾞ</t>
  </si>
  <si>
    <t>Yuu</t>
  </si>
  <si>
    <t>ﾅｶﾓﾘ</t>
  </si>
  <si>
    <t>NAKAMORI</t>
  </si>
  <si>
    <t>ｼﾞｭﾅ</t>
  </si>
  <si>
    <t>Juna</t>
  </si>
  <si>
    <t>小島</t>
  </si>
  <si>
    <t>関</t>
  </si>
  <si>
    <t>みずき</t>
  </si>
  <si>
    <t>ｺｶﾞ</t>
  </si>
  <si>
    <t>KOGA</t>
  </si>
  <si>
    <t>ﾋﾅ</t>
  </si>
  <si>
    <t>Hina</t>
  </si>
  <si>
    <t>ﾈﾓﾄ</t>
  </si>
  <si>
    <t>NEMOTO</t>
  </si>
  <si>
    <t>ﾌｼﾞﾓﾄ</t>
  </si>
  <si>
    <t>ﾕｷﾅ</t>
  </si>
  <si>
    <t>Yukina</t>
  </si>
  <si>
    <t>ﾄﾓｶ</t>
  </si>
  <si>
    <t>Tomoka</t>
  </si>
  <si>
    <t>ﾕｳｱ</t>
  </si>
  <si>
    <t>ﾘｻ</t>
  </si>
  <si>
    <t>Risa</t>
  </si>
  <si>
    <t>ﾓﾁﾂﾞｷ</t>
  </si>
  <si>
    <t>Yuuka</t>
  </si>
  <si>
    <t>ｱｶﾈ</t>
  </si>
  <si>
    <t>Akane</t>
  </si>
  <si>
    <t>ﾐｶﾐ</t>
  </si>
  <si>
    <t>MIKAMI</t>
  </si>
  <si>
    <t>ｱﾀﾞﾁ</t>
  </si>
  <si>
    <t>ADACHI</t>
  </si>
  <si>
    <t>ｲｼﾓﾄ</t>
  </si>
  <si>
    <t>Saya</t>
  </si>
  <si>
    <t>ｷﾀｼﾞﾏ</t>
  </si>
  <si>
    <t>ﾕﾉ</t>
  </si>
  <si>
    <t>Yuno</t>
  </si>
  <si>
    <t>ﾁｻｷ</t>
  </si>
  <si>
    <t>Chisaki</t>
  </si>
  <si>
    <t>ﾂﾊﾞｻ</t>
  </si>
  <si>
    <t>Tsubasa</t>
  </si>
  <si>
    <t>ｲｲﾂﾞｶ</t>
  </si>
  <si>
    <t>Yuuna</t>
  </si>
  <si>
    <t>ﾅｷﾞｻ</t>
  </si>
  <si>
    <t>Nagisa</t>
  </si>
  <si>
    <t>Yuuki</t>
  </si>
  <si>
    <t>ｸﾜﾊﾗ</t>
  </si>
  <si>
    <t>KUWAHARA</t>
  </si>
  <si>
    <t>ﾋﾗｷ</t>
  </si>
  <si>
    <t>HIRAKI</t>
  </si>
  <si>
    <t>ﾌﾙｶﾜ</t>
  </si>
  <si>
    <t>FURUKAWA</t>
  </si>
  <si>
    <t>ﾕｷﾉ</t>
  </si>
  <si>
    <t>Yukino</t>
  </si>
  <si>
    <t>ﾊﾙﾅ</t>
  </si>
  <si>
    <t>Haruna</t>
  </si>
  <si>
    <t>ﾌｼﾞｶﾜ</t>
  </si>
  <si>
    <t>ﾀﾏｷ</t>
  </si>
  <si>
    <t>Tamaki</t>
  </si>
  <si>
    <t>2010.1.3</t>
  </si>
  <si>
    <t>ｺｼｶﾜ</t>
  </si>
  <si>
    <t>ﾋﾖ</t>
  </si>
  <si>
    <t>Hiyo</t>
  </si>
  <si>
    <t>ﾐｻｷ</t>
  </si>
  <si>
    <t>Misaki</t>
  </si>
  <si>
    <t>凜</t>
  </si>
  <si>
    <t>SAITOU</t>
  </si>
  <si>
    <t>杏奈</t>
  </si>
  <si>
    <t>ｵｵｷ</t>
  </si>
  <si>
    <t>OOKI</t>
  </si>
  <si>
    <t>ｵﾁｱｲ</t>
  </si>
  <si>
    <t>ﾄﾜ</t>
  </si>
  <si>
    <t>OCHIAI</t>
  </si>
  <si>
    <t>Towa</t>
  </si>
  <si>
    <t>ｶｵ</t>
  </si>
  <si>
    <t>Kao</t>
  </si>
  <si>
    <t>ｻｸﾏ</t>
  </si>
  <si>
    <t>SAKUMA</t>
  </si>
  <si>
    <t>ｻﾔ</t>
  </si>
  <si>
    <t>ﾓﾘﾓﾄ</t>
  </si>
  <si>
    <t>MORIMOTO</t>
  </si>
  <si>
    <t>ﾒｲﾅ</t>
  </si>
  <si>
    <t>Meina</t>
  </si>
  <si>
    <t>ｲﾁﾊﾗ</t>
  </si>
  <si>
    <t>ICHIHARA</t>
  </si>
  <si>
    <t>ｵｵﾂﾎﾞ</t>
  </si>
  <si>
    <t>Reika</t>
  </si>
  <si>
    <t>ﾏｻｷ</t>
  </si>
  <si>
    <t>ｵｵﾀｷ</t>
  </si>
  <si>
    <t>ｺｳﾉ</t>
  </si>
  <si>
    <t>ｱｲﾅ</t>
  </si>
  <si>
    <t>Aina</t>
  </si>
  <si>
    <t>2010.10.24</t>
  </si>
  <si>
    <t>ﾌｸﾅｶﾞ</t>
  </si>
  <si>
    <t>FUKUNAGA</t>
  </si>
  <si>
    <t>こころ</t>
  </si>
  <si>
    <t>ﾐﾔﾏ</t>
  </si>
  <si>
    <t>MIYAMA</t>
  </si>
  <si>
    <t>2010.11.26</t>
  </si>
  <si>
    <t>青山</t>
  </si>
  <si>
    <t>2010.5.18</t>
  </si>
  <si>
    <t>梶山</t>
  </si>
  <si>
    <t>ｶｼﾞﾔﾏ</t>
  </si>
  <si>
    <t>村田</t>
  </si>
  <si>
    <t>ﾑﾗﾀ</t>
  </si>
  <si>
    <t>MURATA</t>
  </si>
  <si>
    <t>ﾀｶｲ</t>
  </si>
  <si>
    <t>TAKAI</t>
  </si>
  <si>
    <t>ﾁｻﾄ</t>
  </si>
  <si>
    <t>Chisato</t>
  </si>
  <si>
    <t>ﾎｼﾉ</t>
  </si>
  <si>
    <t>ﾏｽﾐ</t>
  </si>
  <si>
    <t>HOSHINO</t>
  </si>
  <si>
    <t>Masumi</t>
  </si>
  <si>
    <t>2010.10.27</t>
  </si>
  <si>
    <t>2010.7.22</t>
  </si>
  <si>
    <t>ﾐﾜ</t>
  </si>
  <si>
    <t>Miwa</t>
  </si>
  <si>
    <t>2010.8.7</t>
  </si>
  <si>
    <t>ﾅｷﾞ</t>
  </si>
  <si>
    <t>Nagi</t>
  </si>
  <si>
    <t>KIDA</t>
  </si>
  <si>
    <t>ｹｲﾄ</t>
  </si>
  <si>
    <t>Keito</t>
  </si>
  <si>
    <t>ﾊﾅｻﾞﾜ</t>
  </si>
  <si>
    <t>HANAZAWA</t>
  </si>
  <si>
    <t>優衣</t>
  </si>
  <si>
    <t>小林</t>
  </si>
  <si>
    <t>莉菜</t>
  </si>
  <si>
    <t>横山</t>
  </si>
  <si>
    <t>2011.2.24</t>
  </si>
  <si>
    <t>2010.11.23</t>
  </si>
  <si>
    <t>ｳﾒﾊﾗ</t>
  </si>
  <si>
    <t>UMEHARA</t>
  </si>
  <si>
    <t>Masaki</t>
  </si>
  <si>
    <t>ﾊｾｶﾞﾜ</t>
  </si>
  <si>
    <t>HASEGAWA</t>
  </si>
  <si>
    <t>ｶﾝ</t>
  </si>
  <si>
    <t>Kan</t>
  </si>
  <si>
    <t>ﾋｶﾙ</t>
  </si>
  <si>
    <t>Hikaru</t>
  </si>
  <si>
    <t>ﾔﾏｷ</t>
  </si>
  <si>
    <t>YAMAKI</t>
  </si>
  <si>
    <t>ｶｽﾞｼ</t>
  </si>
  <si>
    <t>ASAHI</t>
  </si>
  <si>
    <t>ｲﾜﾀ</t>
  </si>
  <si>
    <t>IWATA</t>
  </si>
  <si>
    <t>ﾀｸﾄ</t>
  </si>
  <si>
    <t>Takuto</t>
  </si>
  <si>
    <t>川島</t>
  </si>
  <si>
    <t>海人</t>
  </si>
  <si>
    <t>山田</t>
  </si>
  <si>
    <t>琉生</t>
  </si>
  <si>
    <t>ｳｽｲ</t>
  </si>
  <si>
    <t>USUI</t>
  </si>
  <si>
    <t>ﾅｵﾄ</t>
  </si>
  <si>
    <t>Naoto</t>
  </si>
  <si>
    <t>ﾌｼﾞﾓﾘ</t>
  </si>
  <si>
    <t>ｲﾜﾎﾘ</t>
  </si>
  <si>
    <t>IWAHORI</t>
  </si>
  <si>
    <t>ｴﾉﾓﾄ</t>
  </si>
  <si>
    <t>ENOMOTO</t>
  </si>
  <si>
    <t>ﾏｻﾔ</t>
  </si>
  <si>
    <t>Masaya</t>
  </si>
  <si>
    <t>齋藤</t>
    <rPh sb="0" eb="2">
      <t>ｻｲﾄｳ</t>
    </rPh>
    <phoneticPr fontId="2" type="halfwidthKatakana"/>
  </si>
  <si>
    <t>ｼｹﾞﾏﾂ</t>
  </si>
  <si>
    <t>ｿｳ</t>
  </si>
  <si>
    <t>Sou</t>
  </si>
  <si>
    <t>ﾃﾞｸﾞﾁ</t>
  </si>
  <si>
    <t>DEGUCHI</t>
  </si>
  <si>
    <t>宮内</t>
    <rPh sb="0" eb="2">
      <t>ﾐﾔｳﾁ</t>
    </rPh>
    <phoneticPr fontId="2" type="halfwidthKatakana"/>
  </si>
  <si>
    <t>ﾐﾔｳﾁ</t>
  </si>
  <si>
    <t>MIYAUCHI</t>
  </si>
  <si>
    <t>ﾕｳｼﾞ</t>
  </si>
  <si>
    <t>Sion</t>
  </si>
  <si>
    <t>ﾄｼｷ</t>
  </si>
  <si>
    <t>ｼｭﾝﾔ</t>
  </si>
  <si>
    <t>Shunya</t>
  </si>
  <si>
    <t>ｵｶﾉ</t>
  </si>
  <si>
    <t>OKANO</t>
  </si>
  <si>
    <t>ﾘｮｳﾏ</t>
  </si>
  <si>
    <t>ｹﾝｼﾝ</t>
  </si>
  <si>
    <t>Kenshin</t>
  </si>
  <si>
    <t>ﾕｳｲﾁ</t>
  </si>
  <si>
    <t>Yuichi</t>
  </si>
  <si>
    <t>太陽</t>
    <rPh sb="0" eb="2">
      <t>タイヨウ</t>
    </rPh>
    <phoneticPr fontId="2"/>
  </si>
  <si>
    <t>ｸﾎﾞ</t>
  </si>
  <si>
    <t>KUBO</t>
  </si>
  <si>
    <t>ｺｸﾌﾞﾝ</t>
  </si>
  <si>
    <t>ｻｴｸﾞｻ</t>
  </si>
  <si>
    <t>SAEGUSA</t>
  </si>
  <si>
    <t>ｶｲｾｲ</t>
  </si>
  <si>
    <t>YURI</t>
  </si>
  <si>
    <t>ﾐﾉﾜ</t>
  </si>
  <si>
    <t>MINOWA</t>
  </si>
  <si>
    <t>ﾔｽﾑﾗ</t>
  </si>
  <si>
    <t>YASUMURA</t>
  </si>
  <si>
    <t>ｱﾗﾀ</t>
  </si>
  <si>
    <t>Arata</t>
  </si>
  <si>
    <t>ﾀｶﾋﾛ</t>
  </si>
  <si>
    <t>Takahiro</t>
  </si>
  <si>
    <t>ｵｶﾑﾗ</t>
  </si>
  <si>
    <t>OKAMURA</t>
  </si>
  <si>
    <t>ｶﾜﾊﾗ</t>
  </si>
  <si>
    <t>KAWAHARA</t>
  </si>
  <si>
    <t>ﾀｲｼ</t>
  </si>
  <si>
    <t>ｺｲﾃﾞ</t>
  </si>
  <si>
    <t>KOIDE</t>
  </si>
  <si>
    <t>ﾖｳ</t>
  </si>
  <si>
    <t>You</t>
  </si>
  <si>
    <t>ﾕｳｼﾝ</t>
  </si>
  <si>
    <t>ｼﾊﾞﾀ</t>
  </si>
  <si>
    <t>SHIBATA</t>
  </si>
  <si>
    <t>ｱｲﾊﾗ</t>
  </si>
  <si>
    <t>AIHARA</t>
  </si>
  <si>
    <t>ｲｵ</t>
  </si>
  <si>
    <t>Io</t>
  </si>
  <si>
    <t>ｱﾗｷ</t>
  </si>
  <si>
    <t>ARAKI</t>
  </si>
  <si>
    <t>ﾊﾗｸﾞﾁ</t>
  </si>
  <si>
    <t>HARAGUCHI</t>
  </si>
  <si>
    <t>ｺｳﾀﾞｲ</t>
  </si>
  <si>
    <t>ｼｭｳﾄ</t>
  </si>
  <si>
    <t>Shuto</t>
  </si>
  <si>
    <t>亮太</t>
    <rPh sb="0" eb="2">
      <t>リョウタ</t>
    </rPh>
    <phoneticPr fontId="2"/>
  </si>
  <si>
    <t>ｱｷﾄ</t>
  </si>
  <si>
    <t>Akito</t>
  </si>
  <si>
    <t>ﾖｼﾔ</t>
  </si>
  <si>
    <t>Yoshiya</t>
  </si>
  <si>
    <t>2008.12.16</t>
  </si>
  <si>
    <t>ﾓﾘﾅｶﾞ</t>
  </si>
  <si>
    <t>MORINAGA</t>
  </si>
  <si>
    <t>Kensuke</t>
  </si>
  <si>
    <t>Kouya</t>
  </si>
  <si>
    <t>ﾅｵﾔ</t>
  </si>
  <si>
    <t>Naoya</t>
  </si>
  <si>
    <t>2009.4.5</t>
  </si>
  <si>
    <t>ﾎｼ</t>
  </si>
  <si>
    <t>ﾀｸﾛｳ</t>
  </si>
  <si>
    <t>Takurou</t>
  </si>
  <si>
    <t>愛翔</t>
  </si>
  <si>
    <t>春樹</t>
  </si>
  <si>
    <t>ｼｭｳﾔ</t>
  </si>
  <si>
    <t>Shuuya</t>
  </si>
  <si>
    <t>ﾊﾔﾃ</t>
  </si>
  <si>
    <t>Hayate</t>
  </si>
  <si>
    <t>SATOU</t>
  </si>
  <si>
    <t>ﾘｭｳﾔ</t>
  </si>
  <si>
    <t>Ryuuya</t>
  </si>
  <si>
    <t>Yuuto</t>
  </si>
  <si>
    <t>ﾘｭｳｼﾞ</t>
  </si>
  <si>
    <t>柴田</t>
  </si>
  <si>
    <t>ｵｷﾉ</t>
  </si>
  <si>
    <t>OKINO</t>
  </si>
  <si>
    <t>ｼｭﾝｽｹ</t>
  </si>
  <si>
    <t>Shunsuke</t>
  </si>
  <si>
    <t>ﾀｶｵｶ</t>
  </si>
  <si>
    <t>TAKAOKA</t>
  </si>
  <si>
    <t>OOTA</t>
  </si>
  <si>
    <t>ﾋﾗｼﾏ</t>
  </si>
  <si>
    <t>ｵｵﾜﾀﾞ</t>
  </si>
  <si>
    <t>ﾅｶﾔ</t>
  </si>
  <si>
    <t>NAKAYA</t>
  </si>
  <si>
    <t>ｲﾜｾ</t>
  </si>
  <si>
    <t>IWASE</t>
  </si>
  <si>
    <t>Kotarou</t>
  </si>
  <si>
    <t>Kou</t>
  </si>
  <si>
    <t>池田</t>
  </si>
  <si>
    <t>Kousuke</t>
  </si>
  <si>
    <t>ｷｼﾓﾄ</t>
  </si>
  <si>
    <t>ﾌｼﾞｼﾏ</t>
  </si>
  <si>
    <t>YUKI</t>
  </si>
  <si>
    <t>ｽｷﾞｳﾗ</t>
  </si>
  <si>
    <t>SUGIURA</t>
  </si>
  <si>
    <t>ｶﾜﾅ</t>
  </si>
  <si>
    <t>KAWANA</t>
  </si>
  <si>
    <t>久保</t>
  </si>
  <si>
    <t>長谷川</t>
  </si>
  <si>
    <t>2010.8.15</t>
  </si>
  <si>
    <t>ｹﾝｼｮｳ</t>
  </si>
  <si>
    <t>2010.4.20</t>
  </si>
  <si>
    <t>飛塚</t>
    <rPh sb="0" eb="2">
      <t>ﾄﾋﾞﾂｶ</t>
    </rPh>
    <phoneticPr fontId="2" type="halfwidthKatakana"/>
  </si>
  <si>
    <t>喜輔</t>
    <rPh sb="0" eb="2">
      <t>ｷｽｹ</t>
    </rPh>
    <phoneticPr fontId="2" type="halfwidthKatakana"/>
  </si>
  <si>
    <t>5.8</t>
  </si>
  <si>
    <t>ﾄﾋﾞﾂｶ</t>
  </si>
  <si>
    <t>ｷｽｹ</t>
  </si>
  <si>
    <t>TOBITSUKA</t>
  </si>
  <si>
    <t>Kisuke</t>
  </si>
  <si>
    <t>佐藤</t>
    <rPh sb="0" eb="2">
      <t>ｻﾄｳ</t>
    </rPh>
    <phoneticPr fontId="2" type="halfwidthKatakana"/>
  </si>
  <si>
    <t>兼信</t>
    <rPh sb="0" eb="2">
      <t>ｶﾈﾉﾌﾞ</t>
    </rPh>
    <phoneticPr fontId="2" type="halfwidthKatakana"/>
  </si>
  <si>
    <t>2010.05.30</t>
  </si>
  <si>
    <t>越塚</t>
  </si>
  <si>
    <t>奈良</t>
  </si>
  <si>
    <t>福富</t>
  </si>
  <si>
    <t>矢村</t>
  </si>
  <si>
    <t>荻野</t>
  </si>
  <si>
    <t>JANG</t>
  </si>
  <si>
    <t>HAJUN</t>
  </si>
  <si>
    <t>ｼﾞｬﾝ</t>
  </si>
  <si>
    <t>ﾊｼﾞｭﾝ</t>
  </si>
  <si>
    <t>Hajun</t>
  </si>
  <si>
    <t>2008.1.14</t>
  </si>
  <si>
    <t>KOR</t>
  </si>
  <si>
    <t>SRI　</t>
  </si>
  <si>
    <t>岩本</t>
  </si>
  <si>
    <t>龍一</t>
  </si>
  <si>
    <t>ﾘｭｳｲﾁ</t>
  </si>
  <si>
    <t>Ryuichi</t>
  </si>
  <si>
    <t>2010.09.16</t>
  </si>
  <si>
    <t>星空</t>
  </si>
  <si>
    <t>2010.10.03</t>
  </si>
  <si>
    <t>藤本</t>
  </si>
  <si>
    <t>渉</t>
  </si>
  <si>
    <t>FUZIMOTO</t>
  </si>
  <si>
    <t>菅野</t>
  </si>
  <si>
    <t>真樹</t>
  </si>
  <si>
    <t>ｶﾝﾉ</t>
  </si>
  <si>
    <t>KANNO</t>
  </si>
  <si>
    <t>2011.03.23</t>
  </si>
  <si>
    <t>日高</t>
    <rPh sb="0" eb="2">
      <t>ﾋﾀﾞｶ</t>
    </rPh>
    <phoneticPr fontId="2" type="halfwidthKatakana"/>
  </si>
  <si>
    <t>良康</t>
    <rPh sb="0" eb="1">
      <t>ﾘｮｳ</t>
    </rPh>
    <rPh sb="1" eb="2">
      <t>ﾔｽｼ</t>
    </rPh>
    <phoneticPr fontId="2" type="halfwidthKatakana"/>
  </si>
  <si>
    <t>5.10</t>
  </si>
  <si>
    <t>ﾋﾀﾞｶ</t>
  </si>
  <si>
    <t>ﾖｼﾐﾁ</t>
  </si>
  <si>
    <t>HIDAKA</t>
  </si>
  <si>
    <t>Yoshimichi</t>
  </si>
  <si>
    <t>2010.08.25</t>
  </si>
  <si>
    <t>堀木</t>
  </si>
  <si>
    <t>星那</t>
  </si>
  <si>
    <t>5.12</t>
  </si>
  <si>
    <t>ホリキ</t>
  </si>
  <si>
    <t>セイナ</t>
  </si>
  <si>
    <t>HORIKI</t>
  </si>
  <si>
    <t>関口</t>
  </si>
  <si>
    <t>銀時</t>
  </si>
  <si>
    <t>セキグチ</t>
  </si>
  <si>
    <t>ギントキ</t>
  </si>
  <si>
    <t>Gintoki</t>
  </si>
  <si>
    <t>2011.04.11</t>
  </si>
  <si>
    <t>山口</t>
  </si>
  <si>
    <t>柊</t>
  </si>
  <si>
    <t>ヤマグチ</t>
  </si>
  <si>
    <t>シュウ</t>
  </si>
  <si>
    <t xml:space="preserve">YAMAGUCHI </t>
  </si>
  <si>
    <t>増子</t>
  </si>
  <si>
    <t>駿作</t>
  </si>
  <si>
    <t>マシコ</t>
  </si>
  <si>
    <t>シュンサク</t>
  </si>
  <si>
    <t>MASIKO</t>
  </si>
  <si>
    <t>Shunsaku</t>
  </si>
  <si>
    <t>2010.07.10</t>
  </si>
  <si>
    <t>有森</t>
  </si>
  <si>
    <t>咲太郎</t>
  </si>
  <si>
    <t>アリモリ</t>
  </si>
  <si>
    <t>ショウタロウ</t>
  </si>
  <si>
    <t xml:space="preserve">ARIMORI </t>
  </si>
  <si>
    <t>2010.05.22</t>
  </si>
  <si>
    <t>河合</t>
  </si>
  <si>
    <t>優希</t>
  </si>
  <si>
    <t>カワイ</t>
  </si>
  <si>
    <t>ユウキ</t>
  </si>
  <si>
    <t>櫂人</t>
  </si>
  <si>
    <t>アベ</t>
  </si>
  <si>
    <t>カイト</t>
  </si>
  <si>
    <t xml:space="preserve">ABE </t>
  </si>
  <si>
    <t>嘉藤</t>
  </si>
  <si>
    <t>裕</t>
  </si>
  <si>
    <t>カトウ</t>
  </si>
  <si>
    <t>ユウ</t>
  </si>
  <si>
    <t xml:space="preserve">Yu </t>
  </si>
  <si>
    <t>2011.02.15</t>
  </si>
  <si>
    <t>晴逞</t>
  </si>
  <si>
    <t>ハルタ</t>
  </si>
  <si>
    <t>Haruta</t>
  </si>
  <si>
    <t>湯川</t>
  </si>
  <si>
    <t>陽大</t>
  </si>
  <si>
    <t>ユカワ</t>
  </si>
  <si>
    <t>ハルト</t>
  </si>
  <si>
    <t>YUKAWA</t>
  </si>
  <si>
    <t>2010.11.02</t>
  </si>
  <si>
    <t>吉村</t>
  </si>
  <si>
    <t>ヨシムラ</t>
  </si>
  <si>
    <t>金子</t>
  </si>
  <si>
    <t>慧</t>
  </si>
  <si>
    <t>カネコ</t>
  </si>
  <si>
    <t>サトイ</t>
  </si>
  <si>
    <t>Satoi</t>
  </si>
  <si>
    <t>琉之介</t>
  </si>
  <si>
    <t>オカモト</t>
  </si>
  <si>
    <t>リュウノスケ</t>
  </si>
  <si>
    <t>2010.04.03</t>
  </si>
  <si>
    <t>但馬</t>
  </si>
  <si>
    <t>頼季</t>
  </si>
  <si>
    <t>タジマ</t>
  </si>
  <si>
    <t>ライキ</t>
  </si>
  <si>
    <t xml:space="preserve">TAJIMA </t>
  </si>
  <si>
    <t>Raiki</t>
  </si>
  <si>
    <t>2010.06.06</t>
  </si>
  <si>
    <t>矢ヶ部</t>
  </si>
  <si>
    <t>王陽仁</t>
  </si>
  <si>
    <t>ヤカベ</t>
  </si>
  <si>
    <t>オヒニ</t>
  </si>
  <si>
    <t>YAKABE</t>
  </si>
  <si>
    <t xml:space="preserve">Ohini </t>
  </si>
  <si>
    <t>浦浜</t>
  </si>
  <si>
    <t>幸人</t>
  </si>
  <si>
    <t>ウラハマ</t>
  </si>
  <si>
    <t>ユキト</t>
  </si>
  <si>
    <t>URAHAMA</t>
  </si>
  <si>
    <t>2010.05.16</t>
  </si>
  <si>
    <t>髙嶋</t>
  </si>
  <si>
    <t>佑一</t>
  </si>
  <si>
    <t>タカシマ</t>
  </si>
  <si>
    <t>ユウイチ</t>
  </si>
  <si>
    <t>TAKASIMA</t>
  </si>
  <si>
    <t>2011.02.14</t>
  </si>
  <si>
    <t>ライデンシャニービナロン</t>
  </si>
  <si>
    <t>Raidenshanibinaron</t>
  </si>
  <si>
    <t>矢野</t>
    <rPh sb="0" eb="2">
      <t>ﾔﾉ</t>
    </rPh>
    <phoneticPr fontId="2" type="halfwidthKatakana"/>
  </si>
  <si>
    <t>雅喜</t>
    <rPh sb="0" eb="1">
      <t>ﾐﾔﾋﾞ</t>
    </rPh>
    <rPh sb="1" eb="2">
      <t>ﾖﾛｺ</t>
    </rPh>
    <phoneticPr fontId="2" type="halfwidthKatakana"/>
  </si>
  <si>
    <t>5.14</t>
  </si>
  <si>
    <t>梅村</t>
    <rPh sb="0" eb="2">
      <t>ｳﾒﾑﾗ</t>
    </rPh>
    <phoneticPr fontId="2" type="halfwidthKatakana"/>
  </si>
  <si>
    <t>倫和</t>
    <rPh sb="0" eb="1">
      <t>ﾘﾝ</t>
    </rPh>
    <rPh sb="1" eb="2">
      <t>ｶｽﾞ</t>
    </rPh>
    <phoneticPr fontId="2" type="halfwidthKatakana"/>
  </si>
  <si>
    <t>ｳﾒﾑﾗ</t>
  </si>
  <si>
    <t>ﾄﾓｶｽﾞ</t>
  </si>
  <si>
    <t>UMEMURA</t>
  </si>
  <si>
    <t>Tomokazu</t>
  </si>
  <si>
    <t>2010.10.20</t>
  </si>
  <si>
    <t>直井</t>
    <rPh sb="0" eb="2">
      <t>ﾅｵｲ</t>
    </rPh>
    <phoneticPr fontId="2" type="halfwidthKatakana"/>
  </si>
  <si>
    <t>星椰</t>
    <rPh sb="0" eb="1">
      <t>ﾎｼ</t>
    </rPh>
    <rPh sb="1" eb="2">
      <t>ﾔ</t>
    </rPh>
    <phoneticPr fontId="2" type="halfwidthKatakana"/>
  </si>
  <si>
    <t>ｾｲﾔ</t>
  </si>
  <si>
    <t>Seiya</t>
  </si>
  <si>
    <t>2011.01.20</t>
  </si>
  <si>
    <t>西</t>
    <rPh sb="0" eb="1">
      <t>ﾆｼ</t>
    </rPh>
    <phoneticPr fontId="2" type="halfwidthKatakana"/>
  </si>
  <si>
    <t>拓貴</t>
    <rPh sb="0" eb="1">
      <t>ﾀｸ</t>
    </rPh>
    <rPh sb="1" eb="2">
      <t>ﾀｶｼ</t>
    </rPh>
    <phoneticPr fontId="2" type="halfwidthKatakana"/>
  </si>
  <si>
    <t>ﾆｼ</t>
  </si>
  <si>
    <t>NISHI</t>
  </si>
  <si>
    <t>2010.09.09</t>
  </si>
  <si>
    <t>鷹明</t>
    <rPh sb="0" eb="1">
      <t>ﾀｶ</t>
    </rPh>
    <rPh sb="1" eb="2">
      <t>ｱｷ</t>
    </rPh>
    <phoneticPr fontId="2" type="halfwidthKatakana"/>
  </si>
  <si>
    <t>ﾀｶｱｷ</t>
  </si>
  <si>
    <t>Takaaki</t>
  </si>
  <si>
    <t>2010.10.31</t>
  </si>
  <si>
    <t>寿叶</t>
    <rPh sb="0" eb="1">
      <t>ｼﾞｭ</t>
    </rPh>
    <rPh sb="1" eb="2">
      <t>ｶﾅ</t>
    </rPh>
    <phoneticPr fontId="2" type="halfwidthKatakana"/>
  </si>
  <si>
    <t>ｼﾞｭｲﾄ</t>
  </si>
  <si>
    <t>Juito</t>
  </si>
  <si>
    <t>池下</t>
    <rPh sb="0" eb="2">
      <t>ｲｹｼﾀ</t>
    </rPh>
    <phoneticPr fontId="2" type="halfwidthKatakana"/>
  </si>
  <si>
    <t>塁斗</t>
    <rPh sb="0" eb="1">
      <t>ﾙｲ</t>
    </rPh>
    <rPh sb="1" eb="2">
      <t>ﾄ</t>
    </rPh>
    <phoneticPr fontId="2" type="halfwidthKatakana"/>
  </si>
  <si>
    <t>ｲｹｼﾀ</t>
  </si>
  <si>
    <t>ﾙｲﾄ</t>
  </si>
  <si>
    <t>IKESHITA</t>
  </si>
  <si>
    <t>Ruito</t>
  </si>
  <si>
    <t>2010.04.02</t>
  </si>
  <si>
    <t>優斗</t>
    <rPh sb="0" eb="2">
      <t>ﾕｳﾄ</t>
    </rPh>
    <phoneticPr fontId="2" type="halfwidthKatakana"/>
  </si>
  <si>
    <t>住吉</t>
    <rPh sb="0" eb="2">
      <t>ｽﾐﾖｼ</t>
    </rPh>
    <phoneticPr fontId="2" type="halfwidthKatakana"/>
  </si>
  <si>
    <t>大貴</t>
    <rPh sb="0" eb="2">
      <t>ﾀﾞｲｷ</t>
    </rPh>
    <phoneticPr fontId="2" type="halfwidthKatakana"/>
  </si>
  <si>
    <t>喜田</t>
    <rPh sb="0" eb="2">
      <t>ｷﾀﾞ</t>
    </rPh>
    <phoneticPr fontId="2" type="halfwidthKatakana"/>
  </si>
  <si>
    <t>詩音</t>
    <rPh sb="0" eb="2">
      <t>ｼｵﾝ</t>
    </rPh>
    <phoneticPr fontId="2" type="halfwidthKatakana"/>
  </si>
  <si>
    <t>キダ</t>
  </si>
  <si>
    <t>シオン</t>
  </si>
  <si>
    <t>石橋</t>
    <rPh sb="0" eb="2">
      <t>ｲｼﾊﾞｼ</t>
    </rPh>
    <phoneticPr fontId="2" type="halfwidthKatakana"/>
  </si>
  <si>
    <t>悠揚</t>
    <rPh sb="0" eb="1">
      <t>ﾊﾙｶ</t>
    </rPh>
    <rPh sb="1" eb="2">
      <t>ｱ</t>
    </rPh>
    <phoneticPr fontId="2" type="halfwidthKatakana"/>
  </si>
  <si>
    <t>5.16</t>
  </si>
  <si>
    <t>ﾊﾙｱｷ</t>
  </si>
  <si>
    <t>Haruaki</t>
  </si>
  <si>
    <t>菅田</t>
    <rPh sb="0" eb="2">
      <t>ｽｹﾞﾀ</t>
    </rPh>
    <phoneticPr fontId="2" type="halfwidthKatakana"/>
  </si>
  <si>
    <t>蒼真</t>
    <rPh sb="0" eb="2">
      <t>ｿｳﾏ</t>
    </rPh>
    <phoneticPr fontId="2" type="halfwidthKatakana"/>
  </si>
  <si>
    <t>5.17</t>
  </si>
  <si>
    <t>ｽｹﾞﾀ</t>
  </si>
  <si>
    <t>SUGETA</t>
  </si>
  <si>
    <t>2010.06.01</t>
  </si>
  <si>
    <t>坂下</t>
    <rPh sb="0" eb="2">
      <t>ｻｶｼﾀ</t>
    </rPh>
    <phoneticPr fontId="2" type="halfwidthKatakana"/>
  </si>
  <si>
    <t>空</t>
    <rPh sb="0" eb="1">
      <t>ｿﾗ</t>
    </rPh>
    <phoneticPr fontId="2" type="halfwidthKatakana"/>
  </si>
  <si>
    <t>ｻｶｼﾀ</t>
  </si>
  <si>
    <t>SAKASHITA</t>
  </si>
  <si>
    <t>2010.05.13</t>
  </si>
  <si>
    <t>岩瀬</t>
    <rPh sb="0" eb="2">
      <t>ｲﾜｾ</t>
    </rPh>
    <phoneticPr fontId="2" type="halfwidthKatakana"/>
  </si>
  <si>
    <t>翔胡</t>
    <rPh sb="0" eb="1">
      <t>ｼｮｳ</t>
    </rPh>
    <rPh sb="1" eb="2">
      <t>ｺﾞ</t>
    </rPh>
    <phoneticPr fontId="2" type="halfwidthKatakana"/>
  </si>
  <si>
    <t>2011.03.03</t>
  </si>
  <si>
    <t>兼亮</t>
    <rPh sb="0" eb="1">
      <t>ｹﾝ</t>
    </rPh>
    <rPh sb="1" eb="2">
      <t>ﾘｮｳ</t>
    </rPh>
    <phoneticPr fontId="2" type="halfwidthKatakana"/>
  </si>
  <si>
    <t>ケンスケ</t>
  </si>
  <si>
    <t>東畑</t>
    <rPh sb="0" eb="2">
      <t>ﾋｶﾞｼﾊﾞﾀ</t>
    </rPh>
    <phoneticPr fontId="2" type="halfwidthKatakana"/>
  </si>
  <si>
    <t>悠太</t>
    <rPh sb="0" eb="2">
      <t>ﾕｳﾀ</t>
    </rPh>
    <phoneticPr fontId="2" type="halfwidthKatakana"/>
  </si>
  <si>
    <t>ﾋｶﾞｼﾊﾞﾀ</t>
  </si>
  <si>
    <t>HIGASHIBATA</t>
  </si>
  <si>
    <t>木村</t>
    <rPh sb="0" eb="2">
      <t>ｷﾑﾗ</t>
    </rPh>
    <phoneticPr fontId="2" type="halfwidthKatakana"/>
  </si>
  <si>
    <t>晄大</t>
    <rPh sb="0" eb="1">
      <t>ｺｳ</t>
    </rPh>
    <rPh sb="1" eb="2">
      <t>ﾀﾞｲ</t>
    </rPh>
    <phoneticPr fontId="2" type="halfwidthKatakana"/>
  </si>
  <si>
    <t>コウキ</t>
  </si>
  <si>
    <t>藤嶋</t>
    <rPh sb="0" eb="2">
      <t>ﾌｼﾞｼﾏ</t>
    </rPh>
    <phoneticPr fontId="2" type="halfwidthKatakana"/>
  </si>
  <si>
    <t>寿奈</t>
  </si>
  <si>
    <t>ジュダイ</t>
  </si>
  <si>
    <t>HUJISHIMA　</t>
  </si>
  <si>
    <t xml:space="preserve">Jyudai </t>
  </si>
  <si>
    <t>渡邊</t>
    <rPh sb="0" eb="2">
      <t>ﾜﾀﾅﾍﾞ</t>
    </rPh>
    <phoneticPr fontId="2" type="halfwidthKatakana"/>
  </si>
  <si>
    <t>聖人</t>
    <rPh sb="0" eb="2">
      <t>ﾏｻﾄ</t>
    </rPh>
    <phoneticPr fontId="2" type="halfwidthKatakana"/>
  </si>
  <si>
    <t>5.18</t>
  </si>
  <si>
    <t>2010.09.01</t>
  </si>
  <si>
    <t>堀田</t>
    <rPh sb="0" eb="2">
      <t>ﾎﾘﾀ</t>
    </rPh>
    <phoneticPr fontId="2" type="halfwidthKatakana"/>
  </si>
  <si>
    <t>樹希</t>
    <rPh sb="0" eb="2">
      <t>ｲﾂｷ</t>
    </rPh>
    <phoneticPr fontId="2" type="halfwidthKatakana"/>
  </si>
  <si>
    <t>ﾎﾘﾀ</t>
  </si>
  <si>
    <t>HORITA</t>
  </si>
  <si>
    <t>2010.04.05</t>
  </si>
  <si>
    <t>陽</t>
    <rPh sb="0" eb="1">
      <t>ﾖｳ</t>
    </rPh>
    <phoneticPr fontId="2" type="halfwidthKatakana"/>
  </si>
  <si>
    <t>5.22</t>
  </si>
  <si>
    <t>ハル</t>
  </si>
  <si>
    <t>2010.09.25</t>
  </si>
  <si>
    <t>田端</t>
    <rPh sb="0" eb="2">
      <t>タバタ</t>
    </rPh>
    <phoneticPr fontId="2"/>
  </si>
  <si>
    <t>一貴</t>
    <rPh sb="0" eb="1">
      <t>イチ</t>
    </rPh>
    <phoneticPr fontId="2"/>
  </si>
  <si>
    <t>ﾀﾊﾞﾀ</t>
  </si>
  <si>
    <t>TABATA</t>
  </si>
  <si>
    <t>2010.07.23</t>
  </si>
  <si>
    <t>小原</t>
    <rPh sb="0" eb="2">
      <t>ｵﾊﾞﾗ</t>
    </rPh>
    <phoneticPr fontId="2" type="halfwidthKatakana"/>
  </si>
  <si>
    <t>琉之介</t>
    <rPh sb="0" eb="1">
      <t>ﾘｭｳ</t>
    </rPh>
    <rPh sb="1" eb="2">
      <t>ﾉ</t>
    </rPh>
    <rPh sb="2" eb="3">
      <t>ｽｹ</t>
    </rPh>
    <phoneticPr fontId="2" type="halfwidthKatakana"/>
  </si>
  <si>
    <t>5.24</t>
  </si>
  <si>
    <t>島</t>
    <rPh sb="0" eb="1">
      <t>ｼﾏ</t>
    </rPh>
    <phoneticPr fontId="2" type="halfwidthKatakana"/>
  </si>
  <si>
    <t>5.25</t>
  </si>
  <si>
    <t>ｼﾏ</t>
  </si>
  <si>
    <t>SHIMA</t>
  </si>
  <si>
    <t>才橘</t>
  </si>
  <si>
    <t>Saika</t>
  </si>
  <si>
    <t>菊川</t>
    <rPh sb="0" eb="2">
      <t>キクカワ</t>
    </rPh>
    <phoneticPr fontId="2"/>
  </si>
  <si>
    <t>翔聖</t>
    <rPh sb="0" eb="1">
      <t>カ</t>
    </rPh>
    <rPh sb="1" eb="2">
      <t>セイ</t>
    </rPh>
    <phoneticPr fontId="2"/>
  </si>
  <si>
    <t>ｷｸｶﾜ</t>
  </si>
  <si>
    <t>KIKUKAWA</t>
  </si>
  <si>
    <t>紛失</t>
    <rPh sb="0" eb="2">
      <t>フンシツ</t>
    </rPh>
    <phoneticPr fontId="2"/>
  </si>
  <si>
    <t>5.29</t>
  </si>
  <si>
    <t>紛失</t>
    <rPh sb="0" eb="2">
      <t>ﾌﾝｼﾂ</t>
    </rPh>
    <phoneticPr fontId="2" type="halfwidthKatakana"/>
  </si>
  <si>
    <t>佐々木</t>
    <rPh sb="0" eb="3">
      <t>ｻｻｷ</t>
    </rPh>
    <phoneticPr fontId="2" type="halfwidthKatakana"/>
  </si>
  <si>
    <t>2008.6.12</t>
  </si>
  <si>
    <t>正伸</t>
  </si>
  <si>
    <t>ﾏｻﾉﾌﾞ</t>
  </si>
  <si>
    <t>Masanobu</t>
  </si>
  <si>
    <t>谷</t>
  </si>
  <si>
    <t>北島</t>
  </si>
  <si>
    <t>怜実</t>
  </si>
  <si>
    <t>KKITAZIMA</t>
  </si>
  <si>
    <t>2010.04.07</t>
  </si>
  <si>
    <t>後藤</t>
  </si>
  <si>
    <t>花緒</t>
  </si>
  <si>
    <t>本多</t>
  </si>
  <si>
    <t>未宙</t>
  </si>
  <si>
    <t>ﾐﾋﾛ</t>
  </si>
  <si>
    <t>Mihiro</t>
  </si>
  <si>
    <t>2010.06.14</t>
  </si>
  <si>
    <t>松崎</t>
  </si>
  <si>
    <t>里咲</t>
  </si>
  <si>
    <t>2010.09.29</t>
  </si>
  <si>
    <t>工藤</t>
  </si>
  <si>
    <t>美月</t>
  </si>
  <si>
    <t>2011.01.19</t>
  </si>
  <si>
    <t>岡嶋</t>
  </si>
  <si>
    <t>莉子</t>
  </si>
  <si>
    <t>ｵｶｼﾞﾏ</t>
  </si>
  <si>
    <t>OKAJIMA</t>
  </si>
  <si>
    <t>中出</t>
    <rPh sb="0" eb="2">
      <t>ﾅｶﾃﾞ</t>
    </rPh>
    <phoneticPr fontId="2" type="halfwidthKatakana"/>
  </si>
  <si>
    <t>帆香</t>
    <rPh sb="0" eb="2">
      <t>ﾎﾉｶ</t>
    </rPh>
    <phoneticPr fontId="2" type="halfwidthKatakana"/>
  </si>
  <si>
    <t>5.9</t>
  </si>
  <si>
    <t>ﾅｶﾃﾞ</t>
  </si>
  <si>
    <t>NAKADE</t>
  </si>
  <si>
    <t>2008.06.17</t>
  </si>
  <si>
    <t>田口</t>
  </si>
  <si>
    <t>夏帆</t>
  </si>
  <si>
    <t>タグチ</t>
  </si>
  <si>
    <t>2010.08.12</t>
  </si>
  <si>
    <t>夏萌</t>
  </si>
  <si>
    <t>アライ</t>
  </si>
  <si>
    <t>ナツメ</t>
  </si>
  <si>
    <t xml:space="preserve">Natsume </t>
  </si>
  <si>
    <t>2010.08.21</t>
  </si>
  <si>
    <t>桃萌</t>
  </si>
  <si>
    <t>ムラタ</t>
  </si>
  <si>
    <t>モモ</t>
  </si>
  <si>
    <t>2011.01.09</t>
  </si>
  <si>
    <t>永井</t>
  </si>
  <si>
    <t>奏</t>
  </si>
  <si>
    <t>ナガイ</t>
  </si>
  <si>
    <t>カナデ</t>
  </si>
  <si>
    <t xml:space="preserve">NAGAI </t>
  </si>
  <si>
    <t xml:space="preserve">Kanade </t>
  </si>
  <si>
    <t>2010.11.05</t>
  </si>
  <si>
    <t>上田</t>
  </si>
  <si>
    <t>琴未</t>
  </si>
  <si>
    <t>ウエダ</t>
  </si>
  <si>
    <t>コトミ</t>
  </si>
  <si>
    <t>Kotomi</t>
  </si>
  <si>
    <t>2010.11.08</t>
  </si>
  <si>
    <t>結萌</t>
    <rPh sb="0" eb="1">
      <t>ｹﾂ</t>
    </rPh>
    <rPh sb="1" eb="2">
      <t>ﾊｼﾞﾒ</t>
    </rPh>
    <phoneticPr fontId="2" type="halfwidthKatakana"/>
  </si>
  <si>
    <t>星野</t>
    <rPh sb="0" eb="2">
      <t>ﾎｼﾉ</t>
    </rPh>
    <phoneticPr fontId="2" type="halfwidthKatakana"/>
  </si>
  <si>
    <t>花香</t>
    <rPh sb="0" eb="1">
      <t>ﾊﾅ</t>
    </rPh>
    <rPh sb="1" eb="2">
      <t>ｶｵﾘ</t>
    </rPh>
    <phoneticPr fontId="2" type="halfwidthKatakana"/>
  </si>
  <si>
    <t>ﾊﾅｶ</t>
  </si>
  <si>
    <t>Hanaka</t>
  </si>
  <si>
    <t>2010.05.05</t>
  </si>
  <si>
    <t>結城</t>
    <rPh sb="0" eb="2">
      <t>ﾕｳｷ</t>
    </rPh>
    <phoneticPr fontId="2" type="halfwidthKatakana"/>
  </si>
  <si>
    <t>咲良</t>
    <rPh sb="0" eb="2">
      <t>ｻｸﾗ</t>
    </rPh>
    <phoneticPr fontId="2" type="halfwidthKatakana"/>
  </si>
  <si>
    <t>2010.05.26</t>
  </si>
  <si>
    <t>本田</t>
    <rPh sb="0" eb="2">
      <t>ﾎﾝﾀﾞ</t>
    </rPh>
    <phoneticPr fontId="2" type="halfwidthKatakana"/>
  </si>
  <si>
    <t>真幌</t>
    <rPh sb="0" eb="1">
      <t>ﾏ</t>
    </rPh>
    <rPh sb="1" eb="2">
      <t>ｱｷﾗ</t>
    </rPh>
    <phoneticPr fontId="2" type="halfwidthKatakana"/>
  </si>
  <si>
    <t>ﾏﾎﾛ</t>
  </si>
  <si>
    <t>Mahoro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</si>
  <si>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</si>
  <si>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</si>
  <si>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　</t>
  </si>
  <si>
    <t>ｴﾘ</t>
  </si>
  <si>
    <t>OKUGUTI</t>
  </si>
  <si>
    <t>Eri</t>
  </si>
  <si>
    <t>吉原</t>
  </si>
  <si>
    <t>桜彩</t>
  </si>
  <si>
    <t>ヨシハラ</t>
  </si>
  <si>
    <t>サアヤ</t>
  </si>
  <si>
    <t>2010.11.15</t>
  </si>
  <si>
    <t>和木</t>
  </si>
  <si>
    <t>優奈</t>
  </si>
  <si>
    <t>ワギ</t>
  </si>
  <si>
    <t>ユウナ</t>
  </si>
  <si>
    <t>WAGI</t>
  </si>
  <si>
    <t>山尻</t>
  </si>
  <si>
    <t>美羽音</t>
  </si>
  <si>
    <t>ヤマジリ</t>
  </si>
  <si>
    <t>ミハネ</t>
  </si>
  <si>
    <t>2010.09.21</t>
  </si>
  <si>
    <t>砂生</t>
  </si>
  <si>
    <t>麗花</t>
  </si>
  <si>
    <t>サソウ</t>
  </si>
  <si>
    <t>レイカ</t>
  </si>
  <si>
    <t>SASO</t>
  </si>
  <si>
    <t>2010.05.07</t>
  </si>
  <si>
    <t>櫻井</t>
    <rPh sb="0" eb="2">
      <t>ｻｸﾗｲ</t>
    </rPh>
    <phoneticPr fontId="2" type="halfwidthKatakana"/>
  </si>
  <si>
    <t>彩加</t>
    <rPh sb="0" eb="2">
      <t>ｻｲｶ</t>
    </rPh>
    <phoneticPr fontId="2" type="halfwidthKatakana"/>
  </si>
  <si>
    <t>ｻｲｶ</t>
  </si>
  <si>
    <t>杏奈</t>
    <rPh sb="0" eb="2">
      <t>ｱﾝﾅ</t>
    </rPh>
    <phoneticPr fontId="2" type="halfwidthKatakana"/>
  </si>
  <si>
    <t>2010.04.22</t>
  </si>
  <si>
    <t>由依</t>
    <rPh sb="0" eb="2">
      <t>ﾕｲ</t>
    </rPh>
    <phoneticPr fontId="2" type="halfwidthKatakana"/>
  </si>
  <si>
    <t>古谷</t>
    <rPh sb="0" eb="2">
      <t>ﾌﾙﾔ</t>
    </rPh>
    <phoneticPr fontId="2" type="halfwidthKatakana"/>
  </si>
  <si>
    <t>菜々子</t>
    <rPh sb="0" eb="3">
      <t>ﾅﾅｺ</t>
    </rPh>
    <phoneticPr fontId="2" type="halfwidthKatakana"/>
  </si>
  <si>
    <t>ﾅﾅｺ</t>
  </si>
  <si>
    <t>Nanako</t>
  </si>
  <si>
    <t>2010.08.11</t>
  </si>
  <si>
    <t>尾石</t>
    <rPh sb="0" eb="2">
      <t>ｵｲｼ</t>
    </rPh>
    <phoneticPr fontId="2" type="halfwidthKatakana"/>
  </si>
  <si>
    <t>さや</t>
  </si>
  <si>
    <t>ｵｲｼ</t>
  </si>
  <si>
    <t>OISHI</t>
  </si>
  <si>
    <t>2009.06.16</t>
  </si>
  <si>
    <t>勢能</t>
    <rPh sb="0" eb="2">
      <t>ｾﾉｳ</t>
    </rPh>
    <phoneticPr fontId="2" type="halfwidthKatakana"/>
  </si>
  <si>
    <t>茉那</t>
    <rPh sb="0" eb="1">
      <t>ﾏﾂ</t>
    </rPh>
    <rPh sb="1" eb="2">
      <t>ﾅ</t>
    </rPh>
    <phoneticPr fontId="2" type="halfwidthKatakana"/>
  </si>
  <si>
    <t>ｾﾉｳ</t>
  </si>
  <si>
    <t>2010.11.25</t>
  </si>
  <si>
    <t>森本</t>
    <rPh sb="0" eb="2">
      <t>ﾓﾘﾓﾄ</t>
    </rPh>
    <phoneticPr fontId="2" type="halfwidthKatakana"/>
  </si>
  <si>
    <t>美和</t>
    <rPh sb="0" eb="2">
      <t>ﾐﾜ</t>
    </rPh>
    <phoneticPr fontId="2" type="halfwidthKatakana"/>
  </si>
  <si>
    <t>2010.11.07</t>
  </si>
  <si>
    <t>翼</t>
    <rPh sb="0" eb="1">
      <t>ﾂﾊﾞｻ</t>
    </rPh>
    <phoneticPr fontId="2" type="halfwidthKatakana"/>
  </si>
  <si>
    <t>2010.07.01</t>
  </si>
  <si>
    <t>足立</t>
    <rPh sb="0" eb="2">
      <t>ｱﾀﾞﾁ</t>
    </rPh>
    <phoneticPr fontId="2" type="halfwidthKatakana"/>
  </si>
  <si>
    <t>莉央</t>
    <rPh sb="0" eb="2">
      <t>ﾘｵ</t>
    </rPh>
    <phoneticPr fontId="2" type="halfwidthKatakana"/>
  </si>
  <si>
    <t>阿部</t>
    <rPh sb="0" eb="2">
      <t>ｱﾍﾞ</t>
    </rPh>
    <phoneticPr fontId="2" type="halfwidthKatakana"/>
  </si>
  <si>
    <t>寿音</t>
    <rPh sb="0" eb="1">
      <t>ｺﾄ</t>
    </rPh>
    <rPh sb="1" eb="2">
      <t>ﾈ</t>
    </rPh>
    <phoneticPr fontId="2" type="halfwidthKatakana"/>
  </si>
  <si>
    <t>ｺﾄﾈ</t>
  </si>
  <si>
    <t>Kotone</t>
  </si>
  <si>
    <t>百花</t>
    <rPh sb="0" eb="2">
      <t>ﾓﾓｶ</t>
    </rPh>
    <phoneticPr fontId="2" type="halfwidthKatakana"/>
  </si>
  <si>
    <t>勝又</t>
    <rPh sb="0" eb="2">
      <t>ｶﾂﾏﾀ</t>
    </rPh>
    <phoneticPr fontId="2" type="halfwidthKatakana"/>
  </si>
  <si>
    <t>ｶﾂﾏﾀ</t>
  </si>
  <si>
    <t>KATSUMATA</t>
  </si>
  <si>
    <t>2010.11.01</t>
  </si>
  <si>
    <t>佐久間</t>
    <rPh sb="0" eb="3">
      <t>ｻｸﾏ</t>
    </rPh>
    <phoneticPr fontId="2" type="halfwidthKatakana"/>
  </si>
  <si>
    <t>沙也加</t>
    <rPh sb="0" eb="3">
      <t>ｻﾔｶ</t>
    </rPh>
    <phoneticPr fontId="2" type="halfwidthKatakana"/>
  </si>
  <si>
    <t>柴田</t>
    <rPh sb="0" eb="2">
      <t>ｼﾊﾞﾀ</t>
    </rPh>
    <phoneticPr fontId="2" type="halfwidthKatakana"/>
  </si>
  <si>
    <t>万緒</t>
    <rPh sb="0" eb="2">
      <t>ﾏｵ</t>
    </rPh>
    <phoneticPr fontId="2" type="halfwidthKatakana"/>
  </si>
  <si>
    <t>中森</t>
    <rPh sb="0" eb="2">
      <t>ﾅｶﾓﾘ</t>
    </rPh>
    <phoneticPr fontId="2" type="halfwidthKatakana"/>
  </si>
  <si>
    <t>美来</t>
    <rPh sb="0" eb="1">
      <t>ﾐ</t>
    </rPh>
    <rPh sb="1" eb="2">
      <t>ｸ</t>
    </rPh>
    <phoneticPr fontId="2" type="halfwidthKatakana"/>
  </si>
  <si>
    <t>2011.01.03</t>
  </si>
  <si>
    <t>松里</t>
    <rPh sb="0" eb="2">
      <t>ﾏﾂｻﾄ</t>
    </rPh>
    <phoneticPr fontId="2" type="halfwidthKatakana"/>
  </si>
  <si>
    <t>悠莉</t>
    <rPh sb="0" eb="1">
      <t>ﾕ</t>
    </rPh>
    <rPh sb="1" eb="2">
      <t>ﾘ</t>
    </rPh>
    <phoneticPr fontId="2" type="halfwidthKatakana"/>
  </si>
  <si>
    <t>ﾏﾂｻﾄ</t>
  </si>
  <si>
    <t>MATSUSATO</t>
  </si>
  <si>
    <t>明莉</t>
    <rPh sb="0" eb="2">
      <t>ｱｶﾘ</t>
    </rPh>
    <phoneticPr fontId="2" type="halfwidthKatakana"/>
  </si>
  <si>
    <t>由利</t>
    <rPh sb="0" eb="2">
      <t>ﾕﾘ</t>
    </rPh>
    <phoneticPr fontId="2" type="halfwidthKatakana"/>
  </si>
  <si>
    <t>美咲</t>
    <rPh sb="0" eb="2">
      <t>ﾐｻｷ</t>
    </rPh>
    <phoneticPr fontId="2" type="halfwidthKatakana"/>
  </si>
  <si>
    <t>星華</t>
    <rPh sb="0" eb="1">
      <t>ｾｲ</t>
    </rPh>
    <rPh sb="1" eb="2">
      <t>ｶ</t>
    </rPh>
    <phoneticPr fontId="2" type="halfwidthKatakana"/>
  </si>
  <si>
    <t>ｾｲｶ</t>
  </si>
  <si>
    <t>Seika</t>
  </si>
  <si>
    <t>ﾀｶﾕｷ</t>
  </si>
  <si>
    <t>Takayuki</t>
  </si>
  <si>
    <t>ﾘｭｳｶﾞ</t>
  </si>
  <si>
    <t>ｵｵｲ</t>
  </si>
  <si>
    <t>OOI</t>
  </si>
  <si>
    <t xml:space="preserve"> Mixed</t>
  </si>
  <si>
    <t>中学男子110mH(0.914m)</t>
  </si>
  <si>
    <t>ﾁｭｳｶﾞｸﾀﾞﾝｼ110mH(0.914m)</t>
  </si>
  <si>
    <t>中学男子走高跳</t>
  </si>
  <si>
    <t>ﾁｭｳｶﾞｸﾀﾞﾝｼﾊｼﾘﾀｶﾄﾋﾞ</t>
  </si>
  <si>
    <t xml:space="preserve"> ﾀﾞﾝｼﾊｼﾘﾀｶﾄﾋﾞ</t>
  </si>
  <si>
    <t>中学男子走幅跳</t>
  </si>
  <si>
    <t>ﾁｭｳｶﾞｸﾀﾞﾝｼﾊｼﾘﾊﾊﾞﾄﾋﾞ</t>
  </si>
  <si>
    <t xml:space="preserve"> ﾀﾞﾝｼﾊｼﾘﾊﾊﾞﾄﾋﾞ</t>
  </si>
  <si>
    <t>中学男子砲丸投(4.000kg)</t>
  </si>
  <si>
    <t>ﾁｭｳｶﾞｸﾀﾞﾝｼﾎｳｶﾞﾝﾅｹﾞ(4.000kg)</t>
  </si>
  <si>
    <t>高校男子砲丸投(6.000kg)</t>
  </si>
  <si>
    <t>ｺｳｺｳﾀﾞﾝｼﾎｳｶﾞﾝﾅｹﾞ(6.000kg)</t>
  </si>
  <si>
    <t>一般男子砲丸投(7.260kg)</t>
  </si>
  <si>
    <t>ｲｯﾊﾟﾝﾀﾞﾝｼﾎｳｶﾞﾝﾅｹﾞ(7.260kg)</t>
  </si>
  <si>
    <t>中学女子100mH(0.762m)</t>
  </si>
  <si>
    <t>ﾁｭｳｶﾞｸｼﾞｮｼ100mH(0.762m)</t>
  </si>
  <si>
    <t xml:space="preserve"> 女子100mH(0.838m)</t>
  </si>
  <si>
    <t xml:space="preserve"> ｼﾞｮｼ100mH(0.838m)</t>
  </si>
  <si>
    <t xml:space="preserve"> 女子4X100mR</t>
  </si>
  <si>
    <t xml:space="preserve"> ｼﾞｮｼ4X100mR</t>
  </si>
  <si>
    <t>中学女子走高跳</t>
  </si>
  <si>
    <t>ﾁｭｳｶﾞｸｼﾞｮｼﾊｼﾘﾀｶﾄﾋﾞ</t>
  </si>
  <si>
    <t>中学女子走幅跳</t>
  </si>
  <si>
    <t>ﾁｭｳｶﾞｸｼﾞｮｼﾊｼﾘﾊﾊﾞﾄﾋﾞ</t>
  </si>
  <si>
    <t xml:space="preserve"> ｼﾞｮｼﾊｼﾘﾊﾊﾞﾄﾋﾞ</t>
  </si>
  <si>
    <t>中学女子砲丸投(2.721kg)</t>
  </si>
  <si>
    <t>ﾁｭｳｶﾞｸｼﾞｮｼﾎｳｶﾞﾝﾅｹﾞ(2.721kg)</t>
  </si>
  <si>
    <t xml:space="preserve"> ｼﾞｮｼﾎｳｶﾞﾝﾅｹﾞ(4.000kg)</t>
  </si>
  <si>
    <t>市川工高</t>
  </si>
  <si>
    <t>ｲﾁｶﾜｺｳｷﾞｮｳ</t>
  </si>
  <si>
    <t>国府台高</t>
  </si>
  <si>
    <t>ｺｳﾉﾀﾞｲ</t>
  </si>
  <si>
    <t>国分高</t>
  </si>
  <si>
    <t>行徳高</t>
  </si>
  <si>
    <t>ｷﾞｮｳﾄｸ</t>
  </si>
  <si>
    <t>市川東高</t>
  </si>
  <si>
    <t>ｲﾁｶﾜﾋｶﾞｼ</t>
  </si>
  <si>
    <t>市川南高</t>
  </si>
  <si>
    <t>ｲﾁｶﾜﾐﾅﾐ</t>
  </si>
  <si>
    <t>市川昴高</t>
  </si>
  <si>
    <t>ｲﾁｶﾜｽﾊﾞﾙ</t>
  </si>
  <si>
    <t>筑波大聴覚高</t>
  </si>
  <si>
    <t>市川高</t>
  </si>
  <si>
    <t>和洋国府台高</t>
  </si>
  <si>
    <t>千葉商科大付高</t>
  </si>
  <si>
    <t>ﾁﾊﾞｼｮｳｶﾀﾞｲﾌｿﾞｸ</t>
  </si>
  <si>
    <t>日出学園高</t>
  </si>
  <si>
    <t>国府台女子高</t>
  </si>
  <si>
    <t>ｺｳﾉﾀﾞｲｼﾞｮｼ</t>
  </si>
  <si>
    <t>昭和学院高</t>
  </si>
  <si>
    <t>不二女子高</t>
  </si>
  <si>
    <t>ﾌｼﾞｼﾞｮｼ</t>
  </si>
  <si>
    <t>浦安高</t>
  </si>
  <si>
    <t>浦安南高</t>
  </si>
  <si>
    <t>ｳﾗﾔｽﾐﾅﾐ</t>
  </si>
  <si>
    <t>東海大浦安高</t>
  </si>
  <si>
    <t>東京学館浦安高</t>
  </si>
  <si>
    <t>ﾄｳｷｮｳｶﾞｯｶﾝｳﾗﾔｽ</t>
  </si>
  <si>
    <t>中学競技</t>
    <rPh sb="0" eb="2">
      <t>チュウガク</t>
    </rPh>
    <rPh sb="2" eb="4">
      <t>キョウギ</t>
    </rPh>
    <phoneticPr fontId="1"/>
  </si>
  <si>
    <t>男女3000m</t>
  </si>
  <si>
    <t>高校競技</t>
    <rPh sb="0" eb="2">
      <t>コウコウ</t>
    </rPh>
    <rPh sb="2" eb="4">
      <t>キョウギ</t>
    </rPh>
    <phoneticPr fontId="1"/>
  </si>
  <si>
    <t>男子100m</t>
  </si>
  <si>
    <t>男子200m</t>
  </si>
  <si>
    <t>男子400m</t>
  </si>
  <si>
    <t>男子800m</t>
  </si>
  <si>
    <t>男子1500m</t>
  </si>
  <si>
    <t>男子4X100mR</t>
  </si>
  <si>
    <t>ﾀﾞﾝｼ100m</t>
  </si>
  <si>
    <t>ﾀﾞﾝｼ200m</t>
  </si>
  <si>
    <t>ﾀﾞﾝｼ400m</t>
  </si>
  <si>
    <t>ﾀﾞﾝｼ800m</t>
  </si>
  <si>
    <t>ﾀﾞﾝｼ1500m</t>
  </si>
  <si>
    <t>ﾀﾞﾝｼﾞｮ3000m</t>
  </si>
  <si>
    <t>高校一般男子110mH</t>
  </si>
  <si>
    <t>ﾀﾞﾝｼ110mH(1.067m)</t>
  </si>
  <si>
    <t>高校一般男子110mH(1.067m)</t>
  </si>
  <si>
    <t>ﾀﾞﾝｼ4X100mR</t>
  </si>
  <si>
    <t>高校一般男子走高跳</t>
  </si>
  <si>
    <t>高校一般男子走幅跳</t>
  </si>
  <si>
    <t>女子100m</t>
  </si>
  <si>
    <t>ｼﾞｮｼ100m</t>
  </si>
  <si>
    <t>女子200m</t>
  </si>
  <si>
    <t>ｼﾞｮｼ200m</t>
  </si>
  <si>
    <t>女子400m</t>
  </si>
  <si>
    <t>ｼﾞｮｼ400m</t>
  </si>
  <si>
    <t>女子800m</t>
  </si>
  <si>
    <t>ｼﾞｮｼ800m</t>
  </si>
  <si>
    <t>女子1500m</t>
  </si>
  <si>
    <t>ｼﾞｮｼ1500m</t>
  </si>
  <si>
    <t>高校一般女子100mH</t>
  </si>
  <si>
    <t>女子4X100mR</t>
  </si>
  <si>
    <t>高校一般女子走高跳</t>
  </si>
  <si>
    <t>ｼﾞｮｼﾊｼﾘﾀｶﾄﾋﾞ</t>
  </si>
  <si>
    <t>高校一般女子走幅跳</t>
  </si>
  <si>
    <t>高校一般女子砲丸投</t>
  </si>
  <si>
    <t>高校一般女子砲丸投(4.000kg)</t>
  </si>
  <si>
    <t>中学男子110mH</t>
  </si>
  <si>
    <t>中学男子砲丸投</t>
  </si>
  <si>
    <t>高校男子砲丸投</t>
  </si>
  <si>
    <t>一般男子砲丸投</t>
  </si>
  <si>
    <t>中学女子100mH</t>
  </si>
  <si>
    <t>中学女子砲丸投</t>
  </si>
  <si>
    <t>市川市・浦安市陸上競技協会　会長　殿</t>
    <rPh sb="0" eb="3">
      <t>イチカワシ</t>
    </rPh>
    <rPh sb="4" eb="7">
      <t>ウラヤスシ</t>
    </rPh>
    <rPh sb="7" eb="9">
      <t>リクジョウ</t>
    </rPh>
    <rPh sb="9" eb="11">
      <t>キョウギ</t>
    </rPh>
    <rPh sb="11" eb="13">
      <t>キョウカイ</t>
    </rPh>
    <rPh sb="14" eb="16">
      <t>カイチョウ</t>
    </rPh>
    <rPh sb="16" eb="17">
      <t>タイチョウ</t>
    </rPh>
    <rPh sb="17" eb="18">
      <t>ドノ</t>
    </rPh>
    <phoneticPr fontId="19"/>
  </si>
  <si>
    <t>航己</t>
  </si>
  <si>
    <t>大槻</t>
  </si>
  <si>
    <t>修也</t>
  </si>
  <si>
    <t>OOTSUKI</t>
  </si>
  <si>
    <t>昊樹</t>
  </si>
  <si>
    <t>KATOU</t>
  </si>
  <si>
    <t>上條</t>
  </si>
  <si>
    <t>結生</t>
  </si>
  <si>
    <t>ｶﾐｼﾞｮｳ</t>
  </si>
  <si>
    <t>KAMIJOU</t>
  </si>
  <si>
    <t>菊池</t>
  </si>
  <si>
    <t>翼</t>
  </si>
  <si>
    <t>橘川</t>
  </si>
  <si>
    <t>拓哉</t>
  </si>
  <si>
    <t>ｷﾂｶﾜ</t>
  </si>
  <si>
    <t>ﾀｸﾔ</t>
  </si>
  <si>
    <t>KITSUKAWA</t>
  </si>
  <si>
    <t>Takuya</t>
  </si>
  <si>
    <t>勇太郎</t>
  </si>
  <si>
    <t>ﾕｳﾀﾛｳ</t>
  </si>
  <si>
    <t>Yuutarou</t>
  </si>
  <si>
    <t>圭悟</t>
  </si>
  <si>
    <t>塩川</t>
  </si>
  <si>
    <t>峻也</t>
  </si>
  <si>
    <t>SIOKAWA</t>
  </si>
  <si>
    <t>大志</t>
  </si>
  <si>
    <t>Taisi</t>
  </si>
  <si>
    <t>髙野</t>
  </si>
  <si>
    <t>Tosiki</t>
  </si>
  <si>
    <t>竹田</t>
  </si>
  <si>
    <t>集</t>
  </si>
  <si>
    <t>Shuu</t>
  </si>
  <si>
    <t>俵司</t>
  </si>
  <si>
    <t>拓歩</t>
  </si>
  <si>
    <t>ﾋｮｳｼﾞ</t>
  </si>
  <si>
    <t>HYOUZI</t>
  </si>
  <si>
    <t>FUZITA</t>
  </si>
  <si>
    <t>智也</t>
  </si>
  <si>
    <t>櫂生</t>
  </si>
  <si>
    <t>倖大</t>
  </si>
  <si>
    <t>Koudai</t>
  </si>
  <si>
    <t>米井</t>
  </si>
  <si>
    <t>太位鷹</t>
  </si>
  <si>
    <t>ﾀｲﾄ</t>
  </si>
  <si>
    <t>Taito</t>
  </si>
  <si>
    <t>岩堀</t>
  </si>
  <si>
    <t>智和</t>
  </si>
  <si>
    <t>内山</t>
  </si>
  <si>
    <t>響</t>
  </si>
  <si>
    <t>OOTSUKA</t>
  </si>
  <si>
    <t>小澤</t>
  </si>
  <si>
    <t>虎太郎</t>
  </si>
  <si>
    <t>ｵｻﾞﾜ</t>
  </si>
  <si>
    <t>OZAWA</t>
  </si>
  <si>
    <t>坂本</t>
  </si>
  <si>
    <t>貴之</t>
  </si>
  <si>
    <t>徹平</t>
  </si>
  <si>
    <t>ﾃｯﾍﾟｲ</t>
  </si>
  <si>
    <t>Teppei</t>
  </si>
  <si>
    <t>篠﨑</t>
  </si>
  <si>
    <t>直人</t>
  </si>
  <si>
    <t>SINOZAKI</t>
  </si>
  <si>
    <t>瑛空</t>
  </si>
  <si>
    <t>ｴｲｸｳ</t>
  </si>
  <si>
    <t>SIBATA</t>
  </si>
  <si>
    <t>Eikuu</t>
  </si>
  <si>
    <t>滝澤</t>
  </si>
  <si>
    <t>圭吾</t>
  </si>
  <si>
    <t>塚田</t>
  </si>
  <si>
    <t>光</t>
  </si>
  <si>
    <t>ﾂｶﾀﾞ</t>
  </si>
  <si>
    <t>TSUKADA</t>
  </si>
  <si>
    <t>諒真</t>
  </si>
  <si>
    <t>Ryouma</t>
  </si>
  <si>
    <t>蒼太</t>
  </si>
  <si>
    <t>葵</t>
  </si>
  <si>
    <t>福間</t>
  </si>
  <si>
    <t>龍也</t>
  </si>
  <si>
    <t>ﾌｸﾏ</t>
  </si>
  <si>
    <t>FUKUMA</t>
  </si>
  <si>
    <t>藤森</t>
  </si>
  <si>
    <t>FUZIMORI</t>
  </si>
  <si>
    <t>吉田</t>
  </si>
  <si>
    <t>YOSIDA</t>
  </si>
  <si>
    <t>荒木</t>
  </si>
  <si>
    <t>ISII</t>
  </si>
  <si>
    <t>小野</t>
  </si>
  <si>
    <t>陽斗</t>
  </si>
  <si>
    <t>河野</t>
  </si>
  <si>
    <t>寛斗</t>
  </si>
  <si>
    <t>KOUNO</t>
  </si>
  <si>
    <t>在間</t>
  </si>
  <si>
    <t>孔亮</t>
  </si>
  <si>
    <t>阪井</t>
  </si>
  <si>
    <t>禅</t>
  </si>
  <si>
    <t>一生</t>
  </si>
  <si>
    <t>TAKAHASI</t>
  </si>
  <si>
    <t>洸哉</t>
  </si>
  <si>
    <t>保科</t>
  </si>
  <si>
    <t>匠</t>
  </si>
  <si>
    <t>ﾎｼﾅ</t>
  </si>
  <si>
    <t>HOSINA</t>
  </si>
  <si>
    <t>ITOU</t>
  </si>
  <si>
    <t>太田</t>
  </si>
  <si>
    <t>大畑</t>
  </si>
  <si>
    <t>知輝</t>
  </si>
  <si>
    <t>ｵｵﾊﾀ</t>
  </si>
  <si>
    <t>OOHATA</t>
  </si>
  <si>
    <t>岡野</t>
  </si>
  <si>
    <t>純空</t>
  </si>
  <si>
    <t>高口</t>
  </si>
  <si>
    <t>結司</t>
  </si>
  <si>
    <t>ｺｳｸﾞﾁ</t>
  </si>
  <si>
    <t>KOUGUCHI</t>
  </si>
  <si>
    <t>Yuuzi</t>
  </si>
  <si>
    <t>Koutarou</t>
  </si>
  <si>
    <t>Yuuta</t>
  </si>
  <si>
    <t>大地</t>
  </si>
  <si>
    <t>HAYASI</t>
  </si>
  <si>
    <t>水上</t>
  </si>
  <si>
    <t>順雅</t>
  </si>
  <si>
    <t>ﾖﾘﾏｻ</t>
  </si>
  <si>
    <t>Yorimasa</t>
  </si>
  <si>
    <t>青木</t>
  </si>
  <si>
    <t>成也</t>
  </si>
  <si>
    <t>ﾅﾙﾔ</t>
  </si>
  <si>
    <t>Naruya</t>
  </si>
  <si>
    <t>匠翔</t>
  </si>
  <si>
    <t>榎本</t>
  </si>
  <si>
    <t>大木</t>
  </si>
  <si>
    <t>海音</t>
  </si>
  <si>
    <t>健太</t>
  </si>
  <si>
    <t>田草川</t>
  </si>
  <si>
    <t>晴夏</t>
  </si>
  <si>
    <t>ﾀｸｻｶﾞﾜ</t>
  </si>
  <si>
    <t>TAKUSAGAWA</t>
  </si>
  <si>
    <t>橋本</t>
  </si>
  <si>
    <t>HASIMOTO</t>
  </si>
  <si>
    <t>古市</t>
  </si>
  <si>
    <t>陽翔</t>
  </si>
  <si>
    <t>ﾌﾙｲﾁ</t>
  </si>
  <si>
    <t>FURUICHI</t>
  </si>
  <si>
    <t>Shougo</t>
  </si>
  <si>
    <t>Shou</t>
  </si>
  <si>
    <t>伊草</t>
  </si>
  <si>
    <t>涼太</t>
  </si>
  <si>
    <t>ｲｸﾞｻ</t>
  </si>
  <si>
    <t>IGUSA</t>
  </si>
  <si>
    <t>悠斗</t>
  </si>
  <si>
    <t>宇田川</t>
  </si>
  <si>
    <t>稜</t>
  </si>
  <si>
    <t>小山内</t>
  </si>
  <si>
    <t>ｵｻﾅｲ</t>
  </si>
  <si>
    <t>OSANAI</t>
  </si>
  <si>
    <t>加瀬</t>
  </si>
  <si>
    <t>颯大</t>
  </si>
  <si>
    <t>ｶｾ</t>
  </si>
  <si>
    <t>KASE</t>
  </si>
  <si>
    <t>白井</t>
  </si>
  <si>
    <t>勘太郎</t>
  </si>
  <si>
    <t>ｶﾝﾀﾛｳ</t>
  </si>
  <si>
    <t>Kantarou</t>
  </si>
  <si>
    <t>藤井</t>
  </si>
  <si>
    <t>瑛大</t>
  </si>
  <si>
    <t>山下</t>
  </si>
  <si>
    <t>幸輝</t>
  </si>
  <si>
    <t>各務</t>
  </si>
  <si>
    <t>晃生</t>
  </si>
  <si>
    <t>ｶｶﾑ</t>
  </si>
  <si>
    <t>KAKAMU</t>
  </si>
  <si>
    <t>倖</t>
  </si>
  <si>
    <t>宮下</t>
  </si>
  <si>
    <t>MIYASITA</t>
  </si>
  <si>
    <t>OOMAE</t>
  </si>
  <si>
    <t>KAWASIMA</t>
  </si>
  <si>
    <t>Saito</t>
  </si>
  <si>
    <t>KISIDA</t>
  </si>
  <si>
    <t>Ryuuzi</t>
  </si>
  <si>
    <t>SIMIZU</t>
  </si>
  <si>
    <t>Kazusa</t>
  </si>
  <si>
    <t>智輝</t>
  </si>
  <si>
    <t>TOGASI</t>
  </si>
  <si>
    <t>NAKASITA</t>
  </si>
  <si>
    <t>WAKABAYASI</t>
  </si>
  <si>
    <t>井上</t>
  </si>
  <si>
    <t>颯</t>
  </si>
  <si>
    <t>筑波大附聴覚高</t>
  </si>
  <si>
    <t>奥村</t>
  </si>
  <si>
    <t>唯斗</t>
  </si>
  <si>
    <t>郡司</t>
  </si>
  <si>
    <t>成吾</t>
  </si>
  <si>
    <t>ｸﾞﾝｼﾞ</t>
  </si>
  <si>
    <t>GUNZI</t>
  </si>
  <si>
    <t>祐輝</t>
  </si>
  <si>
    <t>健太郎</t>
  </si>
  <si>
    <t>Kentarou</t>
  </si>
  <si>
    <t>瀧澤</t>
  </si>
  <si>
    <t>優</t>
  </si>
  <si>
    <t>相原</t>
  </si>
  <si>
    <t>足達</t>
  </si>
  <si>
    <t>優弥</t>
  </si>
  <si>
    <t>Yuuya</t>
  </si>
  <si>
    <t>陽生</t>
  </si>
  <si>
    <t>飯塚</t>
  </si>
  <si>
    <t>IIDUKA</t>
  </si>
  <si>
    <t>池川</t>
  </si>
  <si>
    <t>遼太郎</t>
  </si>
  <si>
    <t>ｲｹｶﾞﾜ</t>
  </si>
  <si>
    <t>IKEGAWA</t>
  </si>
  <si>
    <t>Ryoutarou</t>
  </si>
  <si>
    <t>寛大</t>
  </si>
  <si>
    <t>石澤</t>
  </si>
  <si>
    <t>輝一</t>
  </si>
  <si>
    <t>ｲｼｻﾞﾜ</t>
  </si>
  <si>
    <t>ISIZAWA</t>
  </si>
  <si>
    <t>石本</t>
  </si>
  <si>
    <t>一登</t>
  </si>
  <si>
    <t>ｶｽﾞﾄ</t>
  </si>
  <si>
    <t>ISIMOTO</t>
  </si>
  <si>
    <t>Kazuto</t>
  </si>
  <si>
    <t>瓜田</t>
  </si>
  <si>
    <t>友聖</t>
  </si>
  <si>
    <t>ｳﾘﾀ</t>
  </si>
  <si>
    <t>URITA</t>
  </si>
  <si>
    <t>Yuusei</t>
  </si>
  <si>
    <t>大井</t>
  </si>
  <si>
    <t>心平</t>
  </si>
  <si>
    <t>ｼﾝﾍﾟｲ</t>
  </si>
  <si>
    <t>Sinpei</t>
  </si>
  <si>
    <t>大河原</t>
  </si>
  <si>
    <t>雅嘉</t>
  </si>
  <si>
    <t>ｵｵｶﾜﾗ</t>
  </si>
  <si>
    <t>ﾏｻﾖｼ</t>
  </si>
  <si>
    <t>OOKAWARA</t>
  </si>
  <si>
    <t>Masayosi</t>
  </si>
  <si>
    <t>柊也</t>
  </si>
  <si>
    <t>OOYAMA</t>
  </si>
  <si>
    <t>大和田</t>
  </si>
  <si>
    <t>OOWADA</t>
  </si>
  <si>
    <t>荻上</t>
  </si>
  <si>
    <t>明夫</t>
  </si>
  <si>
    <t>ｵｷﾞｶﾞﾐ</t>
  </si>
  <si>
    <t>OGIGAMI</t>
  </si>
  <si>
    <t>奥本</t>
  </si>
  <si>
    <t>康太郎</t>
  </si>
  <si>
    <t>ｵｸﾓﾄ</t>
  </si>
  <si>
    <t>OKUMOTO</t>
  </si>
  <si>
    <t>追田</t>
  </si>
  <si>
    <t>ｵｯﾀ</t>
  </si>
  <si>
    <t>OTTA</t>
  </si>
  <si>
    <t>柏木</t>
  </si>
  <si>
    <t>喜斗</t>
  </si>
  <si>
    <t>KASIWAGI</t>
  </si>
  <si>
    <t>日下</t>
  </si>
  <si>
    <t>康太朗</t>
  </si>
  <si>
    <t>ｸｻｶ</t>
  </si>
  <si>
    <t>KUSAKA</t>
  </si>
  <si>
    <t>倉井</t>
  </si>
  <si>
    <t>詩温</t>
  </si>
  <si>
    <t>ｸﾗｲ</t>
  </si>
  <si>
    <t>KURAI</t>
  </si>
  <si>
    <t>慧一郎</t>
  </si>
  <si>
    <t>ｹｲｲﾁﾛｳ</t>
  </si>
  <si>
    <t>KOZIMA</t>
  </si>
  <si>
    <t>Keiichirou</t>
  </si>
  <si>
    <t>小塙</t>
  </si>
  <si>
    <t>大雅</t>
  </si>
  <si>
    <t>ｺﾊﾅﾜ</t>
  </si>
  <si>
    <t>KOHANAWA</t>
  </si>
  <si>
    <t>小原</t>
  </si>
  <si>
    <t>佐久間</t>
  </si>
  <si>
    <t>龍哉</t>
  </si>
  <si>
    <t>孝介</t>
  </si>
  <si>
    <t>海瑠</t>
  </si>
  <si>
    <t>ｶｲﾙ</t>
  </si>
  <si>
    <t>Kairu</t>
  </si>
  <si>
    <t>大洋</t>
  </si>
  <si>
    <t>佐野</t>
  </si>
  <si>
    <t>島原</t>
  </si>
  <si>
    <t>ｼﾏﾊﾗ</t>
  </si>
  <si>
    <t>唯人</t>
  </si>
  <si>
    <t>正野</t>
  </si>
  <si>
    <t>巧磨</t>
  </si>
  <si>
    <t>ｼｮｳﾉ</t>
  </si>
  <si>
    <t>愛斗</t>
  </si>
  <si>
    <t>高田</t>
  </si>
  <si>
    <t>幸秀</t>
  </si>
  <si>
    <t>ｺｳｼｭｳ</t>
  </si>
  <si>
    <t>田上</t>
  </si>
  <si>
    <t>泰蔵</t>
  </si>
  <si>
    <t>ﾀｶﾞﾐ</t>
  </si>
  <si>
    <t>ﾀｲｿﾞｳ</t>
  </si>
  <si>
    <t>秀磨</t>
  </si>
  <si>
    <t>ｼｭｳﾏ</t>
  </si>
  <si>
    <t>矢形</t>
  </si>
  <si>
    <t>ﾔｶﾞﾀ</t>
  </si>
  <si>
    <t>安村</t>
  </si>
  <si>
    <t>祐一</t>
  </si>
  <si>
    <t>山崎</t>
  </si>
  <si>
    <t>遥仁</t>
  </si>
  <si>
    <t>悠太郎</t>
  </si>
  <si>
    <t>晴音</t>
  </si>
  <si>
    <t>有輝</t>
  </si>
  <si>
    <t>飯田</t>
  </si>
  <si>
    <t>大石</t>
  </si>
  <si>
    <t>修翔</t>
  </si>
  <si>
    <t>ｵｵｲｼ</t>
  </si>
  <si>
    <t>小山</t>
  </si>
  <si>
    <t>哲平</t>
  </si>
  <si>
    <t>ｵﾔﾏ</t>
  </si>
  <si>
    <t>田辺</t>
  </si>
  <si>
    <t>悠月</t>
  </si>
  <si>
    <t>谷原</t>
  </si>
  <si>
    <t>透和</t>
  </si>
  <si>
    <t>ﾀﾆﾊﾗ</t>
  </si>
  <si>
    <t>内藤</t>
  </si>
  <si>
    <t>ﾌﾅﾊﾞｼ</t>
  </si>
  <si>
    <t>祥磨</t>
  </si>
  <si>
    <t>顕正</t>
  </si>
  <si>
    <t>ｱｷﾏｻ</t>
  </si>
  <si>
    <t>李</t>
  </si>
  <si>
    <t>輝大</t>
  </si>
  <si>
    <t>ﾌｨﾃﾞ</t>
  </si>
  <si>
    <t>相葉</t>
  </si>
  <si>
    <t>雄太</t>
  </si>
  <si>
    <t>ｱｲﾊﾞ</t>
  </si>
  <si>
    <t>遥人</t>
  </si>
  <si>
    <t>葛西</t>
  </si>
  <si>
    <t>小漉</t>
  </si>
  <si>
    <t>太地</t>
  </si>
  <si>
    <t>ｺｽｷ</t>
  </si>
  <si>
    <t>小宮</t>
  </si>
  <si>
    <t>幸太朗</t>
  </si>
  <si>
    <t>自谷</t>
  </si>
  <si>
    <t>拓真</t>
  </si>
  <si>
    <t>ｼﾞﾀﾆ</t>
  </si>
  <si>
    <t>功志</t>
  </si>
  <si>
    <t>丹下</t>
  </si>
  <si>
    <t>明柊</t>
  </si>
  <si>
    <t>ﾀﾝｹﾞ</t>
  </si>
  <si>
    <t>鶴ヶ谷</t>
  </si>
  <si>
    <t>隆之佑</t>
  </si>
  <si>
    <t>ﾂﾙｶﾞﾔ</t>
  </si>
  <si>
    <t>流川</t>
  </si>
  <si>
    <t>廉大朗</t>
  </si>
  <si>
    <t>ﾅｶﾞﾚｶﾜ</t>
  </si>
  <si>
    <t>由羽斗</t>
  </si>
  <si>
    <t>原口</t>
  </si>
  <si>
    <t>洸多</t>
  </si>
  <si>
    <t>藤川</t>
  </si>
  <si>
    <t>匠真</t>
  </si>
  <si>
    <t>三河内</t>
  </si>
  <si>
    <t>ﾐｺｳﾁ</t>
  </si>
  <si>
    <t>山野井</t>
  </si>
  <si>
    <t>音飛</t>
  </si>
  <si>
    <t>ﾔﾏﾉｲ</t>
  </si>
  <si>
    <t>ｵﾄ</t>
  </si>
  <si>
    <t>市原</t>
  </si>
  <si>
    <t>光輝</t>
  </si>
  <si>
    <t>慶太</t>
  </si>
  <si>
    <t>川名</t>
  </si>
  <si>
    <t>新</t>
  </si>
  <si>
    <t>桒原</t>
  </si>
  <si>
    <t>幸太郎</t>
  </si>
  <si>
    <t>蒼羽</t>
  </si>
  <si>
    <t>ｱｵﾊﾞ</t>
  </si>
  <si>
    <t>輝翔</t>
  </si>
  <si>
    <t>中石</t>
  </si>
  <si>
    <t>大稀</t>
  </si>
  <si>
    <t>ﾅｶｲｼ</t>
  </si>
  <si>
    <t>幡田</t>
  </si>
  <si>
    <t>裕亮</t>
  </si>
  <si>
    <t>ﾊﾀﾀﾞ</t>
  </si>
  <si>
    <t>三村</t>
  </si>
  <si>
    <t>拓廊</t>
  </si>
  <si>
    <t>ﾐﾑﾗ</t>
  </si>
  <si>
    <t>涼雅</t>
  </si>
  <si>
    <t>ﾘｮｳｶﾞ</t>
  </si>
  <si>
    <t>蛯谷</t>
  </si>
  <si>
    <t>祐斗</t>
  </si>
  <si>
    <t>ｴﾋﾞﾀﾆ</t>
  </si>
  <si>
    <t>珠秋</t>
  </si>
  <si>
    <t>大坪</t>
  </si>
  <si>
    <t>千起</t>
  </si>
  <si>
    <t>琉聖</t>
  </si>
  <si>
    <t>児玉</t>
  </si>
  <si>
    <t>伸寿</t>
  </si>
  <si>
    <t>ｺﾀﾞﾏ</t>
  </si>
  <si>
    <t>ﾉﾌﾞﾄｼ</t>
  </si>
  <si>
    <t>漢</t>
  </si>
  <si>
    <t>三宮</t>
  </si>
  <si>
    <t>良太</t>
  </si>
  <si>
    <t>雅也</t>
  </si>
  <si>
    <t>玉井</t>
  </si>
  <si>
    <t>流河</t>
  </si>
  <si>
    <t>ﾀﾏｲ</t>
  </si>
  <si>
    <t>長島</t>
  </si>
  <si>
    <t>寿弥</t>
  </si>
  <si>
    <t>ﾄｼﾔ</t>
  </si>
  <si>
    <t>畑田</t>
  </si>
  <si>
    <t>林部</t>
  </si>
  <si>
    <t>周恵</t>
  </si>
  <si>
    <t>ﾊﾔｼﾍﾞ</t>
  </si>
  <si>
    <t>ﾁｶﾄｼ</t>
  </si>
  <si>
    <t>平川</t>
  </si>
  <si>
    <t>航佑</t>
  </si>
  <si>
    <t>ﾋﾗｶﾜ</t>
  </si>
  <si>
    <t>盛田</t>
  </si>
  <si>
    <t>和志</t>
  </si>
  <si>
    <t>有近</t>
  </si>
  <si>
    <t>七葉</t>
  </si>
  <si>
    <t>ｱﾘﾁｶ</t>
  </si>
  <si>
    <t>ARICHIKA</t>
  </si>
  <si>
    <t>早乙女</t>
  </si>
  <si>
    <t>和音</t>
  </si>
  <si>
    <t>ｻｵﾄﾒ</t>
  </si>
  <si>
    <t>SAOTOME</t>
  </si>
  <si>
    <t>重松</t>
  </si>
  <si>
    <t>SIGEMATSU</t>
  </si>
  <si>
    <t>灘岡</t>
  </si>
  <si>
    <t>万穂</t>
  </si>
  <si>
    <t>ﾅﾀﾞｵｶ</t>
  </si>
  <si>
    <t>NADAOKA</t>
  </si>
  <si>
    <t>廣田</t>
  </si>
  <si>
    <t>真優</t>
  </si>
  <si>
    <t>宮野</t>
  </si>
  <si>
    <t>ひらり</t>
  </si>
  <si>
    <t>ﾋﾗﾘ</t>
  </si>
  <si>
    <t>Hirari</t>
  </si>
  <si>
    <t>美海</t>
  </si>
  <si>
    <t>千咲</t>
  </si>
  <si>
    <t>平塚</t>
  </si>
  <si>
    <t>美咲</t>
  </si>
  <si>
    <t>ﾋﾗﾂｶ</t>
  </si>
  <si>
    <t>HIRATSUKA</t>
  </si>
  <si>
    <t>沙緒</t>
  </si>
  <si>
    <t>ｽﾅｵ</t>
  </si>
  <si>
    <t>Sunao</t>
  </si>
  <si>
    <t>千都</t>
  </si>
  <si>
    <t>KOBAYASI</t>
  </si>
  <si>
    <t>優那</t>
  </si>
  <si>
    <t>三枝</t>
  </si>
  <si>
    <t>彩乃</t>
  </si>
  <si>
    <t>長</t>
  </si>
  <si>
    <t>ﾁｮｳ</t>
  </si>
  <si>
    <t>CHOU</t>
  </si>
  <si>
    <t>徳重</t>
  </si>
  <si>
    <t>咲希</t>
  </si>
  <si>
    <t>ﾄｸｼｹﾞ</t>
  </si>
  <si>
    <t>TOKUSIGE</t>
  </si>
  <si>
    <t>国府台女学院高</t>
  </si>
  <si>
    <t>彩音</t>
  </si>
  <si>
    <t>ENDOU</t>
  </si>
  <si>
    <t>小倉</t>
  </si>
  <si>
    <t>悠菜</t>
  </si>
  <si>
    <t>上村</t>
  </si>
  <si>
    <t>優菜</t>
  </si>
  <si>
    <t>里村</t>
  </si>
  <si>
    <t>茜音</t>
  </si>
  <si>
    <t>ｻﾄﾑﾗ</t>
  </si>
  <si>
    <t>SATOMURA</t>
  </si>
  <si>
    <t>愛菜</t>
  </si>
  <si>
    <t>手島</t>
  </si>
  <si>
    <t>愉喜</t>
  </si>
  <si>
    <t>ﾃｼﾞﾏ</t>
  </si>
  <si>
    <t>寺木</t>
  </si>
  <si>
    <t>ﾃﾗｷ</t>
  </si>
  <si>
    <t>TERAKI</t>
  </si>
  <si>
    <t>根本</t>
  </si>
  <si>
    <t>夕伎奈</t>
  </si>
  <si>
    <t>藤山</t>
  </si>
  <si>
    <t>遥奈</t>
  </si>
  <si>
    <t>ﾌｼﾞﾔﾏ</t>
  </si>
  <si>
    <t>宮本</t>
  </si>
  <si>
    <t>森永</t>
  </si>
  <si>
    <t>真澄</t>
  </si>
  <si>
    <t>米原</t>
  </si>
  <si>
    <t>百香</t>
  </si>
  <si>
    <t>ﾖﾈﾊﾗ</t>
  </si>
  <si>
    <t>YONEHARA</t>
  </si>
  <si>
    <t>美音</t>
  </si>
  <si>
    <t>ﾐﾉﾝ</t>
  </si>
  <si>
    <t>NISIYAMA</t>
  </si>
  <si>
    <t>Minon</t>
  </si>
  <si>
    <t>珠璃</t>
  </si>
  <si>
    <t>YOSINO</t>
  </si>
  <si>
    <t>青柳</t>
  </si>
  <si>
    <t>明莉</t>
  </si>
  <si>
    <t>Sizuku</t>
  </si>
  <si>
    <t>智多</t>
  </si>
  <si>
    <t>ﾁﾀ</t>
  </si>
  <si>
    <t>Chita</t>
  </si>
  <si>
    <t>万葉</t>
  </si>
  <si>
    <t>ﾏﾖ</t>
  </si>
  <si>
    <t>Mayo</t>
  </si>
  <si>
    <t>千穂</t>
  </si>
  <si>
    <t>沙英</t>
  </si>
  <si>
    <t>風間</t>
  </si>
  <si>
    <t>陽菜</t>
  </si>
  <si>
    <t>ｶｻﾞﾏ</t>
  </si>
  <si>
    <t>KAZAMA</t>
  </si>
  <si>
    <t>希乃佳</t>
  </si>
  <si>
    <t>ﾉﾉｶ</t>
  </si>
  <si>
    <t>Nonoka</t>
  </si>
  <si>
    <t>菜柚</t>
  </si>
  <si>
    <t>ﾅﾕ</t>
  </si>
  <si>
    <t>Nayu</t>
  </si>
  <si>
    <t>髙岡</t>
  </si>
  <si>
    <t>真那</t>
  </si>
  <si>
    <t>釣巻</t>
  </si>
  <si>
    <t>菜月</t>
  </si>
  <si>
    <t>ﾂﾘﾏｷ</t>
  </si>
  <si>
    <t>TSURIMAKI</t>
  </si>
  <si>
    <t>権田</t>
  </si>
  <si>
    <t>翠幌</t>
  </si>
  <si>
    <t>ｺﾞﾝﾀﾞ</t>
  </si>
  <si>
    <t>ﾐﾎﾛ</t>
  </si>
  <si>
    <t>GONDA</t>
  </si>
  <si>
    <t>Mihoro</t>
  </si>
  <si>
    <t>田苗</t>
  </si>
  <si>
    <t>ﾀﾅｴ</t>
  </si>
  <si>
    <t>TANAE</t>
  </si>
  <si>
    <t>萌</t>
  </si>
  <si>
    <t>ﾌｼﾞﾊﾗ</t>
  </si>
  <si>
    <t>ﾓｴ</t>
  </si>
  <si>
    <t>FUZIHARA</t>
  </si>
  <si>
    <t>Moe</t>
  </si>
  <si>
    <t>蓑輪</t>
  </si>
  <si>
    <t>麟</t>
  </si>
  <si>
    <t>香穂</t>
  </si>
  <si>
    <t>石原</t>
  </si>
  <si>
    <t>ISIHARA</t>
  </si>
  <si>
    <t>宇山</t>
  </si>
  <si>
    <t>理央</t>
  </si>
  <si>
    <t>江崎</t>
  </si>
  <si>
    <t>舞佳</t>
  </si>
  <si>
    <t>ｴｻﾞｷ</t>
  </si>
  <si>
    <t>EZAKI</t>
  </si>
  <si>
    <t>沖野</t>
  </si>
  <si>
    <t>小野島</t>
  </si>
  <si>
    <t>ｵﾉｼﾏ</t>
  </si>
  <si>
    <t>ONOSIMA</t>
  </si>
  <si>
    <t>陽香</t>
  </si>
  <si>
    <t>ｶﾀｷﾞﾘ</t>
  </si>
  <si>
    <t>ﾋﾅｶ</t>
  </si>
  <si>
    <t>Hinaka</t>
  </si>
  <si>
    <t>小出</t>
  </si>
  <si>
    <t>霜越</t>
  </si>
  <si>
    <t>玲那</t>
  </si>
  <si>
    <t>ｼﾓｺｼ</t>
  </si>
  <si>
    <t>SIMOKOSI</t>
  </si>
  <si>
    <t>庄堂</t>
  </si>
  <si>
    <t>衣風</t>
  </si>
  <si>
    <t>ｼｮｳﾄﾞｳ</t>
  </si>
  <si>
    <t>ｲﾌﾞ</t>
  </si>
  <si>
    <t>SHOUDOU</t>
  </si>
  <si>
    <t>Ibu</t>
  </si>
  <si>
    <t>萌々那</t>
  </si>
  <si>
    <t>瀬崎</t>
  </si>
  <si>
    <t>望愛</t>
  </si>
  <si>
    <t>ｾｻﾞｷ</t>
  </si>
  <si>
    <t>SEZAKI</t>
  </si>
  <si>
    <t>露木</t>
  </si>
  <si>
    <t>ﾂﾕｷ</t>
  </si>
  <si>
    <t>TSUYUKI</t>
  </si>
  <si>
    <t>中屋</t>
  </si>
  <si>
    <t>結郁</t>
  </si>
  <si>
    <t>珠奈</t>
  </si>
  <si>
    <t>濱元</t>
  </si>
  <si>
    <t>日暮</t>
  </si>
  <si>
    <t>彩織</t>
  </si>
  <si>
    <t>ﾋｸﾞﾚ</t>
  </si>
  <si>
    <t>ｻｵﾘ</t>
  </si>
  <si>
    <t>HIGURE</t>
  </si>
  <si>
    <t>Saori</t>
  </si>
  <si>
    <t>村上</t>
  </si>
  <si>
    <t>芽衣</t>
  </si>
  <si>
    <t>矢作</t>
  </si>
  <si>
    <t>ﾔﾊｷﾞ</t>
  </si>
  <si>
    <t>YAHAGI</t>
  </si>
  <si>
    <t>東</t>
  </si>
  <si>
    <t>河原</t>
  </si>
  <si>
    <t>真海</t>
  </si>
  <si>
    <t>ﾏﾐ</t>
  </si>
  <si>
    <t>Mami</t>
  </si>
  <si>
    <t>浪川</t>
  </si>
  <si>
    <t>ﾅﾐｶﾜ</t>
  </si>
  <si>
    <t>NAMIKAWA</t>
  </si>
  <si>
    <t>理深</t>
  </si>
  <si>
    <t>ｺﾄﾐ</t>
  </si>
  <si>
    <t>ISIKAWA</t>
  </si>
  <si>
    <t>平尾</t>
  </si>
  <si>
    <t>渚波</t>
  </si>
  <si>
    <t>ﾋﾗｵ</t>
  </si>
  <si>
    <t>ｼｮｱ</t>
  </si>
  <si>
    <t>HIRAO</t>
  </si>
  <si>
    <t>Shoa</t>
  </si>
  <si>
    <t>深山</t>
  </si>
  <si>
    <t>夏鈴</t>
  </si>
  <si>
    <t>不二女高</t>
  </si>
  <si>
    <t>瑠菜</t>
  </si>
  <si>
    <t>來美</t>
  </si>
  <si>
    <t>作道</t>
  </si>
  <si>
    <t>ｻｸﾄﾞｳ</t>
  </si>
  <si>
    <t>SAKUDOU</t>
  </si>
  <si>
    <t>椎名</t>
  </si>
  <si>
    <t>ｼｲﾅ</t>
  </si>
  <si>
    <t>SIINA</t>
  </si>
  <si>
    <t>島田</t>
  </si>
  <si>
    <t>SIMADA</t>
  </si>
  <si>
    <t>紅那</t>
  </si>
  <si>
    <t>ﾋｶﾞｼ</t>
  </si>
  <si>
    <t>HIGASI</t>
  </si>
  <si>
    <t>星</t>
  </si>
  <si>
    <t>HOSI</t>
  </si>
  <si>
    <t>岡﨑</t>
  </si>
  <si>
    <t>芽衣菜</t>
  </si>
  <si>
    <t>実季</t>
  </si>
  <si>
    <t>美帆子</t>
  </si>
  <si>
    <t>ﾐﾎｺ</t>
  </si>
  <si>
    <t>Mihoko</t>
  </si>
  <si>
    <t>川上</t>
  </si>
  <si>
    <t>桃果</t>
  </si>
  <si>
    <t>浬</t>
  </si>
  <si>
    <t>SIRAI</t>
  </si>
  <si>
    <t>侑亜</t>
  </si>
  <si>
    <t>Yuua</t>
  </si>
  <si>
    <t>姫和</t>
  </si>
  <si>
    <t>ｷﾖﾘ</t>
  </si>
  <si>
    <t>Kiyori</t>
  </si>
  <si>
    <t>依吹</t>
  </si>
  <si>
    <t>西田</t>
  </si>
  <si>
    <t>有依里</t>
  </si>
  <si>
    <t>ﾆｼﾀﾞ</t>
  </si>
  <si>
    <t>NISIDA</t>
  </si>
  <si>
    <t>渡利</t>
  </si>
  <si>
    <t>友華</t>
  </si>
  <si>
    <t>ﾜﾀﾘ</t>
  </si>
  <si>
    <t>WATARI</t>
  </si>
  <si>
    <t>旭</t>
  </si>
  <si>
    <t>まや</t>
  </si>
  <si>
    <t>和洋国府台女高</t>
  </si>
  <si>
    <t>ﾏﾔ</t>
  </si>
  <si>
    <t>Maya</t>
  </si>
  <si>
    <t>真桜</t>
  </si>
  <si>
    <t>岩田</t>
  </si>
  <si>
    <t>茉子</t>
  </si>
  <si>
    <t>芹里菜</t>
  </si>
  <si>
    <t>ｾﾘﾅ</t>
  </si>
  <si>
    <t>Serina</t>
  </si>
  <si>
    <t>眞悠</t>
  </si>
  <si>
    <t>赤間</t>
  </si>
  <si>
    <t>柚紀</t>
  </si>
  <si>
    <t>ｱｶﾏ</t>
  </si>
  <si>
    <t>AKAMA</t>
  </si>
  <si>
    <t>萌里</t>
  </si>
  <si>
    <t>宇治</t>
  </si>
  <si>
    <t>桃華</t>
  </si>
  <si>
    <t>ｳｼﾞ</t>
  </si>
  <si>
    <t>陽瑶</t>
  </si>
  <si>
    <t>須藤</t>
  </si>
  <si>
    <t>日向</t>
  </si>
  <si>
    <t>ｽﾄﾞｳ</t>
  </si>
  <si>
    <t>あゆみ</t>
  </si>
  <si>
    <t>NISIMORI</t>
  </si>
  <si>
    <t>原田</t>
  </si>
  <si>
    <t>恋永</t>
  </si>
  <si>
    <t>知歩</t>
  </si>
  <si>
    <t>大輔</t>
  </si>
  <si>
    <t>優汰</t>
  </si>
  <si>
    <t>宮澤</t>
  </si>
  <si>
    <t>理人</t>
  </si>
  <si>
    <t>安部</t>
  </si>
  <si>
    <t>光惺</t>
  </si>
  <si>
    <t>鷲見</t>
  </si>
  <si>
    <t>拓維</t>
  </si>
  <si>
    <t>中川</t>
  </si>
  <si>
    <t>立規</t>
  </si>
  <si>
    <t>槇田</t>
  </si>
  <si>
    <t>惺央</t>
  </si>
  <si>
    <t>勇生呂</t>
  </si>
  <si>
    <t>橘ブラッドリー</t>
  </si>
  <si>
    <t>希維</t>
  </si>
  <si>
    <t>宮崎</t>
  </si>
  <si>
    <t>雄一朗</t>
  </si>
  <si>
    <t>葉月</t>
  </si>
  <si>
    <t>呂</t>
  </si>
  <si>
    <t>祥宇</t>
  </si>
  <si>
    <t>長瀬</t>
  </si>
  <si>
    <t>棯生</t>
  </si>
  <si>
    <t>唐鎌</t>
  </si>
  <si>
    <t>旬二</t>
  </si>
  <si>
    <t>健蔵</t>
  </si>
  <si>
    <t>臼井</t>
  </si>
  <si>
    <t>寺下</t>
  </si>
  <si>
    <t>惺生レオ</t>
  </si>
  <si>
    <t>神崎</t>
  </si>
  <si>
    <t>由空</t>
  </si>
  <si>
    <t>琢磨</t>
  </si>
  <si>
    <t>燿</t>
  </si>
  <si>
    <t>谷渕</t>
  </si>
  <si>
    <t>凱哉</t>
  </si>
  <si>
    <t>大滝</t>
  </si>
  <si>
    <t>奎吾</t>
  </si>
  <si>
    <t>石岡</t>
  </si>
  <si>
    <t>ﾘﾋﾄ</t>
  </si>
  <si>
    <t>ｽﾐ</t>
  </si>
  <si>
    <t>ﾀｸｲ</t>
  </si>
  <si>
    <t>ﾏｷﾀ</t>
  </si>
  <si>
    <t>ｾｵｳ</t>
  </si>
  <si>
    <t>ﾕｳﾛ</t>
  </si>
  <si>
    <t>ﾀﾁﾊﾞﾅﾌﾞﾗﾂﾄﾞﾘｰ</t>
  </si>
  <si>
    <t>ﾕｳｲﾁﾛｳ</t>
  </si>
  <si>
    <t>ﾊﾂﾞｷ</t>
  </si>
  <si>
    <t>ﾅｶﾞｾ</t>
  </si>
  <si>
    <t>ｶﾗｶﾏ</t>
  </si>
  <si>
    <t>ｸﾏｶﾞｴ</t>
  </si>
  <si>
    <t>ｼｭﾝｼﾞ</t>
  </si>
  <si>
    <t>ｹﾝｿﾞｳ</t>
  </si>
  <si>
    <t>ﾃﾗｼﾀ</t>
  </si>
  <si>
    <t>ｻﾄｷﾚｵ</t>
  </si>
  <si>
    <t>ｶﾝｻﾞｷ</t>
  </si>
  <si>
    <t>ﾀﾆﾌﾞﾁ</t>
  </si>
  <si>
    <t>ｲｼｵｶ</t>
  </si>
  <si>
    <t xml:space="preserve"> ﾊﾔﾃ</t>
  </si>
  <si>
    <t>Ryuunosuke</t>
  </si>
  <si>
    <t>Yuusuke</t>
  </si>
  <si>
    <t>大樹</t>
  </si>
  <si>
    <t>友輝</t>
  </si>
  <si>
    <t>NAKA</t>
  </si>
  <si>
    <t>Yuuma</t>
  </si>
  <si>
    <t>HISIYAMA</t>
  </si>
  <si>
    <t>Sentarou</t>
  </si>
  <si>
    <t>HIRUMA</t>
  </si>
  <si>
    <t>SINMEI</t>
  </si>
  <si>
    <t>仲</t>
  </si>
  <si>
    <t>有馬</t>
  </si>
  <si>
    <t>菱山</t>
  </si>
  <si>
    <t>仙太郎</t>
  </si>
  <si>
    <t>昼間</t>
  </si>
  <si>
    <t>凪</t>
  </si>
  <si>
    <t>真明</t>
  </si>
  <si>
    <t>憲吾</t>
  </si>
  <si>
    <t>福永</t>
  </si>
  <si>
    <t>ﾅｶ</t>
  </si>
  <si>
    <t>ﾋｼﾔﾏ</t>
  </si>
  <si>
    <t>ｾﾝﾀﾛｳ</t>
  </si>
  <si>
    <t>ﾋﾙﾏ</t>
  </si>
  <si>
    <t>ｼﾝﾒｲ</t>
  </si>
  <si>
    <t>Yasutaka</t>
  </si>
  <si>
    <t>Soutatsu</t>
  </si>
  <si>
    <t>MOMITA</t>
  </si>
  <si>
    <t>TAKAYASU</t>
  </si>
  <si>
    <t>靖和</t>
  </si>
  <si>
    <t>爽辰</t>
  </si>
  <si>
    <t>籾田</t>
  </si>
  <si>
    <t>泰知</t>
  </si>
  <si>
    <t>齊藤</t>
  </si>
  <si>
    <t>高安</t>
  </si>
  <si>
    <t>颯人</t>
  </si>
  <si>
    <t>直也</t>
  </si>
  <si>
    <t>ﾔｽﾀｶ</t>
  </si>
  <si>
    <t>ｿｳﾀﾂ</t>
  </si>
  <si>
    <t>ﾓﾐﾀ</t>
  </si>
  <si>
    <t>ﾀｶﾔｽ</t>
  </si>
  <si>
    <t>TAKUMA</t>
  </si>
  <si>
    <t>CHIKAYAMA</t>
  </si>
  <si>
    <t>Shouya</t>
  </si>
  <si>
    <t>Taiju</t>
  </si>
  <si>
    <t>Kenshou</t>
  </si>
  <si>
    <t>Ikumi</t>
  </si>
  <si>
    <t>宅間</t>
  </si>
  <si>
    <t>智哉</t>
  </si>
  <si>
    <t>近山</t>
  </si>
  <si>
    <t>翔哉</t>
  </si>
  <si>
    <t>村山</t>
  </si>
  <si>
    <t>健翔</t>
  </si>
  <si>
    <t>出口</t>
  </si>
  <si>
    <t>郁海</t>
  </si>
  <si>
    <t>ﾁｶﾔﾏ</t>
  </si>
  <si>
    <t>ﾀｲｼﾞｭ</t>
  </si>
  <si>
    <t>ｲｸﾐ</t>
  </si>
  <si>
    <t>FUKAMACHI</t>
  </si>
  <si>
    <t>Junya</t>
  </si>
  <si>
    <t>深町</t>
  </si>
  <si>
    <t>淳也</t>
  </si>
  <si>
    <t>前田</t>
  </si>
  <si>
    <t>ﾌｶﾏﾁ</t>
  </si>
  <si>
    <t>ｼﾞｭﾝﾔ</t>
  </si>
  <si>
    <t>TERASAWA</t>
  </si>
  <si>
    <t>HIZIKATA</t>
  </si>
  <si>
    <t>Ousuke</t>
  </si>
  <si>
    <t>寺澤</t>
  </si>
  <si>
    <t>怜音</t>
  </si>
  <si>
    <t>土方</t>
  </si>
  <si>
    <t>旺祐</t>
  </si>
  <si>
    <t>ﾃﾗｻﾜ</t>
  </si>
  <si>
    <t>ﾋｼﾞｶﾀ</t>
  </si>
  <si>
    <t>Kotetsu</t>
  </si>
  <si>
    <t>ISIBASI</t>
  </si>
  <si>
    <t>BOUGO</t>
  </si>
  <si>
    <t>Sido</t>
  </si>
  <si>
    <t>SI</t>
  </si>
  <si>
    <t>Inken</t>
  </si>
  <si>
    <t>YANAGIMOTO</t>
  </si>
  <si>
    <t>ARAKAKI</t>
  </si>
  <si>
    <t>Torazirou</t>
  </si>
  <si>
    <t>Rihito</t>
  </si>
  <si>
    <t>SUMI</t>
  </si>
  <si>
    <t>Takui</t>
  </si>
  <si>
    <t>MAKITA</t>
  </si>
  <si>
    <t>Seou</t>
  </si>
  <si>
    <t>NAGASIMA</t>
  </si>
  <si>
    <t>EBITANI</t>
  </si>
  <si>
    <t>Tosiya</t>
  </si>
  <si>
    <t>Kazusi</t>
  </si>
  <si>
    <t>Ryuusei</t>
  </si>
  <si>
    <t>HIRAKAWA</t>
  </si>
  <si>
    <t>Nobutosi</t>
  </si>
  <si>
    <t>TAMAI</t>
  </si>
  <si>
    <t>Ryuuga</t>
  </si>
  <si>
    <t>HAYASIBE</t>
  </si>
  <si>
    <t>Chikatosi</t>
  </si>
  <si>
    <t>OOTSUBO</t>
  </si>
  <si>
    <t>HATADA</t>
  </si>
  <si>
    <t>KON</t>
  </si>
  <si>
    <t>Maito</t>
  </si>
  <si>
    <t>Yuusin</t>
  </si>
  <si>
    <t>MIYAKOSI</t>
  </si>
  <si>
    <t>Ryuuki</t>
  </si>
  <si>
    <t>Musasi</t>
  </si>
  <si>
    <t>KOSUKI</t>
  </si>
  <si>
    <t>ZITANI</t>
  </si>
  <si>
    <t>SINOHARA</t>
  </si>
  <si>
    <t>Kousi</t>
  </si>
  <si>
    <t>TANGE</t>
  </si>
  <si>
    <t>TSURUGAYA</t>
  </si>
  <si>
    <t>MIKOUCHI</t>
  </si>
  <si>
    <t>YAMANOI</t>
  </si>
  <si>
    <t>Oto</t>
  </si>
  <si>
    <t>AIBA</t>
  </si>
  <si>
    <t>NAGAREKAWA</t>
  </si>
  <si>
    <t>Rentarou</t>
  </si>
  <si>
    <t>FUZIKAWA</t>
  </si>
  <si>
    <t>OOKUBO</t>
  </si>
  <si>
    <t>Yuuro</t>
  </si>
  <si>
    <t>Yuuichirou</t>
  </si>
  <si>
    <t>Aoba</t>
  </si>
  <si>
    <t>Ryouga</t>
  </si>
  <si>
    <t>KAZIYAMA</t>
  </si>
  <si>
    <t>MIMURA</t>
  </si>
  <si>
    <t>NAKAISI</t>
  </si>
  <si>
    <t>Haduki</t>
  </si>
  <si>
    <t>Sekai</t>
  </si>
  <si>
    <t>Sinya</t>
  </si>
  <si>
    <t>KISIMOTO</t>
  </si>
  <si>
    <t>NISIDATE</t>
  </si>
  <si>
    <t>Yosihiro</t>
  </si>
  <si>
    <t>MIKAWA</t>
  </si>
  <si>
    <t>MAZIMA</t>
  </si>
  <si>
    <t>HIRASIMA</t>
  </si>
  <si>
    <t>MORISOTO</t>
  </si>
  <si>
    <t>HISINUMA</t>
  </si>
  <si>
    <t>YASUOKA</t>
  </si>
  <si>
    <t>Hitosi</t>
  </si>
  <si>
    <t>Koushuu</t>
  </si>
  <si>
    <t>SHOUNO</t>
  </si>
  <si>
    <t>SIMAHARA</t>
  </si>
  <si>
    <t>Taiyou</t>
  </si>
  <si>
    <t>NAGASE</t>
  </si>
  <si>
    <t>KARAKAMA</t>
  </si>
  <si>
    <t>KUMAGAE</t>
  </si>
  <si>
    <t>Shunzi</t>
  </si>
  <si>
    <t>Kenzou</t>
  </si>
  <si>
    <t>TERASITA</t>
  </si>
  <si>
    <t>Satokireo</t>
  </si>
  <si>
    <t>KANZAKI</t>
  </si>
  <si>
    <t>YAGATA</t>
  </si>
  <si>
    <t>Shuuma</t>
  </si>
  <si>
    <t>TAGAMI</t>
  </si>
  <si>
    <t>Taizou</t>
  </si>
  <si>
    <t>Yuuichi</t>
  </si>
  <si>
    <t>IWAIDA</t>
  </si>
  <si>
    <t>KAWATE</t>
  </si>
  <si>
    <t>TANIHARA</t>
  </si>
  <si>
    <t>FUNABASI</t>
  </si>
  <si>
    <t>TANIBUCHI</t>
  </si>
  <si>
    <t>OTAKI</t>
  </si>
  <si>
    <t>LEE</t>
  </si>
  <si>
    <t>Fwide</t>
  </si>
  <si>
    <t>Akimasa</t>
  </si>
  <si>
    <t>ISIOKA</t>
  </si>
  <si>
    <t>KOBATA</t>
  </si>
  <si>
    <t>ASAMI</t>
  </si>
  <si>
    <t>KOSIKAWA</t>
  </si>
  <si>
    <t>SASADA</t>
  </si>
  <si>
    <t>TAKANE</t>
  </si>
  <si>
    <t>琥哲</t>
  </si>
  <si>
    <t>宙也</t>
  </si>
  <si>
    <t>煌徠</t>
  </si>
  <si>
    <t>迅佑</t>
  </si>
  <si>
    <t>落合</t>
  </si>
  <si>
    <t>拓眞</t>
  </si>
  <si>
    <t>嵐</t>
  </si>
  <si>
    <t>防護</t>
  </si>
  <si>
    <t>正伍</t>
  </si>
  <si>
    <t>森岡</t>
  </si>
  <si>
    <t>佳大</t>
  </si>
  <si>
    <t>才人</t>
  </si>
  <si>
    <t>竜馬</t>
  </si>
  <si>
    <t>大前</t>
  </si>
  <si>
    <t>友翔</t>
  </si>
  <si>
    <t>真輝</t>
  </si>
  <si>
    <t>夏向</t>
  </si>
  <si>
    <t>隆治</t>
  </si>
  <si>
    <t>和瑳</t>
  </si>
  <si>
    <t>陽達</t>
  </si>
  <si>
    <t>中下</t>
  </si>
  <si>
    <t>力人</t>
  </si>
  <si>
    <t>冨樫</t>
  </si>
  <si>
    <t>輝</t>
  </si>
  <si>
    <t>佐伯</t>
  </si>
  <si>
    <t>志人</t>
  </si>
  <si>
    <t>寺内</t>
  </si>
  <si>
    <t>濵田</t>
  </si>
  <si>
    <t>貴博</t>
  </si>
  <si>
    <t>施</t>
  </si>
  <si>
    <t>胤軒</t>
  </si>
  <si>
    <t>柳元</t>
  </si>
  <si>
    <t>大佑</t>
  </si>
  <si>
    <t>三上</t>
  </si>
  <si>
    <t>新垣</t>
  </si>
  <si>
    <t>琢海</t>
  </si>
  <si>
    <t>虎次郎</t>
  </si>
  <si>
    <t>近</t>
  </si>
  <si>
    <t>舞斗</t>
  </si>
  <si>
    <t>山木</t>
  </si>
  <si>
    <t>諒太郎</t>
  </si>
  <si>
    <t>優心</t>
  </si>
  <si>
    <t>宮越</t>
  </si>
  <si>
    <t>隆輝</t>
  </si>
  <si>
    <t>武志</t>
  </si>
  <si>
    <t>健大</t>
  </si>
  <si>
    <t>古川</t>
  </si>
  <si>
    <t>結登</t>
  </si>
  <si>
    <t>小川</t>
  </si>
  <si>
    <t>世海</t>
  </si>
  <si>
    <t>真矢</t>
  </si>
  <si>
    <t>岸本</t>
  </si>
  <si>
    <t>悠真</t>
  </si>
  <si>
    <t>西舘</t>
  </si>
  <si>
    <t>直生</t>
  </si>
  <si>
    <t>高大</t>
  </si>
  <si>
    <t>義大</t>
  </si>
  <si>
    <t>朔</t>
  </si>
  <si>
    <t>三河</t>
  </si>
  <si>
    <t>春人</t>
  </si>
  <si>
    <t>丈琉</t>
  </si>
  <si>
    <t>間島</t>
  </si>
  <si>
    <t>怜央</t>
  </si>
  <si>
    <t>海醒</t>
  </si>
  <si>
    <t>平嶋</t>
  </si>
  <si>
    <t>優亜</t>
  </si>
  <si>
    <t>森外</t>
  </si>
  <si>
    <t>虹羽</t>
  </si>
  <si>
    <t>菱沼</t>
  </si>
  <si>
    <t>双葉</t>
  </si>
  <si>
    <t>安岡</t>
  </si>
  <si>
    <t>仁志</t>
  </si>
  <si>
    <t>温人</t>
  </si>
  <si>
    <t>岩井田</t>
  </si>
  <si>
    <t>遥己</t>
  </si>
  <si>
    <t>聡大</t>
  </si>
  <si>
    <t>悠</t>
  </si>
  <si>
    <t>内田</t>
  </si>
  <si>
    <t>川手</t>
  </si>
  <si>
    <t>高井</t>
  </si>
  <si>
    <t>雄介</t>
  </si>
  <si>
    <t>小畑</t>
  </si>
  <si>
    <t>博暉</t>
  </si>
  <si>
    <t>幸哉</t>
  </si>
  <si>
    <t>朝海</t>
  </si>
  <si>
    <t>皓喜</t>
  </si>
  <si>
    <t>越川</t>
  </si>
  <si>
    <t>啓仁</t>
  </si>
  <si>
    <t>笹田</t>
  </si>
  <si>
    <t>晴仁</t>
  </si>
  <si>
    <t>髙根</t>
  </si>
  <si>
    <t>莉央</t>
  </si>
  <si>
    <t>平山</t>
  </si>
  <si>
    <t>侑和</t>
  </si>
  <si>
    <t>ｺﾃﾂ</t>
  </si>
  <si>
    <t>ﾎﾞｳｺﾞ</t>
  </si>
  <si>
    <t>ｻｲﾄ</t>
  </si>
  <si>
    <t>ｵｵﾏｴ</t>
  </si>
  <si>
    <t>ｶｽﾞｻ</t>
  </si>
  <si>
    <t>ﾅｶｼﾀ</t>
  </si>
  <si>
    <t>ﾄｶﾞｼ</t>
  </si>
  <si>
    <t>ｼﾄﾞ</t>
  </si>
  <si>
    <t>ﾃﾗｳﾁ</t>
  </si>
  <si>
    <t>ｼ</t>
  </si>
  <si>
    <t>ｲﾝｹﾝ</t>
  </si>
  <si>
    <t>ﾔﾅｷﾞﾓﾄ</t>
  </si>
  <si>
    <t>ｱﾗｶｷ</t>
  </si>
  <si>
    <t>ﾄﾗｼﾞﾛｳ</t>
  </si>
  <si>
    <t>ｺﾝ</t>
  </si>
  <si>
    <t>ﾏｲﾄ</t>
  </si>
  <si>
    <t>ﾐﾔｺｼ</t>
  </si>
  <si>
    <t>ﾘｭｳｷ</t>
  </si>
  <si>
    <t>ﾑｻｼ</t>
  </si>
  <si>
    <t>ｾｶｲ</t>
  </si>
  <si>
    <t>ｼﾝﾔ</t>
  </si>
  <si>
    <t>ﾆｼﾀﾞﾃ</t>
  </si>
  <si>
    <t>ﾖｼﾋﾛ</t>
  </si>
  <si>
    <t>ﾐｶﾜ</t>
  </si>
  <si>
    <t>ﾏｼﾞﾏ</t>
  </si>
  <si>
    <t>ﾜｷﾞ</t>
  </si>
  <si>
    <t>ﾓﾘｿﾄ</t>
  </si>
  <si>
    <t>ﾋｼﾇﾏ</t>
  </si>
  <si>
    <t>ﾔｽｵｶ</t>
  </si>
  <si>
    <t>ﾋﾄｼ</t>
  </si>
  <si>
    <t>ｲﾜｲﾀﾞ</t>
  </si>
  <si>
    <t>ｶﾜﾃ</t>
  </si>
  <si>
    <t>ｺﾊﾞﾀ</t>
  </si>
  <si>
    <t>ﾕｷﾔ</t>
  </si>
  <si>
    <t>ｻｻﾀﾞ</t>
  </si>
  <si>
    <t>ﾀｶﾈ</t>
  </si>
  <si>
    <t>ﾕｳﾜ</t>
  </si>
  <si>
    <t>Soyoka</t>
  </si>
  <si>
    <t>HINATA</t>
  </si>
  <si>
    <t>HIRAI</t>
  </si>
  <si>
    <t>Momizi</t>
  </si>
  <si>
    <t>Kaoruko</t>
  </si>
  <si>
    <t>Arisa</t>
  </si>
  <si>
    <t>MOCHIDUKI</t>
  </si>
  <si>
    <t>Nanahima</t>
  </si>
  <si>
    <t>Riiyo</t>
  </si>
  <si>
    <t>Eriko</t>
  </si>
  <si>
    <t>TSUZI</t>
  </si>
  <si>
    <t>Mahiro</t>
  </si>
  <si>
    <t>UZI</t>
  </si>
  <si>
    <t>SUDOU</t>
  </si>
  <si>
    <t>IKEMOTO</t>
  </si>
  <si>
    <t>Mahiru</t>
  </si>
  <si>
    <t>Orika</t>
  </si>
  <si>
    <t>ISIYAMA</t>
  </si>
  <si>
    <t>Mihana</t>
  </si>
  <si>
    <t>SANKODA</t>
  </si>
  <si>
    <t>YADA</t>
  </si>
  <si>
    <t>Tomono</t>
  </si>
  <si>
    <t>Hitomi</t>
  </si>
  <si>
    <t>TEZIMA</t>
  </si>
  <si>
    <t>YAMASITA</t>
  </si>
  <si>
    <t>Moemi</t>
  </si>
  <si>
    <t>NISIZAKA</t>
  </si>
  <si>
    <t>FUZIYAMA</t>
  </si>
  <si>
    <t>KUGE</t>
  </si>
  <si>
    <t>TAZIRI</t>
  </si>
  <si>
    <t>Kotoko</t>
  </si>
  <si>
    <t>OKADO</t>
  </si>
  <si>
    <t>Wakanako</t>
  </si>
  <si>
    <t>KAWAZIRI</t>
  </si>
  <si>
    <t>KAWAWA</t>
  </si>
  <si>
    <t>Tsukino</t>
  </si>
  <si>
    <t>MIKI</t>
  </si>
  <si>
    <t>IDA</t>
  </si>
  <si>
    <t>TAKAGAWA</t>
  </si>
  <si>
    <t>Sieri</t>
  </si>
  <si>
    <t>Rea</t>
  </si>
  <si>
    <t>EMOTO</t>
  </si>
  <si>
    <t>Ayu</t>
  </si>
  <si>
    <t>Meru</t>
  </si>
  <si>
    <t>桃香</t>
  </si>
  <si>
    <t>杉浦</t>
  </si>
  <si>
    <t>侑愛</t>
  </si>
  <si>
    <t>志珠来</t>
  </si>
  <si>
    <t>梅原</t>
  </si>
  <si>
    <t>千尋</t>
  </si>
  <si>
    <t>颯花</t>
  </si>
  <si>
    <t>絵里菜</t>
  </si>
  <si>
    <t>心愛</t>
  </si>
  <si>
    <t>平井</t>
  </si>
  <si>
    <t>柚希</t>
  </si>
  <si>
    <t>千佳</t>
  </si>
  <si>
    <t>細川</t>
  </si>
  <si>
    <t>薫子</t>
  </si>
  <si>
    <t>陽和</t>
  </si>
  <si>
    <t>愛咲</t>
  </si>
  <si>
    <t>望月</t>
  </si>
  <si>
    <t>渚紗</t>
  </si>
  <si>
    <t>七妃真</t>
  </si>
  <si>
    <t>奥田</t>
  </si>
  <si>
    <t>梨世</t>
  </si>
  <si>
    <t>英理子</t>
  </si>
  <si>
    <t>森</t>
  </si>
  <si>
    <t>辻</t>
  </si>
  <si>
    <t>美結</t>
  </si>
  <si>
    <t>あこ</t>
  </si>
  <si>
    <t>悠乃</t>
  </si>
  <si>
    <t>舞優</t>
  </si>
  <si>
    <t>池本</t>
  </si>
  <si>
    <t>まひる</t>
  </si>
  <si>
    <t>織加</t>
  </si>
  <si>
    <t>石山</t>
  </si>
  <si>
    <t>馬場</t>
  </si>
  <si>
    <t>海華</t>
  </si>
  <si>
    <t>真央</t>
  </si>
  <si>
    <t>汐夏</t>
  </si>
  <si>
    <t>三小田</t>
  </si>
  <si>
    <t>真望</t>
  </si>
  <si>
    <t>矢田</t>
  </si>
  <si>
    <t>友乃</t>
  </si>
  <si>
    <t>仁美</t>
  </si>
  <si>
    <t>堀川</t>
  </si>
  <si>
    <t>萌水</t>
  </si>
  <si>
    <t>西坂</t>
  </si>
  <si>
    <t>美瑳</t>
  </si>
  <si>
    <t>久下</t>
  </si>
  <si>
    <t>結和</t>
  </si>
  <si>
    <t>古賀</t>
  </si>
  <si>
    <t>向日葵</t>
  </si>
  <si>
    <t>和奏</t>
  </si>
  <si>
    <t>田尻</t>
  </si>
  <si>
    <t>佐和</t>
  </si>
  <si>
    <t>琴瑚</t>
  </si>
  <si>
    <t>岡戸</t>
  </si>
  <si>
    <t>若菜子</t>
  </si>
  <si>
    <t>川尻</t>
  </si>
  <si>
    <t>優瞳</t>
  </si>
  <si>
    <t>川和</t>
  </si>
  <si>
    <t>花鈴</t>
  </si>
  <si>
    <t>月乃</t>
  </si>
  <si>
    <t>花澤</t>
  </si>
  <si>
    <t>風音</t>
  </si>
  <si>
    <t>三木</t>
  </si>
  <si>
    <t>悠花</t>
  </si>
  <si>
    <t>井田</t>
  </si>
  <si>
    <t>七菜子</t>
  </si>
  <si>
    <t>平木</t>
  </si>
  <si>
    <t>美空</t>
  </si>
  <si>
    <t>はづ紀</t>
  </si>
  <si>
    <t>柚夏</t>
  </si>
  <si>
    <t>岩渕</t>
  </si>
  <si>
    <t>高川</t>
  </si>
  <si>
    <t>詩恵梨</t>
  </si>
  <si>
    <t>玲彩</t>
  </si>
  <si>
    <t>岡村</t>
  </si>
  <si>
    <t>星奈</t>
  </si>
  <si>
    <t>江本</t>
  </si>
  <si>
    <t>明優</t>
  </si>
  <si>
    <t>める</t>
  </si>
  <si>
    <t>ｿﾖｶ</t>
  </si>
  <si>
    <t>ﾋﾗｲ</t>
  </si>
  <si>
    <t>ｶｵﾙｺ</t>
  </si>
  <si>
    <t>ｱﾘｻ</t>
  </si>
  <si>
    <t>ﾔｶﾍﾞ</t>
  </si>
  <si>
    <t>ﾅﾅﾋﾏ</t>
  </si>
  <si>
    <t>ﾘｲﾖ</t>
  </si>
  <si>
    <t>ｴﾘｺ</t>
  </si>
  <si>
    <t>ﾂｼﾞ</t>
  </si>
  <si>
    <t>ﾏﾋﾛ</t>
  </si>
  <si>
    <t>ｲｹﾓﾄ</t>
  </si>
  <si>
    <t>ﾏﾋﾙ</t>
  </si>
  <si>
    <t>ｵﾘｶ</t>
  </si>
  <si>
    <t>ｲｼﾔﾏ</t>
  </si>
  <si>
    <t>ﾐﾊﾅ</t>
  </si>
  <si>
    <t>ｻﾝｺﾀﾞ</t>
  </si>
  <si>
    <t>ﾔﾀﾞ</t>
  </si>
  <si>
    <t>ﾋﾄﾐ</t>
  </si>
  <si>
    <t>ﾓｴﾐ</t>
  </si>
  <si>
    <t>ﾆｼｻﾞｶ</t>
  </si>
  <si>
    <t>ｸｹﾞ</t>
  </si>
  <si>
    <t>ﾀｼﾞﾘ</t>
  </si>
  <si>
    <t>ｺﾄｺ</t>
  </si>
  <si>
    <t>ｵｶﾄﾞ</t>
  </si>
  <si>
    <t>ﾜｶﾅｺ</t>
  </si>
  <si>
    <t>ｶﾜｼﾞﾘ</t>
  </si>
  <si>
    <t>ｶﾜﾜ</t>
  </si>
  <si>
    <t>ﾂｷﾉ</t>
  </si>
  <si>
    <t>ｲﾀﾞ</t>
  </si>
  <si>
    <t>ﾀｶｶﾞﾜ</t>
  </si>
  <si>
    <t>ｼｴﾘ</t>
  </si>
  <si>
    <t>ﾚｱ</t>
  </si>
  <si>
    <t>ｴﾓﾄ</t>
  </si>
  <si>
    <t>ｱﾕ</t>
  </si>
  <si>
    <t>ﾒﾙ</t>
  </si>
  <si>
    <t>優羽</t>
    <rPh sb="0" eb="1">
      <t>ユウ</t>
    </rPh>
    <rPh sb="1" eb="2">
      <t>ハネ</t>
    </rPh>
    <phoneticPr fontId="2"/>
  </si>
  <si>
    <t>6.12</t>
  </si>
  <si>
    <t>ユウワ</t>
  </si>
  <si>
    <t>Yuwa</t>
  </si>
  <si>
    <t>2010．5.19</t>
  </si>
  <si>
    <t>勝瀬</t>
    <rPh sb="0" eb="2">
      <t>カツセ</t>
    </rPh>
    <phoneticPr fontId="2"/>
  </si>
  <si>
    <t>カツセ</t>
  </si>
  <si>
    <t>KATSUSE</t>
  </si>
  <si>
    <t>榊原</t>
    <rPh sb="0" eb="2">
      <t>サカキバラ</t>
    </rPh>
    <phoneticPr fontId="2"/>
  </si>
  <si>
    <t>勇馬</t>
    <rPh sb="0" eb="2">
      <t>ユウマ</t>
    </rPh>
    <phoneticPr fontId="2"/>
  </si>
  <si>
    <t>6.13</t>
  </si>
  <si>
    <t>サカキバラ</t>
  </si>
  <si>
    <t>ユウマ</t>
  </si>
  <si>
    <t>SAKAKIBARA</t>
  </si>
  <si>
    <t>Youma</t>
  </si>
  <si>
    <t>維央</t>
    <rPh sb="0" eb="1">
      <t>ｲ</t>
    </rPh>
    <rPh sb="1" eb="2">
      <t>ｵｳ</t>
    </rPh>
    <phoneticPr fontId="2" type="halfwidthKatakana"/>
  </si>
  <si>
    <t>6.14</t>
  </si>
  <si>
    <t>阪本</t>
    <rPh sb="0" eb="1">
      <t>ｻｶ</t>
    </rPh>
    <rPh sb="1" eb="2">
      <t>ﾓﾄ</t>
    </rPh>
    <phoneticPr fontId="2" type="halfwidthKatakana"/>
  </si>
  <si>
    <t>龍平</t>
    <rPh sb="0" eb="2">
      <t>ﾘｭｳﾍｲ</t>
    </rPh>
    <phoneticPr fontId="2" type="halfwidthKatakana"/>
  </si>
  <si>
    <t>6.21</t>
  </si>
  <si>
    <t>ﾘｭｳﾍｲ</t>
  </si>
  <si>
    <t>Ryuhei</t>
  </si>
  <si>
    <t>2010.4.13</t>
  </si>
  <si>
    <t>高井</t>
    <rPh sb="0" eb="2">
      <t>タカイ</t>
    </rPh>
    <phoneticPr fontId="2"/>
  </si>
  <si>
    <t>遥真</t>
    <rPh sb="0" eb="1">
      <t>ハルカ</t>
    </rPh>
    <phoneticPr fontId="2"/>
  </si>
  <si>
    <t>6.27</t>
  </si>
  <si>
    <t>西澤</t>
    <rPh sb="0" eb="2">
      <t>ﾆｼｻﾞﾜ</t>
    </rPh>
    <phoneticPr fontId="2" type="halfwidthKatakana"/>
  </si>
  <si>
    <t>幸乃</t>
    <rPh sb="0" eb="1">
      <t>ﾕｷ</t>
    </rPh>
    <rPh sb="1" eb="2">
      <t>ﾉ</t>
    </rPh>
    <phoneticPr fontId="2" type="halfwidthKatakana"/>
  </si>
  <si>
    <t>7.3</t>
  </si>
  <si>
    <t>ﾆｼｻﾞﾜ</t>
  </si>
  <si>
    <t>NISHIZAWA</t>
  </si>
  <si>
    <t>2008.07.04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</si>
</sst>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  <numFmt numFmtId="182" formatCode="&quot;競技者ID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6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5" fillId="0" borderId="0" xfId="2" applyFont="1" applyAlignment="1">
      <alignment horizontal="left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0" fillId="5" borderId="0" xfId="0" applyFill="1">
      <alignment vertical="center"/>
    </xf>
    <xf numFmtId="178" fontId="11" fillId="0" borderId="0" xfId="0" applyNumberFormat="1" applyFont="1">
      <alignment vertical="center"/>
    </xf>
    <xf numFmtId="0" fontId="0" fillId="0" borderId="0" xfId="0" applyAlignment="1">
      <alignment horizontal="centerContinuous" vertical="center"/>
    </xf>
    <xf numFmtId="0" fontId="13" fillId="0" borderId="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9" fontId="11" fillId="0" borderId="49" xfId="0" applyNumberFormat="1" applyFont="1" applyBorder="1" applyAlignment="1">
      <alignment horizontal="center" vertical="center"/>
    </xf>
    <xf numFmtId="180" fontId="11" fillId="0" borderId="49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14" fontId="12" fillId="0" borderId="0" xfId="0" applyNumberFormat="1" applyFont="1" applyAlignment="1">
      <alignment horizontal="centerContinuous" vertical="center" shrinkToFit="1"/>
    </xf>
    <xf numFmtId="0" fontId="11" fillId="0" borderId="0" xfId="0" applyFont="1" applyAlignment="1">
      <alignment horizontal="centerContinuous" vertical="center" shrinkToFit="1"/>
    </xf>
    <xf numFmtId="0" fontId="11" fillId="0" borderId="63" xfId="0" applyFont="1" applyBorder="1" applyAlignment="1">
      <alignment horizontal="centerContinuous" vertical="center" shrinkToFit="1"/>
    </xf>
    <xf numFmtId="0" fontId="11" fillId="0" borderId="64" xfId="0" applyFont="1" applyBorder="1" applyAlignment="1">
      <alignment horizontal="centerContinuous" vertical="center" shrinkToFit="1"/>
    </xf>
    <xf numFmtId="0" fontId="11" fillId="0" borderId="7" xfId="0" applyFont="1" applyBorder="1" applyAlignment="1">
      <alignment horizontal="centerContinuous" vertical="center"/>
    </xf>
    <xf numFmtId="178" fontId="13" fillId="0" borderId="55" xfId="0" applyNumberFormat="1" applyFont="1" applyBorder="1" applyAlignment="1">
      <alignment horizontal="centerContinuous" vertical="center" shrinkToFit="1"/>
    </xf>
    <xf numFmtId="0" fontId="13" fillId="0" borderId="55" xfId="0" applyFont="1" applyBorder="1" applyAlignment="1">
      <alignment horizontal="centerContinuous" vertical="center" shrinkToFit="1"/>
    </xf>
    <xf numFmtId="0" fontId="13" fillId="0" borderId="10" xfId="0" applyFont="1" applyBorder="1" applyAlignment="1">
      <alignment horizontal="centerContinuous" vertical="center" shrinkToFit="1"/>
    </xf>
    <xf numFmtId="0" fontId="13" fillId="0" borderId="11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Continuous" vertical="center"/>
    </xf>
    <xf numFmtId="0" fontId="13" fillId="0" borderId="62" xfId="0" applyFont="1" applyBorder="1" applyAlignment="1">
      <alignment horizontal="centerContinuous" vertical="center"/>
    </xf>
    <xf numFmtId="0" fontId="13" fillId="0" borderId="53" xfId="0" applyFont="1" applyBorder="1" applyAlignment="1">
      <alignment horizontal="centerContinuous" vertical="center"/>
    </xf>
    <xf numFmtId="0" fontId="13" fillId="0" borderId="57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 applyProtection="1">
      <alignment horizontal="center" vertical="center"/>
      <protection locked="0"/>
    </xf>
    <xf numFmtId="181" fontId="11" fillId="0" borderId="52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8" fillId="0" borderId="14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/>
    </xf>
    <xf numFmtId="14" fontId="13" fillId="0" borderId="55" xfId="0" applyNumberFormat="1" applyFont="1" applyBorder="1" applyAlignment="1" applyProtection="1">
      <alignment horizontal="centerContinuous" vertical="center" shrinkToFit="1"/>
      <protection locked="0"/>
    </xf>
    <xf numFmtId="0" fontId="13" fillId="0" borderId="11" xfId="0" applyFont="1" applyBorder="1" applyAlignment="1" applyProtection="1">
      <alignment horizontal="centerContinuous" vertical="center"/>
      <protection locked="0"/>
    </xf>
    <xf numFmtId="0" fontId="13" fillId="0" borderId="61" xfId="0" applyFont="1" applyBorder="1" applyAlignment="1" applyProtection="1">
      <alignment horizontal="centerContinuous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178" fontId="13" fillId="0" borderId="22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178" fontId="13" fillId="0" borderId="19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178" fontId="13" fillId="0" borderId="38" xfId="0" applyNumberFormat="1" applyFont="1" applyBorder="1" applyAlignment="1" applyProtection="1">
      <alignment horizontal="center" vertical="center"/>
      <protection locked="0"/>
    </xf>
    <xf numFmtId="178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Continuous" vertical="center"/>
      <protection locked="0"/>
    </xf>
    <xf numFmtId="0" fontId="9" fillId="0" borderId="74" xfId="0" applyFont="1" applyBorder="1" applyAlignment="1">
      <alignment horizontal="centerContinuous" vertical="center"/>
    </xf>
    <xf numFmtId="0" fontId="9" fillId="0" borderId="75" xfId="0" applyFont="1" applyBorder="1" applyAlignment="1">
      <alignment horizontal="centerContinuous" vertical="center"/>
    </xf>
    <xf numFmtId="0" fontId="9" fillId="0" borderId="70" xfId="0" applyFont="1" applyBorder="1" applyAlignment="1">
      <alignment horizontal="centerContinuous" vertical="center"/>
    </xf>
    <xf numFmtId="0" fontId="9" fillId="0" borderId="71" xfId="0" applyFont="1" applyBorder="1" applyAlignment="1">
      <alignment horizontal="centerContinuous" vertical="center"/>
    </xf>
    <xf numFmtId="0" fontId="9" fillId="0" borderId="72" xfId="0" applyFont="1" applyBorder="1" applyAlignment="1">
      <alignment horizontal="centerContinuous" vertical="center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178" fontId="15" fillId="0" borderId="24" xfId="0" applyNumberFormat="1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178" fontId="15" fillId="0" borderId="19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178" fontId="15" fillId="0" borderId="39" xfId="0" applyNumberFormat="1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6" fillId="0" borderId="73" xfId="0" applyFont="1" applyBorder="1" applyAlignment="1">
      <alignment horizontal="centerContinuous" vertical="center"/>
    </xf>
    <xf numFmtId="0" fontId="13" fillId="0" borderId="76" xfId="0" applyFont="1" applyBorder="1" applyAlignment="1" applyProtection="1">
      <alignment horizontal="centerContinuous" vertical="center"/>
      <protection locked="0"/>
    </xf>
    <xf numFmtId="0" fontId="13" fillId="0" borderId="76" xfId="0" applyFont="1" applyBorder="1" applyAlignment="1">
      <alignment horizontal="centerContinuous" vertical="center"/>
    </xf>
    <xf numFmtId="0" fontId="13" fillId="0" borderId="77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Continuous" vertical="center"/>
    </xf>
    <xf numFmtId="0" fontId="17" fillId="0" borderId="0" xfId="3">
      <alignment vertical="center"/>
    </xf>
    <xf numFmtId="0" fontId="18" fillId="0" borderId="0" xfId="0" applyFont="1">
      <alignment vertical="center"/>
    </xf>
    <xf numFmtId="182" fontId="0" fillId="0" borderId="0" xfId="0" applyNumberFormat="1">
      <alignment vertical="center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14" fontId="12" fillId="0" borderId="65" xfId="0" applyNumberFormat="1" applyFont="1" applyBorder="1" applyAlignment="1">
      <alignment horizontal="center" vertical="center" shrinkToFit="1"/>
    </xf>
    <xf numFmtId="14" fontId="12" fillId="0" borderId="66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38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3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3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CCFF99"/>
      <color rgb="FFFF99FF"/>
      <color rgb="FFFFCCFF"/>
      <color rgb="FFCCFFFF"/>
      <color rgb="FF66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4CE6BAD1-B1B1-4DDF-A287-214892B61379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9C62069E-B994-490A-9319-CAD87936DCB2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616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EFC5E0AB-1486-4AD4-BFD6-BCBD9B8271C2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616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5CA4AD6D-B698-46C4-982A-8144965F8F32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81966E01-2045-46AA-8010-47B61B4238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593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2E1B9B2C-2B81-4982-B219-2D4C9AF013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593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9</xdr:col>
      <xdr:colOff>619125</xdr:colOff>
      <xdr:row>31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9</xdr:col>
      <xdr:colOff>619125</xdr:colOff>
      <xdr:row>10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502921</xdr:colOff>
      <xdr:row>23</xdr:row>
      <xdr:rowOff>28575</xdr:rowOff>
    </xdr:from>
    <xdr:to>
      <xdr:col>9</xdr:col>
      <xdr:colOff>668655</xdr:colOff>
      <xdr:row>25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526281" y="5293995"/>
          <a:ext cx="2177414" cy="43163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23</xdr:row>
      <xdr:rowOff>19051</xdr:rowOff>
    </xdr:from>
    <xdr:to>
      <xdr:col>4</xdr:col>
      <xdr:colOff>476250</xdr:colOff>
      <xdr:row>25</xdr:row>
      <xdr:rowOff>22861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84471"/>
          <a:ext cx="2859083" cy="461010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8</xdr:row>
      <xdr:rowOff>171450</xdr:rowOff>
    </xdr:from>
    <xdr:to>
      <xdr:col>6</xdr:col>
      <xdr:colOff>647700</xdr:colOff>
      <xdr:row>10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10</xdr:row>
      <xdr:rowOff>219075</xdr:rowOff>
    </xdr:from>
    <xdr:to>
      <xdr:col>10</xdr:col>
      <xdr:colOff>137159</xdr:colOff>
      <xdr:row>20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512695"/>
          <a:ext cx="6823709" cy="2276474"/>
          <a:chOff x="19050" y="2190750"/>
          <a:chExt cx="6976836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27892" y="3661418"/>
            <a:ext cx="1548784" cy="901056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03273" y="3859889"/>
            <a:ext cx="1038033" cy="693061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267903" y="3859889"/>
            <a:ext cx="1637244" cy="693061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500483" y="2209801"/>
            <a:ext cx="2081042" cy="927655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59889"/>
            <a:ext cx="1071145" cy="693061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548640</xdr:colOff>
      <xdr:row>27</xdr:row>
      <xdr:rowOff>66675</xdr:rowOff>
    </xdr:from>
    <xdr:to>
      <xdr:col>6</xdr:col>
      <xdr:colOff>117518</xdr:colOff>
      <xdr:row>29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1889760" y="6246495"/>
          <a:ext cx="2251118" cy="43835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24066;&#24029;&#28006;&#23433;&#25903;&#37096;\2022\01&#31179;&#23395;&#35352;&#37682;&#20250;\01autumn_entry.xlsx" TargetMode="External"/><Relationship Id="rId1" Type="http://schemas.openxmlformats.org/officeDocument/2006/relationships/externalLinkPath" Target="/&#24066;&#24029;&#28006;&#23433;&#25903;&#37096;/2022/01&#31179;&#23395;&#35352;&#37682;&#20250;/01autumn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競技csv"/>
      <sheetName val="所属csv"/>
      <sheetName val="中学男選手データ"/>
      <sheetName val="中学女選手データ"/>
      <sheetName val="高校男選手データ"/>
      <sheetName val="高校女選手データ"/>
      <sheetName val="一覧表作成方法"/>
      <sheetName val="中学一覧表"/>
      <sheetName val="高校一覧表"/>
      <sheetName val="競技者csv貼り付け用"/>
      <sheetName val="チームcsv貼り付け用"/>
      <sheetName val="競技者csv変換"/>
      <sheetName val="チームcsv変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U35" t="str">
            <v/>
          </cell>
          <cell r="V35" t="str">
            <v/>
          </cell>
          <cell r="W35" t="str">
            <v/>
          </cell>
        </row>
        <row r="36">
          <cell r="U36" t="str">
            <v/>
          </cell>
          <cell r="V36" t="str">
            <v/>
          </cell>
          <cell r="W36" t="str">
            <v/>
          </cell>
        </row>
        <row r="37">
          <cell r="U37" t="str">
            <v/>
          </cell>
          <cell r="V37" t="str">
            <v/>
          </cell>
          <cell r="W37" t="str">
            <v/>
          </cell>
        </row>
        <row r="38">
          <cell r="U38" t="str">
            <v/>
          </cell>
          <cell r="V38" t="str">
            <v/>
          </cell>
          <cell r="W38" t="str">
            <v/>
          </cell>
        </row>
        <row r="39">
          <cell r="U39" t="str">
            <v/>
          </cell>
          <cell r="V39" t="str">
            <v/>
          </cell>
          <cell r="W39" t="str">
            <v/>
          </cell>
        </row>
        <row r="45">
          <cell r="I45" t="str">
            <v/>
          </cell>
          <cell r="J45" t="str">
            <v/>
          </cell>
          <cell r="K45" t="str">
            <v/>
          </cell>
        </row>
        <row r="46">
          <cell r="I46" t="str">
            <v/>
          </cell>
          <cell r="J46" t="str">
            <v/>
          </cell>
          <cell r="K46" t="str">
            <v/>
          </cell>
        </row>
        <row r="47">
          <cell r="I47" t="str">
            <v/>
          </cell>
          <cell r="J47" t="str">
            <v/>
          </cell>
          <cell r="K47" t="str">
            <v/>
          </cell>
          <cell r="L47">
            <v>32</v>
          </cell>
        </row>
        <row r="48">
          <cell r="I48" t="str">
            <v/>
          </cell>
          <cell r="J48" t="str">
            <v/>
          </cell>
          <cell r="K48" t="str">
            <v/>
          </cell>
          <cell r="L48">
            <v>32</v>
          </cell>
        </row>
        <row r="49">
          <cell r="I49" t="str">
            <v/>
          </cell>
          <cell r="J49" t="str">
            <v/>
          </cell>
          <cell r="K49" t="str">
            <v/>
          </cell>
        </row>
        <row r="56">
          <cell r="A56">
            <v>16</v>
          </cell>
        </row>
        <row r="57">
          <cell r="A57">
            <v>16</v>
          </cell>
        </row>
        <row r="58">
          <cell r="A58">
            <v>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3-08-05T13:41:29.189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3-08-05T13:42:09.331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rrom@tadoai.n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R50"/>
  <sheetViews>
    <sheetView topLeftCell="A12" workbookViewId="0">
      <selection activeCell="B2" sqref="B2:O31"/>
    </sheetView>
  </sheetViews>
  <sheetFormatPr defaultRowHeight="18" x14ac:dyDescent="0.45"/>
  <cols>
    <col min="6" max="6" width="26.59765625" bestFit="1" customWidth="1"/>
  </cols>
  <sheetData>
    <row r="1" spans="1:18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1383</v>
      </c>
      <c r="O1" t="s">
        <v>1384</v>
      </c>
      <c r="Q1" t="s">
        <v>5087</v>
      </c>
      <c r="R1" t="s">
        <v>5089</v>
      </c>
    </row>
    <row r="2" spans="1:18" x14ac:dyDescent="0.45">
      <c r="A2" t="str">
        <f>IF(F2="","",F2)</f>
        <v>男子100m</v>
      </c>
      <c r="B2">
        <v>1</v>
      </c>
      <c r="C2">
        <v>2</v>
      </c>
      <c r="D2">
        <v>1</v>
      </c>
      <c r="E2">
        <v>1</v>
      </c>
      <c r="F2" t="s">
        <v>5090</v>
      </c>
      <c r="G2" t="s">
        <v>5096</v>
      </c>
      <c r="H2" t="s">
        <v>5090</v>
      </c>
      <c r="I2" t="s">
        <v>12</v>
      </c>
      <c r="L2">
        <v>0</v>
      </c>
      <c r="M2">
        <v>0</v>
      </c>
      <c r="N2">
        <v>1</v>
      </c>
      <c r="O2" t="s">
        <v>1385</v>
      </c>
    </row>
    <row r="3" spans="1:18" x14ac:dyDescent="0.45">
      <c r="A3" t="str">
        <f t="shared" ref="A3:A50" si="0">IF(F3="","",F3)</f>
        <v>男子200m</v>
      </c>
      <c r="B3">
        <v>2</v>
      </c>
      <c r="C3">
        <v>3</v>
      </c>
      <c r="D3">
        <v>1</v>
      </c>
      <c r="E3">
        <v>1</v>
      </c>
      <c r="F3" t="s">
        <v>5091</v>
      </c>
      <c r="G3" t="s">
        <v>5097</v>
      </c>
      <c r="H3" t="s">
        <v>5091</v>
      </c>
      <c r="I3" t="s">
        <v>12</v>
      </c>
      <c r="L3">
        <v>0</v>
      </c>
      <c r="M3">
        <v>0</v>
      </c>
      <c r="N3">
        <v>1</v>
      </c>
      <c r="O3" t="s">
        <v>1385</v>
      </c>
      <c r="Q3" t="str">
        <f>A2</f>
        <v>男子100m</v>
      </c>
      <c r="R3" t="str">
        <f>A2</f>
        <v>男子100m</v>
      </c>
    </row>
    <row r="4" spans="1:18" x14ac:dyDescent="0.45">
      <c r="A4" t="str">
        <f t="shared" si="0"/>
        <v>男子400m</v>
      </c>
      <c r="B4">
        <v>3</v>
      </c>
      <c r="C4">
        <v>4</v>
      </c>
      <c r="D4">
        <v>1</v>
      </c>
      <c r="E4">
        <v>1</v>
      </c>
      <c r="F4" t="s">
        <v>5092</v>
      </c>
      <c r="G4" t="s">
        <v>5098</v>
      </c>
      <c r="H4" t="s">
        <v>5092</v>
      </c>
      <c r="I4" t="s">
        <v>12</v>
      </c>
      <c r="L4">
        <v>0</v>
      </c>
      <c r="M4">
        <v>0</v>
      </c>
      <c r="N4">
        <v>2</v>
      </c>
      <c r="O4" t="s">
        <v>1385</v>
      </c>
      <c r="Q4" t="str">
        <f t="shared" ref="Q4:Q9" si="1">A3</f>
        <v>男子200m</v>
      </c>
      <c r="R4" t="str">
        <f t="shared" ref="R4:R8" si="2">A3</f>
        <v>男子200m</v>
      </c>
    </row>
    <row r="5" spans="1:18" x14ac:dyDescent="0.45">
      <c r="A5" t="str">
        <f t="shared" si="0"/>
        <v>男子800m</v>
      </c>
      <c r="B5">
        <v>4</v>
      </c>
      <c r="C5">
        <v>5</v>
      </c>
      <c r="D5">
        <v>1</v>
      </c>
      <c r="E5">
        <v>1</v>
      </c>
      <c r="F5" t="s">
        <v>5093</v>
      </c>
      <c r="G5" t="s">
        <v>5099</v>
      </c>
      <c r="H5" t="s">
        <v>5093</v>
      </c>
      <c r="I5" t="s">
        <v>12</v>
      </c>
      <c r="L5">
        <v>0</v>
      </c>
      <c r="M5">
        <v>0</v>
      </c>
      <c r="N5">
        <v>2</v>
      </c>
      <c r="O5" t="s">
        <v>1385</v>
      </c>
      <c r="Q5" t="str">
        <f t="shared" si="1"/>
        <v>男子400m</v>
      </c>
      <c r="R5" t="str">
        <f t="shared" si="2"/>
        <v>男子400m</v>
      </c>
    </row>
    <row r="6" spans="1:18" x14ac:dyDescent="0.45">
      <c r="A6" t="str">
        <f t="shared" si="0"/>
        <v>男子1500m</v>
      </c>
      <c r="B6">
        <v>5</v>
      </c>
      <c r="C6">
        <v>7</v>
      </c>
      <c r="D6">
        <v>1</v>
      </c>
      <c r="E6">
        <v>1</v>
      </c>
      <c r="F6" t="s">
        <v>5094</v>
      </c>
      <c r="G6" t="s">
        <v>5100</v>
      </c>
      <c r="H6" t="s">
        <v>5094</v>
      </c>
      <c r="I6" t="s">
        <v>12</v>
      </c>
      <c r="L6">
        <v>0</v>
      </c>
      <c r="M6">
        <v>0</v>
      </c>
      <c r="N6">
        <v>2</v>
      </c>
      <c r="O6" t="s">
        <v>1385</v>
      </c>
      <c r="Q6" t="str">
        <f t="shared" si="1"/>
        <v>男子800m</v>
      </c>
      <c r="R6" t="str">
        <f t="shared" si="2"/>
        <v>男子800m</v>
      </c>
    </row>
    <row r="7" spans="1:18" x14ac:dyDescent="0.45">
      <c r="A7" t="str">
        <f t="shared" si="0"/>
        <v>男女3000m</v>
      </c>
      <c r="B7">
        <v>6</v>
      </c>
      <c r="C7">
        <v>8</v>
      </c>
      <c r="D7">
        <v>1</v>
      </c>
      <c r="E7">
        <v>3</v>
      </c>
      <c r="F7" t="s">
        <v>5088</v>
      </c>
      <c r="G7" t="s">
        <v>5101</v>
      </c>
      <c r="H7" t="s">
        <v>5088</v>
      </c>
      <c r="I7" t="s">
        <v>5028</v>
      </c>
      <c r="L7">
        <v>0</v>
      </c>
      <c r="M7">
        <v>0</v>
      </c>
      <c r="N7">
        <v>2</v>
      </c>
      <c r="O7" t="s">
        <v>1385</v>
      </c>
      <c r="Q7" t="str">
        <f t="shared" si="1"/>
        <v>男子1500m</v>
      </c>
      <c r="R7" t="str">
        <f t="shared" si="2"/>
        <v>男子1500m</v>
      </c>
    </row>
    <row r="8" spans="1:18" x14ac:dyDescent="0.45">
      <c r="A8" t="str">
        <f t="shared" si="0"/>
        <v>中学男子110mH</v>
      </c>
      <c r="B8">
        <v>7</v>
      </c>
      <c r="C8">
        <v>17</v>
      </c>
      <c r="D8">
        <v>15</v>
      </c>
      <c r="E8">
        <v>1</v>
      </c>
      <c r="F8" t="s">
        <v>5125</v>
      </c>
      <c r="G8" t="s">
        <v>5030</v>
      </c>
      <c r="H8" t="s">
        <v>5029</v>
      </c>
      <c r="I8" t="s">
        <v>12</v>
      </c>
      <c r="L8">
        <v>0</v>
      </c>
      <c r="M8">
        <v>0</v>
      </c>
      <c r="N8">
        <v>1</v>
      </c>
      <c r="O8" t="s">
        <v>1385</v>
      </c>
      <c r="Q8" t="str">
        <f t="shared" si="1"/>
        <v>男女3000m</v>
      </c>
      <c r="R8" t="str">
        <f t="shared" si="2"/>
        <v>男女3000m</v>
      </c>
    </row>
    <row r="9" spans="1:18" x14ac:dyDescent="0.45">
      <c r="A9" t="str">
        <f t="shared" si="0"/>
        <v>高校一般男子110mH</v>
      </c>
      <c r="B9">
        <v>8</v>
      </c>
      <c r="C9">
        <v>19</v>
      </c>
      <c r="D9">
        <v>1</v>
      </c>
      <c r="E9">
        <v>1</v>
      </c>
      <c r="F9" t="s">
        <v>5102</v>
      </c>
      <c r="G9" t="s">
        <v>5103</v>
      </c>
      <c r="H9" t="s">
        <v>5104</v>
      </c>
      <c r="I9" t="s">
        <v>12</v>
      </c>
      <c r="L9">
        <v>0</v>
      </c>
      <c r="M9">
        <v>0</v>
      </c>
      <c r="N9">
        <v>1</v>
      </c>
      <c r="O9" t="s">
        <v>1385</v>
      </c>
      <c r="Q9" t="str">
        <f t="shared" si="1"/>
        <v>中学男子110mH</v>
      </c>
      <c r="R9" t="str">
        <f>A9</f>
        <v>高校一般男子110mH</v>
      </c>
    </row>
    <row r="10" spans="1:18" x14ac:dyDescent="0.45">
      <c r="A10" t="str">
        <f t="shared" si="0"/>
        <v>男子4X100mR</v>
      </c>
      <c r="B10">
        <v>9</v>
      </c>
      <c r="C10">
        <v>30</v>
      </c>
      <c r="D10">
        <v>1</v>
      </c>
      <c r="E10">
        <v>1</v>
      </c>
      <c r="F10" t="s">
        <v>5095</v>
      </c>
      <c r="G10" t="s">
        <v>5105</v>
      </c>
      <c r="H10" t="s">
        <v>5095</v>
      </c>
      <c r="I10" t="s">
        <v>12</v>
      </c>
      <c r="L10">
        <v>0</v>
      </c>
      <c r="M10">
        <v>0</v>
      </c>
      <c r="N10">
        <v>2</v>
      </c>
      <c r="O10" t="s">
        <v>1385</v>
      </c>
      <c r="Q10" t="str">
        <f>A11</f>
        <v>中学男子走高跳</v>
      </c>
      <c r="R10" t="str">
        <f>A12</f>
        <v>高校一般男子走高跳</v>
      </c>
    </row>
    <row r="11" spans="1:18" x14ac:dyDescent="0.45">
      <c r="A11" t="str">
        <f t="shared" si="0"/>
        <v>中学男子走高跳</v>
      </c>
      <c r="B11">
        <v>10</v>
      </c>
      <c r="C11">
        <v>34</v>
      </c>
      <c r="D11">
        <v>15</v>
      </c>
      <c r="E11">
        <v>1</v>
      </c>
      <c r="F11" t="s">
        <v>5031</v>
      </c>
      <c r="G11" t="s">
        <v>5032</v>
      </c>
      <c r="H11" t="s">
        <v>5031</v>
      </c>
      <c r="I11" t="s">
        <v>12</v>
      </c>
      <c r="L11">
        <v>0</v>
      </c>
      <c r="M11">
        <v>0</v>
      </c>
      <c r="N11">
        <v>1</v>
      </c>
      <c r="O11" t="s">
        <v>1385</v>
      </c>
      <c r="Q11" t="str">
        <f>A13</f>
        <v>中学男子走幅跳</v>
      </c>
      <c r="R11" t="str">
        <f>A14</f>
        <v>高校一般男子走幅跳</v>
      </c>
    </row>
    <row r="12" spans="1:18" x14ac:dyDescent="0.45">
      <c r="A12" t="str">
        <f t="shared" si="0"/>
        <v>高校一般男子走高跳</v>
      </c>
      <c r="B12">
        <v>11</v>
      </c>
      <c r="C12">
        <v>34</v>
      </c>
      <c r="D12">
        <v>1</v>
      </c>
      <c r="E12">
        <v>1</v>
      </c>
      <c r="F12" t="s">
        <v>5106</v>
      </c>
      <c r="G12" t="s">
        <v>5033</v>
      </c>
      <c r="H12" t="s">
        <v>5106</v>
      </c>
      <c r="I12" t="s">
        <v>12</v>
      </c>
      <c r="L12">
        <v>0</v>
      </c>
      <c r="M12">
        <v>0</v>
      </c>
      <c r="N12">
        <v>1</v>
      </c>
      <c r="O12" t="s">
        <v>1385</v>
      </c>
      <c r="Q12" t="str">
        <f>A15</f>
        <v>中学男子砲丸投</v>
      </c>
      <c r="R12" t="str">
        <f>A16</f>
        <v>高校男子砲丸投</v>
      </c>
    </row>
    <row r="13" spans="1:18" x14ac:dyDescent="0.45">
      <c r="A13" t="str">
        <f t="shared" si="0"/>
        <v>中学男子走幅跳</v>
      </c>
      <c r="B13">
        <v>12</v>
      </c>
      <c r="C13">
        <v>36</v>
      </c>
      <c r="D13">
        <v>15</v>
      </c>
      <c r="E13">
        <v>1</v>
      </c>
      <c r="F13" t="s">
        <v>5034</v>
      </c>
      <c r="G13" t="s">
        <v>5035</v>
      </c>
      <c r="H13" t="s">
        <v>5034</v>
      </c>
      <c r="I13" t="s">
        <v>12</v>
      </c>
      <c r="L13">
        <v>0</v>
      </c>
      <c r="M13">
        <v>0</v>
      </c>
      <c r="N13">
        <v>1</v>
      </c>
      <c r="O13" t="s">
        <v>1385</v>
      </c>
      <c r="Q13" t="str">
        <f>A18</f>
        <v>女子100m</v>
      </c>
      <c r="R13" t="str">
        <f>A18</f>
        <v>女子100m</v>
      </c>
    </row>
    <row r="14" spans="1:18" x14ac:dyDescent="0.45">
      <c r="A14" t="str">
        <f t="shared" si="0"/>
        <v>高校一般男子走幅跳</v>
      </c>
      <c r="B14">
        <v>13</v>
      </c>
      <c r="C14">
        <v>36</v>
      </c>
      <c r="D14">
        <v>1</v>
      </c>
      <c r="E14">
        <v>1</v>
      </c>
      <c r="F14" t="s">
        <v>5107</v>
      </c>
      <c r="G14" t="s">
        <v>5036</v>
      </c>
      <c r="H14" t="s">
        <v>5107</v>
      </c>
      <c r="I14" t="s">
        <v>12</v>
      </c>
      <c r="L14">
        <v>0</v>
      </c>
      <c r="M14">
        <v>0</v>
      </c>
      <c r="N14">
        <v>1</v>
      </c>
      <c r="O14" t="s">
        <v>1385</v>
      </c>
      <c r="Q14" t="str">
        <f t="shared" ref="Q14:Q18" si="3">A19</f>
        <v>女子200m</v>
      </c>
      <c r="R14" t="str">
        <f t="shared" ref="R14:R17" si="4">A19</f>
        <v>女子200m</v>
      </c>
    </row>
    <row r="15" spans="1:18" x14ac:dyDescent="0.45">
      <c r="A15" t="str">
        <f t="shared" si="0"/>
        <v>中学男子砲丸投</v>
      </c>
      <c r="B15">
        <v>14</v>
      </c>
      <c r="C15">
        <v>40</v>
      </c>
      <c r="D15">
        <v>15</v>
      </c>
      <c r="E15">
        <v>1</v>
      </c>
      <c r="F15" t="s">
        <v>5126</v>
      </c>
      <c r="G15" t="s">
        <v>5038</v>
      </c>
      <c r="H15" t="s">
        <v>5037</v>
      </c>
      <c r="I15" t="s">
        <v>12</v>
      </c>
      <c r="L15">
        <v>0</v>
      </c>
      <c r="M15">
        <v>0</v>
      </c>
      <c r="N15">
        <v>1</v>
      </c>
      <c r="O15" t="s">
        <v>1385</v>
      </c>
      <c r="Q15" t="str">
        <f t="shared" si="3"/>
        <v>女子400m</v>
      </c>
      <c r="R15" t="str">
        <f t="shared" si="4"/>
        <v>女子400m</v>
      </c>
    </row>
    <row r="16" spans="1:18" x14ac:dyDescent="0.45">
      <c r="A16" t="str">
        <f t="shared" si="0"/>
        <v>高校男子砲丸投</v>
      </c>
      <c r="B16">
        <v>15</v>
      </c>
      <c r="C16">
        <v>42</v>
      </c>
      <c r="D16">
        <v>10</v>
      </c>
      <c r="E16">
        <v>1</v>
      </c>
      <c r="F16" t="s">
        <v>5127</v>
      </c>
      <c r="G16" t="s">
        <v>5040</v>
      </c>
      <c r="H16" t="s">
        <v>5039</v>
      </c>
      <c r="I16" t="s">
        <v>12</v>
      </c>
      <c r="L16">
        <v>0</v>
      </c>
      <c r="M16">
        <v>0</v>
      </c>
      <c r="N16">
        <v>1</v>
      </c>
      <c r="O16" t="s">
        <v>1385</v>
      </c>
      <c r="Q16" t="str">
        <f t="shared" si="3"/>
        <v>女子800m</v>
      </c>
      <c r="R16" t="str">
        <f t="shared" si="4"/>
        <v>女子800m</v>
      </c>
    </row>
    <row r="17" spans="1:18" x14ac:dyDescent="0.45">
      <c r="A17" t="str">
        <f t="shared" si="0"/>
        <v>一般男子砲丸投</v>
      </c>
      <c r="B17">
        <v>16</v>
      </c>
      <c r="C17">
        <v>43</v>
      </c>
      <c r="D17">
        <v>2</v>
      </c>
      <c r="E17">
        <v>1</v>
      </c>
      <c r="F17" t="s">
        <v>5128</v>
      </c>
      <c r="G17" t="s">
        <v>5042</v>
      </c>
      <c r="H17" t="s">
        <v>5041</v>
      </c>
      <c r="I17" t="s">
        <v>12</v>
      </c>
      <c r="L17">
        <v>0</v>
      </c>
      <c r="M17">
        <v>0</v>
      </c>
      <c r="N17">
        <v>1</v>
      </c>
      <c r="O17" t="s">
        <v>1385</v>
      </c>
      <c r="Q17" t="str">
        <f t="shared" si="3"/>
        <v>女子1500m</v>
      </c>
      <c r="R17" t="str">
        <f t="shared" si="4"/>
        <v>女子1500m</v>
      </c>
    </row>
    <row r="18" spans="1:18" x14ac:dyDescent="0.45">
      <c r="A18" t="str">
        <f t="shared" si="0"/>
        <v>女子100m</v>
      </c>
      <c r="B18">
        <v>17</v>
      </c>
      <c r="C18">
        <v>2</v>
      </c>
      <c r="D18">
        <v>1</v>
      </c>
      <c r="E18">
        <v>2</v>
      </c>
      <c r="F18" t="s">
        <v>5108</v>
      </c>
      <c r="G18" t="s">
        <v>5109</v>
      </c>
      <c r="H18" t="s">
        <v>5108</v>
      </c>
      <c r="I18" t="s">
        <v>13</v>
      </c>
      <c r="L18">
        <v>0</v>
      </c>
      <c r="M18">
        <v>0</v>
      </c>
      <c r="N18">
        <v>1</v>
      </c>
      <c r="O18" t="s">
        <v>1385</v>
      </c>
      <c r="Q18" t="str">
        <f t="shared" si="3"/>
        <v>中学女子100mH</v>
      </c>
      <c r="R18" t="str">
        <f>A24</f>
        <v>高校一般女子100mH</v>
      </c>
    </row>
    <row r="19" spans="1:18" x14ac:dyDescent="0.45">
      <c r="A19" t="str">
        <f t="shared" si="0"/>
        <v>女子200m</v>
      </c>
      <c r="B19">
        <v>18</v>
      </c>
      <c r="C19">
        <v>3</v>
      </c>
      <c r="D19">
        <v>1</v>
      </c>
      <c r="E19">
        <v>2</v>
      </c>
      <c r="F19" t="s">
        <v>5110</v>
      </c>
      <c r="G19" t="s">
        <v>5111</v>
      </c>
      <c r="H19" t="s">
        <v>5110</v>
      </c>
      <c r="I19" t="s">
        <v>13</v>
      </c>
      <c r="L19">
        <v>0</v>
      </c>
      <c r="M19">
        <v>0</v>
      </c>
      <c r="N19">
        <v>1</v>
      </c>
      <c r="O19" t="s">
        <v>1385</v>
      </c>
      <c r="Q19" t="str">
        <f>A26</f>
        <v>中学女子走高跳</v>
      </c>
      <c r="R19" t="str">
        <f>A27</f>
        <v>高校一般女子走高跳</v>
      </c>
    </row>
    <row r="20" spans="1:18" x14ac:dyDescent="0.45">
      <c r="A20" t="str">
        <f t="shared" si="0"/>
        <v>女子400m</v>
      </c>
      <c r="B20">
        <v>19</v>
      </c>
      <c r="C20">
        <v>4</v>
      </c>
      <c r="D20">
        <v>1</v>
      </c>
      <c r="E20">
        <v>2</v>
      </c>
      <c r="F20" t="s">
        <v>5112</v>
      </c>
      <c r="G20" t="s">
        <v>5113</v>
      </c>
      <c r="H20" t="s">
        <v>5112</v>
      </c>
      <c r="I20" t="s">
        <v>13</v>
      </c>
      <c r="L20">
        <v>0</v>
      </c>
      <c r="M20">
        <v>0</v>
      </c>
      <c r="N20">
        <v>2</v>
      </c>
      <c r="O20" t="s">
        <v>1385</v>
      </c>
      <c r="Q20" t="str">
        <f>A28</f>
        <v>中学女子走幅跳</v>
      </c>
      <c r="R20" t="str">
        <f>A29</f>
        <v>高校一般女子走幅跳</v>
      </c>
    </row>
    <row r="21" spans="1:18" x14ac:dyDescent="0.45">
      <c r="A21" t="str">
        <f t="shared" si="0"/>
        <v>女子800m</v>
      </c>
      <c r="B21">
        <v>20</v>
      </c>
      <c r="C21">
        <v>5</v>
      </c>
      <c r="D21">
        <v>1</v>
      </c>
      <c r="E21">
        <v>2</v>
      </c>
      <c r="F21" t="s">
        <v>5114</v>
      </c>
      <c r="G21" t="s">
        <v>5115</v>
      </c>
      <c r="H21" t="s">
        <v>5114</v>
      </c>
      <c r="I21" t="s">
        <v>13</v>
      </c>
      <c r="L21">
        <v>0</v>
      </c>
      <c r="M21">
        <v>0</v>
      </c>
      <c r="N21">
        <v>2</v>
      </c>
      <c r="O21" t="s">
        <v>1385</v>
      </c>
      <c r="Q21" t="str">
        <f>A30</f>
        <v>中学女子砲丸投</v>
      </c>
      <c r="R21" t="str">
        <f>A31</f>
        <v>高校一般女子砲丸投</v>
      </c>
    </row>
    <row r="22" spans="1:18" x14ac:dyDescent="0.45">
      <c r="A22" t="str">
        <f t="shared" si="0"/>
        <v>女子1500m</v>
      </c>
      <c r="B22">
        <v>21</v>
      </c>
      <c r="C22">
        <v>7</v>
      </c>
      <c r="D22">
        <v>1</v>
      </c>
      <c r="E22">
        <v>2</v>
      </c>
      <c r="F22" t="s">
        <v>5116</v>
      </c>
      <c r="G22" t="s">
        <v>5117</v>
      </c>
      <c r="H22" t="s">
        <v>5116</v>
      </c>
      <c r="I22" t="s">
        <v>13</v>
      </c>
      <c r="L22">
        <v>0</v>
      </c>
      <c r="M22">
        <v>0</v>
      </c>
      <c r="N22">
        <v>2</v>
      </c>
      <c r="O22" t="s">
        <v>1385</v>
      </c>
    </row>
    <row r="23" spans="1:18" x14ac:dyDescent="0.45">
      <c r="A23" t="str">
        <f t="shared" si="0"/>
        <v>中学女子100mH</v>
      </c>
      <c r="B23">
        <v>22</v>
      </c>
      <c r="C23">
        <v>14</v>
      </c>
      <c r="D23">
        <v>15</v>
      </c>
      <c r="E23">
        <v>2</v>
      </c>
      <c r="F23" t="s">
        <v>5129</v>
      </c>
      <c r="G23" t="s">
        <v>5044</v>
      </c>
      <c r="H23" t="s">
        <v>5043</v>
      </c>
      <c r="I23" t="s">
        <v>13</v>
      </c>
      <c r="L23">
        <v>0</v>
      </c>
      <c r="M23">
        <v>0</v>
      </c>
      <c r="N23">
        <v>1</v>
      </c>
      <c r="O23" t="s">
        <v>1385</v>
      </c>
    </row>
    <row r="24" spans="1:18" x14ac:dyDescent="0.45">
      <c r="A24" t="str">
        <f t="shared" si="0"/>
        <v>高校一般女子100mH</v>
      </c>
      <c r="B24">
        <v>23</v>
      </c>
      <c r="C24">
        <v>15</v>
      </c>
      <c r="D24">
        <v>1</v>
      </c>
      <c r="E24">
        <v>2</v>
      </c>
      <c r="F24" t="s">
        <v>5118</v>
      </c>
      <c r="G24" t="s">
        <v>5046</v>
      </c>
      <c r="H24" t="s">
        <v>5045</v>
      </c>
      <c r="I24" t="s">
        <v>13</v>
      </c>
      <c r="L24">
        <v>0</v>
      </c>
      <c r="M24">
        <v>0</v>
      </c>
      <c r="N24">
        <v>1</v>
      </c>
      <c r="O24" t="s">
        <v>1385</v>
      </c>
    </row>
    <row r="25" spans="1:18" x14ac:dyDescent="0.45">
      <c r="A25" t="str">
        <f t="shared" si="0"/>
        <v>女子4X100mR</v>
      </c>
      <c r="B25">
        <v>24</v>
      </c>
      <c r="C25">
        <v>30</v>
      </c>
      <c r="D25">
        <v>1</v>
      </c>
      <c r="E25">
        <v>2</v>
      </c>
      <c r="F25" t="s">
        <v>5119</v>
      </c>
      <c r="G25" t="s">
        <v>5048</v>
      </c>
      <c r="H25" t="s">
        <v>5047</v>
      </c>
      <c r="I25" t="s">
        <v>13</v>
      </c>
      <c r="L25">
        <v>0</v>
      </c>
      <c r="M25">
        <v>0</v>
      </c>
      <c r="N25">
        <v>2</v>
      </c>
      <c r="O25" t="s">
        <v>1385</v>
      </c>
    </row>
    <row r="26" spans="1:18" x14ac:dyDescent="0.45">
      <c r="A26" t="str">
        <f t="shared" si="0"/>
        <v>中学女子走高跳</v>
      </c>
      <c r="B26">
        <v>25</v>
      </c>
      <c r="C26">
        <v>34</v>
      </c>
      <c r="D26">
        <v>15</v>
      </c>
      <c r="E26">
        <v>2</v>
      </c>
      <c r="F26" t="s">
        <v>5049</v>
      </c>
      <c r="G26" t="s">
        <v>5050</v>
      </c>
      <c r="H26" t="s">
        <v>5049</v>
      </c>
      <c r="I26" t="s">
        <v>13</v>
      </c>
      <c r="L26">
        <v>0</v>
      </c>
      <c r="M26">
        <v>0</v>
      </c>
      <c r="N26">
        <v>1</v>
      </c>
      <c r="O26" t="s">
        <v>1385</v>
      </c>
    </row>
    <row r="27" spans="1:18" x14ac:dyDescent="0.45">
      <c r="A27" t="str">
        <f t="shared" si="0"/>
        <v>高校一般女子走高跳</v>
      </c>
      <c r="B27">
        <v>26</v>
      </c>
      <c r="C27">
        <v>34</v>
      </c>
      <c r="D27">
        <v>1</v>
      </c>
      <c r="E27">
        <v>2</v>
      </c>
      <c r="F27" t="s">
        <v>5120</v>
      </c>
      <c r="G27" t="s">
        <v>5121</v>
      </c>
      <c r="H27" t="s">
        <v>5120</v>
      </c>
      <c r="I27" t="s">
        <v>13</v>
      </c>
      <c r="L27">
        <v>0</v>
      </c>
      <c r="M27">
        <v>0</v>
      </c>
      <c r="N27">
        <v>1</v>
      </c>
      <c r="O27" t="s">
        <v>1385</v>
      </c>
    </row>
    <row r="28" spans="1:18" x14ac:dyDescent="0.45">
      <c r="A28" t="str">
        <f t="shared" si="0"/>
        <v>中学女子走幅跳</v>
      </c>
      <c r="B28">
        <v>27</v>
      </c>
      <c r="C28">
        <v>36</v>
      </c>
      <c r="D28">
        <v>15</v>
      </c>
      <c r="E28">
        <v>2</v>
      </c>
      <c r="F28" t="s">
        <v>5051</v>
      </c>
      <c r="G28" t="s">
        <v>5052</v>
      </c>
      <c r="H28" t="s">
        <v>5051</v>
      </c>
      <c r="I28" t="s">
        <v>13</v>
      </c>
      <c r="L28">
        <v>0</v>
      </c>
      <c r="M28">
        <v>0</v>
      </c>
      <c r="N28">
        <v>1</v>
      </c>
      <c r="O28" t="s">
        <v>1385</v>
      </c>
    </row>
    <row r="29" spans="1:18" x14ac:dyDescent="0.45">
      <c r="A29" t="str">
        <f t="shared" si="0"/>
        <v>高校一般女子走幅跳</v>
      </c>
      <c r="B29">
        <v>28</v>
      </c>
      <c r="C29">
        <v>36</v>
      </c>
      <c r="D29">
        <v>1</v>
      </c>
      <c r="E29">
        <v>2</v>
      </c>
      <c r="F29" t="s">
        <v>5122</v>
      </c>
      <c r="G29" t="s">
        <v>5053</v>
      </c>
      <c r="H29" t="s">
        <v>5122</v>
      </c>
      <c r="I29" t="s">
        <v>13</v>
      </c>
      <c r="L29">
        <v>0</v>
      </c>
      <c r="M29">
        <v>0</v>
      </c>
      <c r="N29">
        <v>1</v>
      </c>
      <c r="O29" t="s">
        <v>1385</v>
      </c>
    </row>
    <row r="30" spans="1:18" x14ac:dyDescent="0.45">
      <c r="A30" t="str">
        <f t="shared" si="0"/>
        <v>中学女子砲丸投</v>
      </c>
      <c r="B30">
        <v>29</v>
      </c>
      <c r="C30">
        <v>39</v>
      </c>
      <c r="D30">
        <v>15</v>
      </c>
      <c r="E30">
        <v>2</v>
      </c>
      <c r="F30" t="s">
        <v>5130</v>
      </c>
      <c r="G30" t="s">
        <v>5055</v>
      </c>
      <c r="H30" t="s">
        <v>5054</v>
      </c>
      <c r="I30" t="s">
        <v>13</v>
      </c>
      <c r="L30">
        <v>0</v>
      </c>
      <c r="M30">
        <v>0</v>
      </c>
      <c r="N30">
        <v>1</v>
      </c>
      <c r="O30" t="s">
        <v>1385</v>
      </c>
    </row>
    <row r="31" spans="1:18" x14ac:dyDescent="0.45">
      <c r="A31" t="str">
        <f t="shared" si="0"/>
        <v>高校一般女子砲丸投</v>
      </c>
      <c r="B31">
        <v>30</v>
      </c>
      <c r="C31">
        <v>40</v>
      </c>
      <c r="D31">
        <v>1</v>
      </c>
      <c r="E31">
        <v>2</v>
      </c>
      <c r="F31" t="s">
        <v>5123</v>
      </c>
      <c r="G31" t="s">
        <v>5056</v>
      </c>
      <c r="H31" t="s">
        <v>5124</v>
      </c>
      <c r="I31" t="s">
        <v>13</v>
      </c>
      <c r="L31">
        <v>0</v>
      </c>
      <c r="M31">
        <v>0</v>
      </c>
      <c r="N31">
        <v>1</v>
      </c>
      <c r="O31" t="s">
        <v>1385</v>
      </c>
    </row>
    <row r="32" spans="1:18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9"/>
  <sheetViews>
    <sheetView topLeftCell="A36" workbookViewId="0">
      <selection activeCell="B2" sqref="B2:O31"/>
    </sheetView>
  </sheetViews>
  <sheetFormatPr defaultRowHeight="18" x14ac:dyDescent="0.45"/>
  <sheetData>
    <row r="1" spans="1:8" x14ac:dyDescent="0.45">
      <c r="B1" t="s">
        <v>1349</v>
      </c>
      <c r="C1" t="s">
        <v>1350</v>
      </c>
      <c r="D1" t="s">
        <v>1351</v>
      </c>
      <c r="E1" t="s">
        <v>1352</v>
      </c>
      <c r="F1" t="s">
        <v>1353</v>
      </c>
      <c r="G1" t="s">
        <v>1354</v>
      </c>
      <c r="H1" t="s">
        <v>1355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4282</v>
      </c>
      <c r="E2" t="s">
        <v>1356</v>
      </c>
      <c r="F2" t="str">
        <f>D2</f>
        <v>浦安中</v>
      </c>
    </row>
    <row r="3" spans="1:8" x14ac:dyDescent="0.45">
      <c r="A3" t="str">
        <f t="shared" ref="A3:A52" si="0">IF(F3="","",F3)</f>
        <v>下貝塚中</v>
      </c>
      <c r="B3">
        <v>2</v>
      </c>
      <c r="C3">
        <v>12</v>
      </c>
      <c r="D3" t="s">
        <v>4283</v>
      </c>
      <c r="E3" t="s">
        <v>1357</v>
      </c>
      <c r="F3" t="str">
        <f t="shared" ref="F3:F33" si="1">D3</f>
        <v>下貝塚中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4284</v>
      </c>
      <c r="E4" t="s">
        <v>1358</v>
      </c>
      <c r="F4" t="str">
        <f t="shared" si="1"/>
        <v>高洲中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4285</v>
      </c>
      <c r="E5" t="s">
        <v>1359</v>
      </c>
      <c r="F5" t="str">
        <f t="shared" si="1"/>
        <v>高谷中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3494</v>
      </c>
      <c r="E6" t="s">
        <v>221</v>
      </c>
      <c r="F6" t="str">
        <f t="shared" si="1"/>
        <v>市川中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4286</v>
      </c>
      <c r="E7" t="s">
        <v>1360</v>
      </c>
      <c r="F7" t="str">
        <f t="shared" si="1"/>
        <v>市川五中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4287</v>
      </c>
      <c r="E8" t="s">
        <v>1361</v>
      </c>
      <c r="F8" t="str">
        <f t="shared" si="1"/>
        <v>市川三中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4288</v>
      </c>
      <c r="E9" t="s">
        <v>1362</v>
      </c>
      <c r="F9" t="str">
        <f t="shared" si="1"/>
        <v>市川四中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4289</v>
      </c>
      <c r="E10" t="s">
        <v>1363</v>
      </c>
      <c r="F10" t="str">
        <f t="shared" si="1"/>
        <v>市川二中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4290</v>
      </c>
      <c r="E11" t="s">
        <v>1364</v>
      </c>
      <c r="F11" t="str">
        <f t="shared" si="1"/>
        <v>市川八中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4291</v>
      </c>
      <c r="E12" t="s">
        <v>1365</v>
      </c>
      <c r="F12" t="str">
        <f t="shared" si="1"/>
        <v>市川六中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4292</v>
      </c>
      <c r="E13" t="s">
        <v>1366</v>
      </c>
      <c r="F13" t="str">
        <f t="shared" si="1"/>
        <v>昭和学院中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4293</v>
      </c>
      <c r="E14" t="s">
        <v>1367</v>
      </c>
      <c r="F14" t="str">
        <f t="shared" si="1"/>
        <v>大洲中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4294</v>
      </c>
      <c r="E15" t="s">
        <v>1368</v>
      </c>
      <c r="F15" t="str">
        <f t="shared" si="1"/>
        <v>筑波大聴覚中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4295</v>
      </c>
      <c r="E16" t="s">
        <v>1369</v>
      </c>
      <c r="F16" t="str">
        <f t="shared" si="1"/>
        <v>東海大浦安中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4296</v>
      </c>
      <c r="E17" t="s">
        <v>1370</v>
      </c>
      <c r="F17" t="str">
        <f t="shared" si="1"/>
        <v>日の出中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4297</v>
      </c>
      <c r="E18" t="s">
        <v>1371</v>
      </c>
      <c r="F18" t="str">
        <f t="shared" si="1"/>
        <v>日出学園中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4298</v>
      </c>
      <c r="E19" t="s">
        <v>1372</v>
      </c>
      <c r="F19" t="str">
        <f t="shared" si="1"/>
        <v>入船中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4299</v>
      </c>
      <c r="E20" t="s">
        <v>1373</v>
      </c>
      <c r="F20" t="str">
        <f t="shared" si="1"/>
        <v>美浜中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4300</v>
      </c>
      <c r="E21" t="s">
        <v>985</v>
      </c>
      <c r="F21" t="str">
        <f t="shared" si="1"/>
        <v>富岡中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4301</v>
      </c>
      <c r="E22" t="s">
        <v>1374</v>
      </c>
      <c r="F22" t="str">
        <f t="shared" si="1"/>
        <v>福栄中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4302</v>
      </c>
      <c r="E23" t="s">
        <v>1375</v>
      </c>
      <c r="F23" t="str">
        <f t="shared" si="1"/>
        <v>堀江中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4303</v>
      </c>
      <c r="E24" t="s">
        <v>1376</v>
      </c>
      <c r="F24" t="str">
        <f t="shared" si="1"/>
        <v>妙典中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3590</v>
      </c>
      <c r="E25" t="s">
        <v>1377</v>
      </c>
      <c r="F25" t="str">
        <f t="shared" si="1"/>
        <v>明海中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4304</v>
      </c>
      <c r="E26" t="s">
        <v>1378</v>
      </c>
      <c r="F26" t="str">
        <f t="shared" si="1"/>
        <v>和洋国府台中</v>
      </c>
    </row>
    <row r="27" spans="1:6" x14ac:dyDescent="0.45">
      <c r="A27" t="str">
        <f t="shared" ref="A27:A51" si="2">IF(F27="","",F27)</f>
        <v>市川七中</v>
      </c>
      <c r="B27">
        <v>27</v>
      </c>
      <c r="C27">
        <v>12</v>
      </c>
      <c r="D27" t="s">
        <v>4305</v>
      </c>
      <c r="E27" t="s">
        <v>1379</v>
      </c>
      <c r="F27" t="str">
        <f t="shared" ref="F27:F51" si="3">D27</f>
        <v>市川七中</v>
      </c>
    </row>
    <row r="28" spans="1:6" x14ac:dyDescent="0.45">
      <c r="A28" t="str">
        <f t="shared" si="2"/>
        <v>南行徳中</v>
      </c>
      <c r="B28">
        <v>28</v>
      </c>
      <c r="C28">
        <v>12</v>
      </c>
      <c r="D28" t="s">
        <v>4306</v>
      </c>
      <c r="E28" t="s">
        <v>1380</v>
      </c>
      <c r="F28" t="str">
        <f t="shared" si="3"/>
        <v>南行徳中</v>
      </c>
    </row>
    <row r="29" spans="1:6" x14ac:dyDescent="0.45">
      <c r="A29" t="str">
        <f t="shared" si="2"/>
        <v>塩浜学園中</v>
      </c>
      <c r="B29">
        <v>29</v>
      </c>
      <c r="C29">
        <v>12</v>
      </c>
      <c r="D29" t="s">
        <v>4307</v>
      </c>
      <c r="E29" t="s">
        <v>1381</v>
      </c>
      <c r="F29" t="str">
        <f t="shared" si="3"/>
        <v>塩浜学園中</v>
      </c>
    </row>
    <row r="30" spans="1:6" x14ac:dyDescent="0.45">
      <c r="A30" t="str">
        <f t="shared" si="2"/>
        <v>国府台女子中</v>
      </c>
      <c r="B30">
        <v>30</v>
      </c>
      <c r="C30">
        <v>12</v>
      </c>
      <c r="D30" t="s">
        <v>4308</v>
      </c>
      <c r="E30" t="s">
        <v>1507</v>
      </c>
      <c r="F30" t="str">
        <f t="shared" si="3"/>
        <v>国府台女子中</v>
      </c>
    </row>
    <row r="31" spans="1:6" x14ac:dyDescent="0.45">
      <c r="A31" t="str">
        <f t="shared" ref="A31:A50" si="4">IF(F31="","",F31)</f>
        <v>市川工高</v>
      </c>
      <c r="B31">
        <v>139</v>
      </c>
      <c r="C31">
        <v>12</v>
      </c>
      <c r="D31" t="s">
        <v>5057</v>
      </c>
      <c r="E31" t="s">
        <v>5058</v>
      </c>
      <c r="F31" t="s">
        <v>5057</v>
      </c>
    </row>
    <row r="32" spans="1:6" x14ac:dyDescent="0.45">
      <c r="A32" t="str">
        <f t="shared" si="4"/>
        <v>国府台高</v>
      </c>
      <c r="B32">
        <v>140</v>
      </c>
      <c r="C32">
        <v>12</v>
      </c>
      <c r="D32" t="s">
        <v>5059</v>
      </c>
      <c r="E32" t="s">
        <v>5060</v>
      </c>
      <c r="F32" t="s">
        <v>5059</v>
      </c>
    </row>
    <row r="33" spans="1:6" x14ac:dyDescent="0.45">
      <c r="A33" t="str">
        <f t="shared" si="4"/>
        <v>国分高</v>
      </c>
      <c r="B33">
        <v>141</v>
      </c>
      <c r="C33">
        <v>12</v>
      </c>
      <c r="D33" t="s">
        <v>5061</v>
      </c>
      <c r="E33" t="s">
        <v>4533</v>
      </c>
      <c r="F33" t="s">
        <v>5061</v>
      </c>
    </row>
    <row r="34" spans="1:6" x14ac:dyDescent="0.45">
      <c r="A34" t="str">
        <f t="shared" si="4"/>
        <v>行徳高</v>
      </c>
      <c r="B34">
        <v>142</v>
      </c>
      <c r="C34">
        <v>12</v>
      </c>
      <c r="D34" t="s">
        <v>5062</v>
      </c>
      <c r="E34" t="s">
        <v>5063</v>
      </c>
      <c r="F34" t="s">
        <v>5062</v>
      </c>
    </row>
    <row r="35" spans="1:6" x14ac:dyDescent="0.45">
      <c r="A35" t="str">
        <f t="shared" si="4"/>
        <v>市川東高</v>
      </c>
      <c r="B35">
        <v>143</v>
      </c>
      <c r="C35">
        <v>12</v>
      </c>
      <c r="D35" t="s">
        <v>5064</v>
      </c>
      <c r="E35" t="s">
        <v>5065</v>
      </c>
      <c r="F35" t="s">
        <v>5064</v>
      </c>
    </row>
    <row r="36" spans="1:6" x14ac:dyDescent="0.45">
      <c r="A36" t="str">
        <f t="shared" si="4"/>
        <v>市川南高</v>
      </c>
      <c r="B36">
        <v>144</v>
      </c>
      <c r="C36">
        <v>12</v>
      </c>
      <c r="D36" t="s">
        <v>5066</v>
      </c>
      <c r="E36" t="s">
        <v>5067</v>
      </c>
      <c r="F36" t="s">
        <v>5066</v>
      </c>
    </row>
    <row r="37" spans="1:6" x14ac:dyDescent="0.45">
      <c r="A37" t="str">
        <f t="shared" si="4"/>
        <v>市川昴高</v>
      </c>
      <c r="B37">
        <v>145</v>
      </c>
      <c r="C37">
        <v>12</v>
      </c>
      <c r="D37" t="s">
        <v>5068</v>
      </c>
      <c r="E37" t="s">
        <v>5069</v>
      </c>
      <c r="F37" t="s">
        <v>5068</v>
      </c>
    </row>
    <row r="38" spans="1:6" x14ac:dyDescent="0.45">
      <c r="A38" t="str">
        <f t="shared" si="4"/>
        <v>筑波大聴覚高</v>
      </c>
      <c r="B38">
        <v>146</v>
      </c>
      <c r="C38">
        <v>12</v>
      </c>
      <c r="D38" t="s">
        <v>5070</v>
      </c>
      <c r="E38" t="s">
        <v>1368</v>
      </c>
      <c r="F38" t="s">
        <v>5070</v>
      </c>
    </row>
    <row r="39" spans="1:6" x14ac:dyDescent="0.45">
      <c r="A39" t="str">
        <f t="shared" si="4"/>
        <v>市川高</v>
      </c>
      <c r="B39">
        <v>147</v>
      </c>
      <c r="C39">
        <v>12</v>
      </c>
      <c r="D39" t="s">
        <v>5071</v>
      </c>
      <c r="E39" t="s">
        <v>221</v>
      </c>
      <c r="F39" t="s">
        <v>5071</v>
      </c>
    </row>
    <row r="40" spans="1:6" x14ac:dyDescent="0.45">
      <c r="A40" t="str">
        <f t="shared" si="4"/>
        <v>和洋国府台高</v>
      </c>
      <c r="B40">
        <v>148</v>
      </c>
      <c r="C40">
        <v>12</v>
      </c>
      <c r="D40" t="s">
        <v>5072</v>
      </c>
      <c r="E40" t="s">
        <v>1378</v>
      </c>
      <c r="F40" t="s">
        <v>5072</v>
      </c>
    </row>
    <row r="41" spans="1:6" x14ac:dyDescent="0.45">
      <c r="A41" t="str">
        <f t="shared" si="4"/>
        <v>千葉商科大付高</v>
      </c>
      <c r="B41">
        <v>149</v>
      </c>
      <c r="C41">
        <v>12</v>
      </c>
      <c r="D41" t="s">
        <v>5073</v>
      </c>
      <c r="E41" t="s">
        <v>5074</v>
      </c>
      <c r="F41" t="s">
        <v>5073</v>
      </c>
    </row>
    <row r="42" spans="1:6" x14ac:dyDescent="0.45">
      <c r="A42" t="str">
        <f t="shared" si="4"/>
        <v>日出学園高</v>
      </c>
      <c r="B42">
        <v>150</v>
      </c>
      <c r="C42">
        <v>12</v>
      </c>
      <c r="D42" t="s">
        <v>5075</v>
      </c>
      <c r="E42" t="s">
        <v>1371</v>
      </c>
      <c r="F42" t="s">
        <v>5075</v>
      </c>
    </row>
    <row r="43" spans="1:6" x14ac:dyDescent="0.45">
      <c r="A43" t="str">
        <f t="shared" si="4"/>
        <v>国府台女子高</v>
      </c>
      <c r="B43">
        <v>151</v>
      </c>
      <c r="C43">
        <v>12</v>
      </c>
      <c r="D43" t="s">
        <v>5076</v>
      </c>
      <c r="E43" t="s">
        <v>5077</v>
      </c>
      <c r="F43" t="s">
        <v>5076</v>
      </c>
    </row>
    <row r="44" spans="1:6" x14ac:dyDescent="0.45">
      <c r="A44" t="str">
        <f t="shared" si="4"/>
        <v>昭和学院高</v>
      </c>
      <c r="B44">
        <v>152</v>
      </c>
      <c r="C44">
        <v>12</v>
      </c>
      <c r="D44" t="s">
        <v>5078</v>
      </c>
      <c r="E44" t="s">
        <v>1366</v>
      </c>
      <c r="F44" t="s">
        <v>5078</v>
      </c>
    </row>
    <row r="45" spans="1:6" x14ac:dyDescent="0.45">
      <c r="A45" t="str">
        <f t="shared" si="4"/>
        <v>不二女子高</v>
      </c>
      <c r="B45">
        <v>153</v>
      </c>
      <c r="C45">
        <v>12</v>
      </c>
      <c r="D45" t="s">
        <v>5079</v>
      </c>
      <c r="E45" t="s">
        <v>5080</v>
      </c>
      <c r="F45" t="s">
        <v>5079</v>
      </c>
    </row>
    <row r="46" spans="1:6" x14ac:dyDescent="0.45">
      <c r="A46" t="str">
        <f t="shared" si="4"/>
        <v>浦安高</v>
      </c>
      <c r="B46">
        <v>154</v>
      </c>
      <c r="C46">
        <v>12</v>
      </c>
      <c r="D46" t="s">
        <v>5081</v>
      </c>
      <c r="E46" t="s">
        <v>1356</v>
      </c>
      <c r="F46" t="s">
        <v>5081</v>
      </c>
    </row>
    <row r="47" spans="1:6" x14ac:dyDescent="0.45">
      <c r="A47" t="str">
        <f t="shared" si="4"/>
        <v>浦安南高</v>
      </c>
      <c r="B47">
        <v>155</v>
      </c>
      <c r="C47">
        <v>12</v>
      </c>
      <c r="D47" t="s">
        <v>5082</v>
      </c>
      <c r="E47" t="s">
        <v>5083</v>
      </c>
      <c r="F47" t="s">
        <v>5082</v>
      </c>
    </row>
    <row r="48" spans="1:6" x14ac:dyDescent="0.45">
      <c r="A48" t="str">
        <f t="shared" si="4"/>
        <v>東海大浦安高</v>
      </c>
      <c r="B48">
        <v>156</v>
      </c>
      <c r="C48">
        <v>12</v>
      </c>
      <c r="D48" t="s">
        <v>5084</v>
      </c>
      <c r="E48" t="s">
        <v>1369</v>
      </c>
      <c r="F48" t="s">
        <v>5084</v>
      </c>
    </row>
    <row r="49" spans="1:6" x14ac:dyDescent="0.45">
      <c r="A49" t="str">
        <f t="shared" si="4"/>
        <v>東京学館浦安高</v>
      </c>
      <c r="B49">
        <v>157</v>
      </c>
      <c r="C49">
        <v>12</v>
      </c>
      <c r="D49" t="s">
        <v>5085</v>
      </c>
      <c r="E49" t="s">
        <v>5086</v>
      </c>
      <c r="F49" t="s">
        <v>5085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7413-FC29-4B60-9525-FABCC752BAAF}">
  <dimension ref="A1:U601"/>
  <sheetViews>
    <sheetView zoomScaleNormal="100" workbookViewId="0">
      <selection activeCell="B2" sqref="B2:O31"/>
    </sheetView>
  </sheetViews>
  <sheetFormatPr defaultRowHeight="18" x14ac:dyDescent="0.45"/>
  <sheetData>
    <row r="1" spans="1:21" x14ac:dyDescent="0.15">
      <c r="A1" s="1" t="s">
        <v>17</v>
      </c>
      <c r="B1" s="2" t="s">
        <v>18</v>
      </c>
      <c r="C1" s="2" t="s">
        <v>19</v>
      </c>
      <c r="D1" s="3" t="s">
        <v>20</v>
      </c>
      <c r="E1" s="4" t="s">
        <v>21</v>
      </c>
      <c r="F1" s="5" t="s">
        <v>22</v>
      </c>
      <c r="G1" s="6" t="s">
        <v>23</v>
      </c>
      <c r="H1" s="7" t="s">
        <v>24</v>
      </c>
      <c r="I1" s="8" t="s">
        <v>25</v>
      </c>
      <c r="J1" s="9" t="s">
        <v>26</v>
      </c>
      <c r="K1" s="10" t="s">
        <v>27</v>
      </c>
      <c r="L1" s="11" t="s">
        <v>28</v>
      </c>
      <c r="M1" s="11" t="s">
        <v>1382</v>
      </c>
      <c r="N1" s="11" t="s">
        <v>30</v>
      </c>
      <c r="O1" s="11" t="s">
        <v>31</v>
      </c>
    </row>
    <row r="2" spans="1:21" x14ac:dyDescent="0.2">
      <c r="A2" s="12">
        <v>2202</v>
      </c>
      <c r="B2" s="13" t="s">
        <v>5240</v>
      </c>
      <c r="C2" s="13" t="s">
        <v>5241</v>
      </c>
      <c r="D2" s="14"/>
      <c r="E2" s="15" t="s">
        <v>5057</v>
      </c>
      <c r="F2" s="16">
        <v>3</v>
      </c>
      <c r="G2" s="14"/>
      <c r="H2" s="17"/>
      <c r="I2" s="17"/>
      <c r="J2" s="15" t="s">
        <v>4523</v>
      </c>
      <c r="K2" s="17" t="s">
        <v>242</v>
      </c>
      <c r="L2" s="17" t="s">
        <v>4524</v>
      </c>
      <c r="M2" s="17" t="s">
        <v>235</v>
      </c>
      <c r="N2" s="17">
        <v>20051208</v>
      </c>
      <c r="O2" s="17" t="s">
        <v>32</v>
      </c>
      <c r="P2" t="e">
        <f>LEFT(B2,FIND("　",B2)-1)</f>
        <v>#VALUE!</v>
      </c>
      <c r="Q2" t="e">
        <f>RIGHT(B2,LEN(B2)-FIND("　",B2))</f>
        <v>#VALUE!</v>
      </c>
      <c r="R2" t="e">
        <f>ASC(LEFT(J2,FIND("　",J2)-1))</f>
        <v>#VALUE!</v>
      </c>
      <c r="S2" t="e">
        <f>ASC(RIGHT(J2,LEN(J2)-FIND("　",J2)))</f>
        <v>#VALUE!</v>
      </c>
      <c r="T2" t="e">
        <f>LEFT(O2,FIND(" ",O2)-1)</f>
        <v>#VALUE!</v>
      </c>
      <c r="U2" t="str">
        <f>E2&amp;"高"</f>
        <v>市川工高高</v>
      </c>
    </row>
    <row r="3" spans="1:21" x14ac:dyDescent="0.2">
      <c r="A3" s="12">
        <v>2203</v>
      </c>
      <c r="B3" s="13" t="s">
        <v>604</v>
      </c>
      <c r="C3" s="13" t="s">
        <v>5249</v>
      </c>
      <c r="D3" s="14"/>
      <c r="E3" s="15" t="s">
        <v>5057</v>
      </c>
      <c r="F3" s="16">
        <v>3</v>
      </c>
      <c r="G3" s="14"/>
      <c r="H3" s="17"/>
      <c r="I3" s="17"/>
      <c r="J3" s="15" t="s">
        <v>688</v>
      </c>
      <c r="K3" s="17" t="s">
        <v>233</v>
      </c>
      <c r="L3" s="17" t="s">
        <v>5250</v>
      </c>
      <c r="M3" s="17" t="s">
        <v>234</v>
      </c>
      <c r="N3" s="17">
        <v>20060210</v>
      </c>
      <c r="O3" s="17" t="s">
        <v>32</v>
      </c>
      <c r="P3" t="e">
        <f t="shared" ref="P3:P66" si="0">LEFT(B3,FIND("　",B3)-1)</f>
        <v>#VALUE!</v>
      </c>
      <c r="Q3" t="e">
        <f t="shared" ref="Q3:Q66" si="1">RIGHT(B3,LEN(B3)-FIND("　",B3))</f>
        <v>#VALUE!</v>
      </c>
      <c r="R3" t="e">
        <f t="shared" ref="R3:R66" si="2">ASC(LEFT(J3,FIND("　",J3)-1))</f>
        <v>#VALUE!</v>
      </c>
      <c r="S3" t="e">
        <f t="shared" ref="S3:S66" si="3">ASC(RIGHT(J3,LEN(J3)-FIND("　",J3)))</f>
        <v>#VALUE!</v>
      </c>
      <c r="T3" t="e">
        <f t="shared" ref="T3:T66" si="4">LEFT(O3,FIND(" ",O3)-1)</f>
        <v>#VALUE!</v>
      </c>
      <c r="U3" t="str">
        <f t="shared" ref="U3:U66" si="5">E3&amp;"高"</f>
        <v>市川工高高</v>
      </c>
    </row>
    <row r="4" spans="1:21" x14ac:dyDescent="0.2">
      <c r="A4" s="12">
        <v>2204</v>
      </c>
      <c r="B4" s="13" t="s">
        <v>5251</v>
      </c>
      <c r="C4" s="13" t="s">
        <v>5252</v>
      </c>
      <c r="D4" s="14"/>
      <c r="E4" s="15" t="s">
        <v>5057</v>
      </c>
      <c r="F4" s="16">
        <v>2</v>
      </c>
      <c r="G4" s="14"/>
      <c r="H4" s="17"/>
      <c r="I4" s="17"/>
      <c r="J4" s="15" t="s">
        <v>2140</v>
      </c>
      <c r="K4" s="17" t="s">
        <v>5253</v>
      </c>
      <c r="L4" s="17" t="s">
        <v>2141</v>
      </c>
      <c r="M4" s="17" t="s">
        <v>5254</v>
      </c>
      <c r="N4" s="17">
        <v>20070329</v>
      </c>
      <c r="O4" s="17" t="s">
        <v>32</v>
      </c>
      <c r="P4" t="e">
        <f t="shared" si="0"/>
        <v>#VALUE!</v>
      </c>
      <c r="Q4" t="e">
        <f t="shared" si="1"/>
        <v>#VALUE!</v>
      </c>
      <c r="R4" t="e">
        <f t="shared" si="2"/>
        <v>#VALUE!</v>
      </c>
      <c r="S4" t="e">
        <f t="shared" si="3"/>
        <v>#VALUE!</v>
      </c>
      <c r="T4" t="e">
        <f t="shared" si="4"/>
        <v>#VALUE!</v>
      </c>
      <c r="U4" t="str">
        <f t="shared" si="5"/>
        <v>市川工高高</v>
      </c>
    </row>
    <row r="5" spans="1:21" x14ac:dyDescent="0.2">
      <c r="A5" s="12">
        <v>2205</v>
      </c>
      <c r="B5" s="13" t="s">
        <v>5236</v>
      </c>
      <c r="C5" s="13" t="s">
        <v>5237</v>
      </c>
      <c r="D5" s="14"/>
      <c r="E5" s="15" t="s">
        <v>5057</v>
      </c>
      <c r="F5" s="16">
        <v>2</v>
      </c>
      <c r="G5" s="14"/>
      <c r="H5" s="17"/>
      <c r="I5" s="17"/>
      <c r="J5" s="15" t="s">
        <v>5238</v>
      </c>
      <c r="K5" s="17" t="s">
        <v>4050</v>
      </c>
      <c r="L5" s="17" t="s">
        <v>5239</v>
      </c>
      <c r="M5" s="17" t="s">
        <v>4052</v>
      </c>
      <c r="N5" s="17">
        <v>20061222</v>
      </c>
      <c r="O5" s="17" t="s">
        <v>32</v>
      </c>
      <c r="P5" t="e">
        <f t="shared" si="0"/>
        <v>#VALUE!</v>
      </c>
      <c r="Q5" t="e">
        <f t="shared" si="1"/>
        <v>#VALUE!</v>
      </c>
      <c r="R5" t="e">
        <f t="shared" si="2"/>
        <v>#VALUE!</v>
      </c>
      <c r="S5" t="e">
        <f t="shared" si="3"/>
        <v>#VALUE!</v>
      </c>
      <c r="T5" t="e">
        <f t="shared" si="4"/>
        <v>#VALUE!</v>
      </c>
      <c r="U5" t="str">
        <f t="shared" si="5"/>
        <v>市川工高高</v>
      </c>
    </row>
    <row r="6" spans="1:21" x14ac:dyDescent="0.2">
      <c r="A6" s="12">
        <v>2206</v>
      </c>
      <c r="B6" s="17" t="s">
        <v>275</v>
      </c>
      <c r="C6" s="17" t="s">
        <v>5231</v>
      </c>
      <c r="D6" s="14"/>
      <c r="E6" s="15" t="s">
        <v>5057</v>
      </c>
      <c r="F6" s="16">
        <v>2</v>
      </c>
      <c r="G6" s="14"/>
      <c r="H6" s="17"/>
      <c r="I6" s="17"/>
      <c r="J6" s="15" t="s">
        <v>276</v>
      </c>
      <c r="K6" s="17" t="s">
        <v>228</v>
      </c>
      <c r="L6" s="17" t="s">
        <v>277</v>
      </c>
      <c r="M6" s="17" t="s">
        <v>229</v>
      </c>
      <c r="N6" s="17">
        <v>20060920</v>
      </c>
      <c r="O6" s="17" t="s">
        <v>32</v>
      </c>
      <c r="P6" t="e">
        <f t="shared" si="0"/>
        <v>#VALUE!</v>
      </c>
      <c r="Q6" t="e">
        <f t="shared" si="1"/>
        <v>#VALUE!</v>
      </c>
      <c r="R6" t="e">
        <f t="shared" si="2"/>
        <v>#VALUE!</v>
      </c>
      <c r="S6" t="e">
        <f t="shared" si="3"/>
        <v>#VALUE!</v>
      </c>
      <c r="T6" t="e">
        <f t="shared" si="4"/>
        <v>#VALUE!</v>
      </c>
      <c r="U6" t="str">
        <f t="shared" si="5"/>
        <v>市川工高高</v>
      </c>
    </row>
    <row r="7" spans="1:21" x14ac:dyDescent="0.2">
      <c r="A7" s="12">
        <v>2207</v>
      </c>
      <c r="B7" s="13" t="s">
        <v>5242</v>
      </c>
      <c r="C7" s="13" t="s">
        <v>5243</v>
      </c>
      <c r="D7" s="14"/>
      <c r="E7" s="15" t="s">
        <v>5057</v>
      </c>
      <c r="F7" s="16">
        <v>2</v>
      </c>
      <c r="G7" s="14"/>
      <c r="H7" s="17"/>
      <c r="I7" s="17"/>
      <c r="J7" s="15" t="s">
        <v>5244</v>
      </c>
      <c r="K7" s="17" t="s">
        <v>4518</v>
      </c>
      <c r="L7" s="17" t="s">
        <v>5245</v>
      </c>
      <c r="M7" s="17" t="s">
        <v>5246</v>
      </c>
      <c r="N7" s="17">
        <v>20061215</v>
      </c>
      <c r="O7" s="17" t="s">
        <v>32</v>
      </c>
      <c r="P7" t="e">
        <f t="shared" si="0"/>
        <v>#VALUE!</v>
      </c>
      <c r="Q7" t="e">
        <f t="shared" si="1"/>
        <v>#VALUE!</v>
      </c>
      <c r="R7" t="e">
        <f t="shared" si="2"/>
        <v>#VALUE!</v>
      </c>
      <c r="S7" t="e">
        <f t="shared" si="3"/>
        <v>#VALUE!</v>
      </c>
      <c r="T7" t="e">
        <f t="shared" si="4"/>
        <v>#VALUE!</v>
      </c>
      <c r="U7" t="str">
        <f t="shared" si="5"/>
        <v>市川工高高</v>
      </c>
    </row>
    <row r="8" spans="1:21" x14ac:dyDescent="0.2">
      <c r="A8" s="12">
        <v>2208</v>
      </c>
      <c r="B8" s="13" t="s">
        <v>5214</v>
      </c>
      <c r="C8" s="13" t="s">
        <v>5209</v>
      </c>
      <c r="D8" s="14"/>
      <c r="E8" s="15" t="s">
        <v>5057</v>
      </c>
      <c r="F8" s="16">
        <v>2</v>
      </c>
      <c r="G8" s="14"/>
      <c r="H8" s="17"/>
      <c r="I8" s="17"/>
      <c r="J8" s="15" t="s">
        <v>54</v>
      </c>
      <c r="K8" s="17" t="s">
        <v>4592</v>
      </c>
      <c r="L8" s="17" t="s">
        <v>5215</v>
      </c>
      <c r="M8" s="17" t="s">
        <v>4593</v>
      </c>
      <c r="N8" s="17">
        <v>20060706</v>
      </c>
      <c r="O8" s="17" t="s">
        <v>32</v>
      </c>
      <c r="P8" t="e">
        <f t="shared" si="0"/>
        <v>#VALUE!</v>
      </c>
      <c r="Q8" t="e">
        <f t="shared" si="1"/>
        <v>#VALUE!</v>
      </c>
      <c r="R8" t="e">
        <f t="shared" si="2"/>
        <v>#VALUE!</v>
      </c>
      <c r="S8" t="e">
        <f t="shared" si="3"/>
        <v>#VALUE!</v>
      </c>
      <c r="T8" t="e">
        <f t="shared" si="4"/>
        <v>#VALUE!</v>
      </c>
      <c r="U8" t="str">
        <f t="shared" si="5"/>
        <v>市川工高高</v>
      </c>
    </row>
    <row r="9" spans="1:21" x14ac:dyDescent="0.2">
      <c r="A9" s="12">
        <v>2615</v>
      </c>
      <c r="B9" s="13" t="s">
        <v>5889</v>
      </c>
      <c r="C9" s="13" t="s">
        <v>6029</v>
      </c>
      <c r="D9" s="14"/>
      <c r="E9" s="15" t="s">
        <v>5057</v>
      </c>
      <c r="F9" s="16">
        <v>1</v>
      </c>
      <c r="G9" s="14"/>
      <c r="H9" s="17"/>
      <c r="I9" s="17"/>
      <c r="J9" s="15" t="s">
        <v>330</v>
      </c>
      <c r="K9" s="17" t="s">
        <v>6123</v>
      </c>
      <c r="L9" s="17" t="s">
        <v>4411</v>
      </c>
      <c r="M9" s="17" t="s">
        <v>5930</v>
      </c>
      <c r="N9" s="17">
        <v>20080129</v>
      </c>
      <c r="O9" s="17" t="s">
        <v>32</v>
      </c>
      <c r="P9" t="e">
        <f t="shared" si="0"/>
        <v>#VALUE!</v>
      </c>
      <c r="Q9" t="e">
        <f t="shared" si="1"/>
        <v>#VALUE!</v>
      </c>
      <c r="R9" t="e">
        <f t="shared" si="2"/>
        <v>#VALUE!</v>
      </c>
      <c r="S9" t="e">
        <f t="shared" si="3"/>
        <v>#VALUE!</v>
      </c>
      <c r="T9" t="e">
        <f t="shared" si="4"/>
        <v>#VALUE!</v>
      </c>
      <c r="U9" t="str">
        <f t="shared" si="5"/>
        <v>市川工高高</v>
      </c>
    </row>
    <row r="10" spans="1:21" x14ac:dyDescent="0.2">
      <c r="A10" s="12">
        <v>2616</v>
      </c>
      <c r="B10" s="13" t="s">
        <v>868</v>
      </c>
      <c r="C10" s="13" t="s">
        <v>6030</v>
      </c>
      <c r="D10" s="14"/>
      <c r="E10" s="15" t="s">
        <v>5057</v>
      </c>
      <c r="F10" s="16">
        <v>1</v>
      </c>
      <c r="G10" s="14"/>
      <c r="H10" s="17"/>
      <c r="I10" s="17"/>
      <c r="J10" s="15" t="s">
        <v>261</v>
      </c>
      <c r="K10" s="17" t="s">
        <v>292</v>
      </c>
      <c r="L10" s="17" t="s">
        <v>262</v>
      </c>
      <c r="M10" s="17" t="s">
        <v>294</v>
      </c>
      <c r="N10" s="17">
        <v>20070511</v>
      </c>
      <c r="O10" s="17" t="s">
        <v>32</v>
      </c>
      <c r="P10" t="e">
        <f t="shared" si="0"/>
        <v>#VALUE!</v>
      </c>
      <c r="Q10" t="e">
        <f t="shared" si="1"/>
        <v>#VALUE!</v>
      </c>
      <c r="R10" t="e">
        <f t="shared" si="2"/>
        <v>#VALUE!</v>
      </c>
      <c r="S10" t="e">
        <f t="shared" si="3"/>
        <v>#VALUE!</v>
      </c>
      <c r="T10" t="e">
        <f t="shared" si="4"/>
        <v>#VALUE!</v>
      </c>
      <c r="U10" t="str">
        <f t="shared" si="5"/>
        <v>市川工高高</v>
      </c>
    </row>
    <row r="11" spans="1:21" x14ac:dyDescent="0.2">
      <c r="A11" s="12">
        <v>2617</v>
      </c>
      <c r="B11" s="17" t="s">
        <v>5563</v>
      </c>
      <c r="C11" s="17" t="s">
        <v>6031</v>
      </c>
      <c r="D11" s="14"/>
      <c r="E11" s="15" t="s">
        <v>5057</v>
      </c>
      <c r="F11" s="16">
        <v>1</v>
      </c>
      <c r="G11" s="14"/>
      <c r="H11" s="17"/>
      <c r="I11" s="17"/>
      <c r="J11" s="15" t="s">
        <v>5565</v>
      </c>
      <c r="K11" s="17" t="s">
        <v>72</v>
      </c>
      <c r="L11" s="17" t="s">
        <v>5566</v>
      </c>
      <c r="M11" s="17" t="s">
        <v>93</v>
      </c>
      <c r="N11" s="17">
        <v>20071227</v>
      </c>
      <c r="O11" s="17" t="s">
        <v>32</v>
      </c>
      <c r="P11" t="e">
        <f t="shared" si="0"/>
        <v>#VALUE!</v>
      </c>
      <c r="Q11" t="e">
        <f t="shared" si="1"/>
        <v>#VALUE!</v>
      </c>
      <c r="R11" t="e">
        <f t="shared" si="2"/>
        <v>#VALUE!</v>
      </c>
      <c r="S11" t="e">
        <f t="shared" si="3"/>
        <v>#VALUE!</v>
      </c>
      <c r="T11" t="e">
        <f t="shared" si="4"/>
        <v>#VALUE!</v>
      </c>
      <c r="U11" t="str">
        <f t="shared" si="5"/>
        <v>市川工高高</v>
      </c>
    </row>
    <row r="12" spans="1:21" x14ac:dyDescent="0.2">
      <c r="A12" s="12">
        <v>2618</v>
      </c>
      <c r="B12" s="17" t="s">
        <v>5214</v>
      </c>
      <c r="C12" s="17" t="s">
        <v>6032</v>
      </c>
      <c r="D12" s="14"/>
      <c r="E12" s="15" t="s">
        <v>5057</v>
      </c>
      <c r="F12" s="16">
        <v>1</v>
      </c>
      <c r="G12" s="14"/>
      <c r="H12" s="17"/>
      <c r="I12" s="17"/>
      <c r="J12" s="15" t="s">
        <v>54</v>
      </c>
      <c r="K12" s="17" t="s">
        <v>4599</v>
      </c>
      <c r="L12" s="17" t="s">
        <v>5215</v>
      </c>
      <c r="M12" s="17" t="s">
        <v>4600</v>
      </c>
      <c r="N12" s="17">
        <v>20071006</v>
      </c>
      <c r="O12" s="17" t="s">
        <v>32</v>
      </c>
      <c r="P12" t="e">
        <f t="shared" si="0"/>
        <v>#VALUE!</v>
      </c>
      <c r="Q12" t="e">
        <f t="shared" si="1"/>
        <v>#VALUE!</v>
      </c>
      <c r="R12" t="e">
        <f t="shared" si="2"/>
        <v>#VALUE!</v>
      </c>
      <c r="S12" t="e">
        <f t="shared" si="3"/>
        <v>#VALUE!</v>
      </c>
      <c r="T12" t="e">
        <f t="shared" si="4"/>
        <v>#VALUE!</v>
      </c>
      <c r="U12" t="str">
        <f t="shared" si="5"/>
        <v>市川工高高</v>
      </c>
    </row>
    <row r="13" spans="1:21" x14ac:dyDescent="0.2">
      <c r="A13" s="12">
        <v>2619</v>
      </c>
      <c r="B13" s="17" t="s">
        <v>6033</v>
      </c>
      <c r="C13" s="17" t="s">
        <v>6034</v>
      </c>
      <c r="D13" s="14"/>
      <c r="E13" s="15" t="s">
        <v>5057</v>
      </c>
      <c r="F13" s="16">
        <v>1</v>
      </c>
      <c r="G13" s="14"/>
      <c r="H13" s="17"/>
      <c r="I13" s="17"/>
      <c r="J13" s="15" t="s">
        <v>4415</v>
      </c>
      <c r="K13" s="17" t="s">
        <v>151</v>
      </c>
      <c r="L13" s="17" t="s">
        <v>4417</v>
      </c>
      <c r="M13" s="17" t="s">
        <v>153</v>
      </c>
      <c r="N13" s="17">
        <v>20070623</v>
      </c>
      <c r="O13" s="17" t="s">
        <v>32</v>
      </c>
      <c r="P13" t="e">
        <f t="shared" si="0"/>
        <v>#VALUE!</v>
      </c>
      <c r="Q13" t="e">
        <f t="shared" si="1"/>
        <v>#VALUE!</v>
      </c>
      <c r="R13" t="e">
        <f t="shared" si="2"/>
        <v>#VALUE!</v>
      </c>
      <c r="S13" t="e">
        <f t="shared" si="3"/>
        <v>#VALUE!</v>
      </c>
      <c r="T13" t="e">
        <f t="shared" si="4"/>
        <v>#VALUE!</v>
      </c>
      <c r="U13" t="str">
        <f t="shared" si="5"/>
        <v>市川工高高</v>
      </c>
    </row>
    <row r="14" spans="1:21" x14ac:dyDescent="0.2">
      <c r="A14" s="12">
        <v>2620</v>
      </c>
      <c r="B14" s="17" t="s">
        <v>800</v>
      </c>
      <c r="C14" s="17" t="s">
        <v>605</v>
      </c>
      <c r="D14" s="14"/>
      <c r="E14" s="15" t="s">
        <v>5057</v>
      </c>
      <c r="F14" s="16">
        <v>1</v>
      </c>
      <c r="G14" s="14"/>
      <c r="H14" s="17"/>
      <c r="I14" s="17"/>
      <c r="J14" s="15" t="s">
        <v>801</v>
      </c>
      <c r="K14" s="17" t="s">
        <v>672</v>
      </c>
      <c r="L14" s="17" t="s">
        <v>5931</v>
      </c>
      <c r="M14" s="17" t="s">
        <v>674</v>
      </c>
      <c r="N14" s="17">
        <v>20061003</v>
      </c>
      <c r="O14" s="17" t="s">
        <v>32</v>
      </c>
      <c r="P14" t="e">
        <f t="shared" si="0"/>
        <v>#VALUE!</v>
      </c>
      <c r="Q14" t="e">
        <f t="shared" si="1"/>
        <v>#VALUE!</v>
      </c>
      <c r="R14" t="e">
        <f t="shared" si="2"/>
        <v>#VALUE!</v>
      </c>
      <c r="S14" t="e">
        <f t="shared" si="3"/>
        <v>#VALUE!</v>
      </c>
      <c r="T14" t="e">
        <f t="shared" si="4"/>
        <v>#VALUE!</v>
      </c>
      <c r="U14" t="str">
        <f t="shared" si="5"/>
        <v>市川工高高</v>
      </c>
    </row>
    <row r="15" spans="1:21" x14ac:dyDescent="0.2">
      <c r="A15" s="12">
        <v>2621</v>
      </c>
      <c r="B15" s="17" t="s">
        <v>1308</v>
      </c>
      <c r="C15" s="17" t="s">
        <v>6035</v>
      </c>
      <c r="D15" s="14"/>
      <c r="E15" s="15" t="s">
        <v>5057</v>
      </c>
      <c r="F15" s="16">
        <v>1</v>
      </c>
      <c r="G15" s="14"/>
      <c r="H15" s="17"/>
      <c r="I15" s="17"/>
      <c r="J15" s="15" t="s">
        <v>130</v>
      </c>
      <c r="K15" s="17" t="s">
        <v>3607</v>
      </c>
      <c r="L15" s="17" t="s">
        <v>5234</v>
      </c>
      <c r="M15" s="17" t="s">
        <v>3609</v>
      </c>
      <c r="N15" s="17">
        <v>20070912</v>
      </c>
      <c r="O15" s="17" t="s">
        <v>32</v>
      </c>
      <c r="P15" t="e">
        <f t="shared" si="0"/>
        <v>#VALUE!</v>
      </c>
      <c r="Q15" t="e">
        <f t="shared" si="1"/>
        <v>#VALUE!</v>
      </c>
      <c r="R15" t="e">
        <f t="shared" si="2"/>
        <v>#VALUE!</v>
      </c>
      <c r="S15" t="e">
        <f t="shared" si="3"/>
        <v>#VALUE!</v>
      </c>
      <c r="T15" t="e">
        <f t="shared" si="4"/>
        <v>#VALUE!</v>
      </c>
      <c r="U15" t="str">
        <f t="shared" si="5"/>
        <v>市川工高高</v>
      </c>
    </row>
    <row r="16" spans="1:21" x14ac:dyDescent="0.2">
      <c r="A16" s="12">
        <v>2622</v>
      </c>
      <c r="B16" s="17" t="s">
        <v>6036</v>
      </c>
      <c r="C16" s="17" t="s">
        <v>344</v>
      </c>
      <c r="D16" s="14"/>
      <c r="E16" s="15" t="s">
        <v>5057</v>
      </c>
      <c r="F16" s="16">
        <v>1</v>
      </c>
      <c r="G16" s="14"/>
      <c r="H16" s="17"/>
      <c r="I16" s="17"/>
      <c r="J16" s="15" t="s">
        <v>6124</v>
      </c>
      <c r="K16" s="17" t="s">
        <v>215</v>
      </c>
      <c r="L16" s="17" t="s">
        <v>5932</v>
      </c>
      <c r="M16" s="17" t="s">
        <v>216</v>
      </c>
      <c r="N16" s="17">
        <v>20070823</v>
      </c>
      <c r="O16" s="17" t="s">
        <v>32</v>
      </c>
      <c r="P16" t="e">
        <f t="shared" si="0"/>
        <v>#VALUE!</v>
      </c>
      <c r="Q16" t="e">
        <f t="shared" si="1"/>
        <v>#VALUE!</v>
      </c>
      <c r="R16" t="e">
        <f t="shared" si="2"/>
        <v>#VALUE!</v>
      </c>
      <c r="S16" t="e">
        <f t="shared" si="3"/>
        <v>#VALUE!</v>
      </c>
      <c r="T16" t="e">
        <f t="shared" si="4"/>
        <v>#VALUE!</v>
      </c>
      <c r="U16" t="str">
        <f t="shared" si="5"/>
        <v>市川工高高</v>
      </c>
    </row>
    <row r="17" spans="1:21" x14ac:dyDescent="0.2">
      <c r="A17" s="12">
        <v>2209</v>
      </c>
      <c r="B17" s="17" t="s">
        <v>5220</v>
      </c>
      <c r="C17" s="17" t="s">
        <v>5221</v>
      </c>
      <c r="D17" s="14"/>
      <c r="E17" s="15" t="s">
        <v>5059</v>
      </c>
      <c r="F17" s="16">
        <v>3</v>
      </c>
      <c r="G17" s="14"/>
      <c r="H17" s="17"/>
      <c r="I17" s="17"/>
      <c r="J17" s="15" t="s">
        <v>4434</v>
      </c>
      <c r="K17" s="17" t="s">
        <v>114</v>
      </c>
      <c r="L17" s="17" t="s">
        <v>5222</v>
      </c>
      <c r="M17" s="17" t="s">
        <v>115</v>
      </c>
      <c r="N17" s="17">
        <v>20051202</v>
      </c>
      <c r="O17" s="17" t="s">
        <v>32</v>
      </c>
      <c r="P17" t="e">
        <f t="shared" si="0"/>
        <v>#VALUE!</v>
      </c>
      <c r="Q17" t="e">
        <f t="shared" si="1"/>
        <v>#VALUE!</v>
      </c>
      <c r="R17" t="e">
        <f t="shared" si="2"/>
        <v>#VALUE!</v>
      </c>
      <c r="S17" t="e">
        <f t="shared" si="3"/>
        <v>#VALUE!</v>
      </c>
      <c r="T17" t="e">
        <f t="shared" si="4"/>
        <v>#VALUE!</v>
      </c>
      <c r="U17" t="str">
        <f t="shared" si="5"/>
        <v>国府台高高</v>
      </c>
    </row>
    <row r="18" spans="1:21" x14ac:dyDescent="0.2">
      <c r="A18" s="12">
        <v>2210</v>
      </c>
      <c r="B18" s="17" t="s">
        <v>4622</v>
      </c>
      <c r="C18" s="17" t="s">
        <v>5229</v>
      </c>
      <c r="D18" s="14"/>
      <c r="E18" s="15" t="s">
        <v>5059</v>
      </c>
      <c r="F18" s="16">
        <v>3</v>
      </c>
      <c r="G18" s="14"/>
      <c r="H18" s="17"/>
      <c r="I18" s="17"/>
      <c r="J18" s="15" t="s">
        <v>4480</v>
      </c>
      <c r="K18" s="17" t="s">
        <v>1359</v>
      </c>
      <c r="L18" s="17" t="s">
        <v>4481</v>
      </c>
      <c r="M18" s="17" t="s">
        <v>4578</v>
      </c>
      <c r="N18" s="17">
        <v>20050708</v>
      </c>
      <c r="O18" s="17" t="s">
        <v>32</v>
      </c>
      <c r="P18" t="e">
        <f t="shared" si="0"/>
        <v>#VALUE!</v>
      </c>
      <c r="Q18" t="e">
        <f t="shared" si="1"/>
        <v>#VALUE!</v>
      </c>
      <c r="R18" t="e">
        <f t="shared" si="2"/>
        <v>#VALUE!</v>
      </c>
      <c r="S18" t="e">
        <f t="shared" si="3"/>
        <v>#VALUE!</v>
      </c>
      <c r="T18" t="e">
        <f t="shared" si="4"/>
        <v>#VALUE!</v>
      </c>
      <c r="U18" t="str">
        <f t="shared" si="5"/>
        <v>国府台高高</v>
      </c>
    </row>
    <row r="19" spans="1:21" x14ac:dyDescent="0.2">
      <c r="A19" s="12">
        <v>2211</v>
      </c>
      <c r="B19" s="17" t="s">
        <v>5223</v>
      </c>
      <c r="C19" s="17" t="s">
        <v>5224</v>
      </c>
      <c r="D19" s="14"/>
      <c r="E19" s="15" t="s">
        <v>5059</v>
      </c>
      <c r="F19" s="16">
        <v>2</v>
      </c>
      <c r="G19" s="14"/>
      <c r="H19" s="17"/>
      <c r="I19" s="17"/>
      <c r="J19" s="15" t="s">
        <v>1659</v>
      </c>
      <c r="K19" s="17" t="s">
        <v>192</v>
      </c>
      <c r="L19" s="17" t="s">
        <v>1660</v>
      </c>
      <c r="M19" s="17" t="s">
        <v>4613</v>
      </c>
      <c r="N19" s="17">
        <v>20060525</v>
      </c>
      <c r="O19" s="17" t="s">
        <v>32</v>
      </c>
      <c r="P19" t="e">
        <f t="shared" si="0"/>
        <v>#VALUE!</v>
      </c>
      <c r="Q19" t="e">
        <f t="shared" si="1"/>
        <v>#VALUE!</v>
      </c>
      <c r="R19" t="e">
        <f t="shared" si="2"/>
        <v>#VALUE!</v>
      </c>
      <c r="S19" t="e">
        <f t="shared" si="3"/>
        <v>#VALUE!</v>
      </c>
      <c r="T19" t="e">
        <f t="shared" si="4"/>
        <v>#VALUE!</v>
      </c>
      <c r="U19" t="str">
        <f t="shared" si="5"/>
        <v>国府台高高</v>
      </c>
    </row>
    <row r="20" spans="1:21" x14ac:dyDescent="0.2">
      <c r="A20" s="12">
        <v>2212</v>
      </c>
      <c r="B20" s="17" t="s">
        <v>5218</v>
      </c>
      <c r="C20" s="17" t="s">
        <v>5219</v>
      </c>
      <c r="D20" s="14"/>
      <c r="E20" s="15" t="s">
        <v>5059</v>
      </c>
      <c r="F20" s="16">
        <v>2</v>
      </c>
      <c r="G20" s="14"/>
      <c r="H20" s="17"/>
      <c r="I20" s="17"/>
      <c r="J20" s="15" t="s">
        <v>4323</v>
      </c>
      <c r="K20" s="17" t="s">
        <v>61</v>
      </c>
      <c r="L20" s="17" t="s">
        <v>343</v>
      </c>
      <c r="M20" s="17" t="s">
        <v>63</v>
      </c>
      <c r="N20" s="17">
        <v>20061006</v>
      </c>
      <c r="O20" s="17" t="s">
        <v>32</v>
      </c>
      <c r="P20" t="e">
        <f t="shared" si="0"/>
        <v>#VALUE!</v>
      </c>
      <c r="Q20" t="e">
        <f t="shared" si="1"/>
        <v>#VALUE!</v>
      </c>
      <c r="R20" t="e">
        <f t="shared" si="2"/>
        <v>#VALUE!</v>
      </c>
      <c r="S20" t="e">
        <f t="shared" si="3"/>
        <v>#VALUE!</v>
      </c>
      <c r="T20" t="e">
        <f t="shared" si="4"/>
        <v>#VALUE!</v>
      </c>
      <c r="U20" t="str">
        <f t="shared" si="5"/>
        <v>国府台高高</v>
      </c>
    </row>
    <row r="21" spans="1:21" x14ac:dyDescent="0.2">
      <c r="A21" s="12">
        <v>2213</v>
      </c>
      <c r="B21" s="17" t="s">
        <v>5225</v>
      </c>
      <c r="C21" s="17" t="s">
        <v>5226</v>
      </c>
      <c r="D21" s="14"/>
      <c r="E21" s="15" t="s">
        <v>5059</v>
      </c>
      <c r="F21" s="16">
        <v>2</v>
      </c>
      <c r="G21" s="14"/>
      <c r="H21" s="17"/>
      <c r="I21" s="17"/>
      <c r="J21" s="15" t="s">
        <v>271</v>
      </c>
      <c r="K21" s="17" t="s">
        <v>3910</v>
      </c>
      <c r="L21" s="17" t="s">
        <v>272</v>
      </c>
      <c r="M21" s="17" t="s">
        <v>3912</v>
      </c>
      <c r="N21" s="17">
        <v>20060812</v>
      </c>
      <c r="O21" s="17" t="s">
        <v>32</v>
      </c>
      <c r="P21" t="e">
        <f t="shared" si="0"/>
        <v>#VALUE!</v>
      </c>
      <c r="Q21" t="e">
        <f t="shared" si="1"/>
        <v>#VALUE!</v>
      </c>
      <c r="R21" t="e">
        <f t="shared" si="2"/>
        <v>#VALUE!</v>
      </c>
      <c r="S21" t="e">
        <f t="shared" si="3"/>
        <v>#VALUE!</v>
      </c>
      <c r="T21" t="e">
        <f t="shared" si="4"/>
        <v>#VALUE!</v>
      </c>
      <c r="U21" t="str">
        <f t="shared" si="5"/>
        <v>国府台高高</v>
      </c>
    </row>
    <row r="22" spans="1:21" x14ac:dyDescent="0.2">
      <c r="A22" s="12">
        <v>2214</v>
      </c>
      <c r="B22" s="17" t="s">
        <v>836</v>
      </c>
      <c r="C22" s="17" t="s">
        <v>5227</v>
      </c>
      <c r="D22" s="14"/>
      <c r="E22" s="15" t="s">
        <v>5059</v>
      </c>
      <c r="F22" s="16">
        <v>2</v>
      </c>
      <c r="G22" s="14"/>
      <c r="H22" s="17"/>
      <c r="I22" s="17"/>
      <c r="J22" s="15" t="s">
        <v>122</v>
      </c>
      <c r="K22" s="17" t="s">
        <v>1590</v>
      </c>
      <c r="L22" s="17" t="s">
        <v>5228</v>
      </c>
      <c r="M22" s="17" t="s">
        <v>1592</v>
      </c>
      <c r="N22" s="17">
        <v>20061230</v>
      </c>
      <c r="O22" s="17" t="s">
        <v>32</v>
      </c>
      <c r="P22" t="e">
        <f t="shared" si="0"/>
        <v>#VALUE!</v>
      </c>
      <c r="Q22" t="e">
        <f t="shared" si="1"/>
        <v>#VALUE!</v>
      </c>
      <c r="R22" t="e">
        <f t="shared" si="2"/>
        <v>#VALUE!</v>
      </c>
      <c r="S22" t="e">
        <f t="shared" si="3"/>
        <v>#VALUE!</v>
      </c>
      <c r="T22" t="e">
        <f t="shared" si="4"/>
        <v>#VALUE!</v>
      </c>
      <c r="U22" t="str">
        <f t="shared" si="5"/>
        <v>国府台高高</v>
      </c>
    </row>
    <row r="23" spans="1:21" x14ac:dyDescent="0.2">
      <c r="A23" s="12">
        <v>2623</v>
      </c>
      <c r="B23" s="17" t="s">
        <v>5867</v>
      </c>
      <c r="C23" s="17" t="s">
        <v>5868</v>
      </c>
      <c r="D23" s="14"/>
      <c r="E23" s="15" t="s">
        <v>5059</v>
      </c>
      <c r="F23" s="16">
        <v>1</v>
      </c>
      <c r="G23" s="14"/>
      <c r="H23" s="17"/>
      <c r="I23" s="17"/>
      <c r="J23" s="15" t="s">
        <v>5876</v>
      </c>
      <c r="K23" s="17" t="s">
        <v>166</v>
      </c>
      <c r="L23" s="17" t="s">
        <v>5861</v>
      </c>
      <c r="M23" s="17" t="s">
        <v>5862</v>
      </c>
      <c r="N23" s="17">
        <v>20071205</v>
      </c>
      <c r="O23" s="17" t="s">
        <v>32</v>
      </c>
      <c r="P23" t="e">
        <f t="shared" si="0"/>
        <v>#VALUE!</v>
      </c>
      <c r="Q23" t="e">
        <f t="shared" si="1"/>
        <v>#VALUE!</v>
      </c>
      <c r="R23" t="e">
        <f t="shared" si="2"/>
        <v>#VALUE!</v>
      </c>
      <c r="S23" t="e">
        <f t="shared" si="3"/>
        <v>#VALUE!</v>
      </c>
      <c r="T23" t="e">
        <f t="shared" si="4"/>
        <v>#VALUE!</v>
      </c>
      <c r="U23" t="str">
        <f t="shared" si="5"/>
        <v>国府台高高</v>
      </c>
    </row>
    <row r="24" spans="1:21" x14ac:dyDescent="0.2">
      <c r="A24" s="12">
        <v>2624</v>
      </c>
      <c r="B24" s="17" t="s">
        <v>5869</v>
      </c>
      <c r="C24" s="17" t="s">
        <v>5870</v>
      </c>
      <c r="D24" s="14"/>
      <c r="E24" s="15" t="s">
        <v>5059</v>
      </c>
      <c r="F24" s="16">
        <v>1</v>
      </c>
      <c r="G24" s="14"/>
      <c r="H24" s="17"/>
      <c r="I24" s="17"/>
      <c r="J24" s="15" t="s">
        <v>5877</v>
      </c>
      <c r="K24" s="17" t="s">
        <v>5878</v>
      </c>
      <c r="L24" s="17" t="s">
        <v>5863</v>
      </c>
      <c r="M24" s="17" t="s">
        <v>5864</v>
      </c>
      <c r="N24" s="17">
        <v>20070923</v>
      </c>
      <c r="O24" s="17" t="s">
        <v>32</v>
      </c>
      <c r="P24" t="e">
        <f t="shared" si="0"/>
        <v>#VALUE!</v>
      </c>
      <c r="Q24" t="e">
        <f t="shared" si="1"/>
        <v>#VALUE!</v>
      </c>
      <c r="R24" t="e">
        <f t="shared" si="2"/>
        <v>#VALUE!</v>
      </c>
      <c r="S24" t="e">
        <f t="shared" si="3"/>
        <v>#VALUE!</v>
      </c>
      <c r="T24" t="e">
        <f t="shared" si="4"/>
        <v>#VALUE!</v>
      </c>
      <c r="U24" t="str">
        <f t="shared" si="5"/>
        <v>国府台高高</v>
      </c>
    </row>
    <row r="25" spans="1:21" x14ac:dyDescent="0.2">
      <c r="A25" s="12">
        <v>2625</v>
      </c>
      <c r="B25" s="17" t="s">
        <v>5871</v>
      </c>
      <c r="C25" s="17" t="s">
        <v>5872</v>
      </c>
      <c r="D25" s="14"/>
      <c r="E25" s="15" t="s">
        <v>5059</v>
      </c>
      <c r="F25" s="16">
        <v>1</v>
      </c>
      <c r="G25" s="14"/>
      <c r="H25" s="17"/>
      <c r="I25" s="17"/>
      <c r="J25" s="15" t="s">
        <v>5879</v>
      </c>
      <c r="K25" s="17" t="s">
        <v>4464</v>
      </c>
      <c r="L25" s="17" t="s">
        <v>5865</v>
      </c>
      <c r="M25" s="17" t="s">
        <v>4465</v>
      </c>
      <c r="N25" s="17">
        <v>20070430</v>
      </c>
      <c r="O25" s="17" t="s">
        <v>32</v>
      </c>
      <c r="P25" t="e">
        <f t="shared" si="0"/>
        <v>#VALUE!</v>
      </c>
      <c r="Q25" t="e">
        <f t="shared" si="1"/>
        <v>#VALUE!</v>
      </c>
      <c r="R25" t="e">
        <f t="shared" si="2"/>
        <v>#VALUE!</v>
      </c>
      <c r="S25" t="e">
        <f t="shared" si="3"/>
        <v>#VALUE!</v>
      </c>
      <c r="T25" t="e">
        <f t="shared" si="4"/>
        <v>#VALUE!</v>
      </c>
      <c r="U25" t="str">
        <f t="shared" si="5"/>
        <v>国府台高高</v>
      </c>
    </row>
    <row r="26" spans="1:21" x14ac:dyDescent="0.2">
      <c r="A26" s="12">
        <v>2626</v>
      </c>
      <c r="B26" s="17" t="s">
        <v>5214</v>
      </c>
      <c r="C26" s="17" t="s">
        <v>4205</v>
      </c>
      <c r="D26" s="14"/>
      <c r="E26" s="15" t="s">
        <v>5059</v>
      </c>
      <c r="F26" s="16">
        <v>1</v>
      </c>
      <c r="G26" s="14"/>
      <c r="H26" s="17"/>
      <c r="I26" s="17"/>
      <c r="J26" s="15" t="s">
        <v>54</v>
      </c>
      <c r="K26" s="17" t="s">
        <v>242</v>
      </c>
      <c r="L26" s="17" t="s">
        <v>5215</v>
      </c>
      <c r="M26" s="17" t="s">
        <v>235</v>
      </c>
      <c r="N26" s="17">
        <v>20070904</v>
      </c>
      <c r="O26" s="17" t="s">
        <v>32</v>
      </c>
      <c r="P26" t="e">
        <f t="shared" si="0"/>
        <v>#VALUE!</v>
      </c>
      <c r="Q26" t="e">
        <f t="shared" si="1"/>
        <v>#VALUE!</v>
      </c>
      <c r="R26" t="e">
        <f t="shared" si="2"/>
        <v>#VALUE!</v>
      </c>
      <c r="S26" t="e">
        <f t="shared" si="3"/>
        <v>#VALUE!</v>
      </c>
      <c r="T26" t="e">
        <f t="shared" si="4"/>
        <v>#VALUE!</v>
      </c>
      <c r="U26" t="str">
        <f t="shared" si="5"/>
        <v>国府台高高</v>
      </c>
    </row>
    <row r="27" spans="1:21" x14ac:dyDescent="0.2">
      <c r="A27" s="12">
        <v>2627</v>
      </c>
      <c r="B27" s="17" t="s">
        <v>5873</v>
      </c>
      <c r="C27" s="17" t="s">
        <v>5874</v>
      </c>
      <c r="D27" s="14"/>
      <c r="E27" s="15" t="s">
        <v>5059</v>
      </c>
      <c r="F27" s="16">
        <v>1</v>
      </c>
      <c r="G27" s="14"/>
      <c r="H27" s="17"/>
      <c r="I27" s="17"/>
      <c r="J27" s="15" t="s">
        <v>5880</v>
      </c>
      <c r="K27" s="17" t="s">
        <v>791</v>
      </c>
      <c r="L27" s="17" t="s">
        <v>5866</v>
      </c>
      <c r="M27" s="17" t="s">
        <v>793</v>
      </c>
      <c r="N27" s="17">
        <v>20071215</v>
      </c>
      <c r="O27" s="17" t="s">
        <v>32</v>
      </c>
      <c r="P27" t="e">
        <f t="shared" si="0"/>
        <v>#VALUE!</v>
      </c>
      <c r="Q27" t="e">
        <f t="shared" si="1"/>
        <v>#VALUE!</v>
      </c>
      <c r="R27" t="e">
        <f t="shared" si="2"/>
        <v>#VALUE!</v>
      </c>
      <c r="S27" t="e">
        <f t="shared" si="3"/>
        <v>#VALUE!</v>
      </c>
      <c r="T27" t="e">
        <f t="shared" si="4"/>
        <v>#VALUE!</v>
      </c>
      <c r="U27" t="str">
        <f t="shared" si="5"/>
        <v>国府台高高</v>
      </c>
    </row>
    <row r="28" spans="1:21" x14ac:dyDescent="0.2">
      <c r="A28" s="12">
        <v>2628</v>
      </c>
      <c r="B28" s="17" t="s">
        <v>5875</v>
      </c>
      <c r="C28" s="17" t="s">
        <v>809</v>
      </c>
      <c r="D28" s="14"/>
      <c r="E28" s="15" t="s">
        <v>5059</v>
      </c>
      <c r="F28" s="16">
        <v>1</v>
      </c>
      <c r="G28" s="14"/>
      <c r="H28" s="17"/>
      <c r="I28" s="17"/>
      <c r="J28" s="15" t="s">
        <v>4438</v>
      </c>
      <c r="K28" s="17" t="s">
        <v>1519</v>
      </c>
      <c r="L28" s="17" t="s">
        <v>4439</v>
      </c>
      <c r="M28" s="17" t="s">
        <v>810</v>
      </c>
      <c r="N28" s="17">
        <v>20070516</v>
      </c>
      <c r="O28" s="17" t="s">
        <v>32</v>
      </c>
      <c r="P28" t="e">
        <f t="shared" si="0"/>
        <v>#VALUE!</v>
      </c>
      <c r="Q28" t="e">
        <f t="shared" si="1"/>
        <v>#VALUE!</v>
      </c>
      <c r="R28" t="e">
        <f t="shared" si="2"/>
        <v>#VALUE!</v>
      </c>
      <c r="S28" t="e">
        <f t="shared" si="3"/>
        <v>#VALUE!</v>
      </c>
      <c r="T28" t="e">
        <f t="shared" si="4"/>
        <v>#VALUE!</v>
      </c>
      <c r="U28" t="str">
        <f t="shared" si="5"/>
        <v>国府台高高</v>
      </c>
    </row>
    <row r="29" spans="1:21" x14ac:dyDescent="0.2">
      <c r="A29" s="12">
        <v>2415</v>
      </c>
      <c r="B29" s="17" t="s">
        <v>1734</v>
      </c>
      <c r="C29" s="17" t="s">
        <v>6037</v>
      </c>
      <c r="D29" s="14"/>
      <c r="E29" s="15" t="s">
        <v>5061</v>
      </c>
      <c r="F29" s="16">
        <v>3</v>
      </c>
      <c r="G29" s="14"/>
      <c r="H29" s="17"/>
      <c r="I29" s="17"/>
      <c r="J29" s="15" t="s">
        <v>122</v>
      </c>
      <c r="K29" s="17" t="s">
        <v>45</v>
      </c>
      <c r="L29" s="17" t="s">
        <v>5228</v>
      </c>
      <c r="M29" s="17" t="s">
        <v>5274</v>
      </c>
      <c r="N29" s="17">
        <v>20050506</v>
      </c>
      <c r="O29" s="17" t="s">
        <v>32</v>
      </c>
      <c r="P29" t="e">
        <f t="shared" si="0"/>
        <v>#VALUE!</v>
      </c>
      <c r="Q29" t="e">
        <f t="shared" si="1"/>
        <v>#VALUE!</v>
      </c>
      <c r="R29" t="e">
        <f t="shared" si="2"/>
        <v>#VALUE!</v>
      </c>
      <c r="S29" t="e">
        <f t="shared" si="3"/>
        <v>#VALUE!</v>
      </c>
      <c r="T29" t="e">
        <f t="shared" si="4"/>
        <v>#VALUE!</v>
      </c>
      <c r="U29" t="str">
        <f t="shared" si="5"/>
        <v>国分高高</v>
      </c>
    </row>
    <row r="30" spans="1:21" x14ac:dyDescent="0.2">
      <c r="A30" s="12">
        <v>2416</v>
      </c>
      <c r="B30" s="17" t="s">
        <v>6038</v>
      </c>
      <c r="C30" s="17" t="s">
        <v>6039</v>
      </c>
      <c r="D30" s="14"/>
      <c r="E30" s="15" t="s">
        <v>5061</v>
      </c>
      <c r="F30" s="16">
        <v>3</v>
      </c>
      <c r="G30" s="14"/>
      <c r="H30" s="17"/>
      <c r="I30" s="17"/>
      <c r="J30" s="15" t="s">
        <v>1514</v>
      </c>
      <c r="K30" s="17" t="s">
        <v>108</v>
      </c>
      <c r="L30" s="17" t="s">
        <v>1515</v>
      </c>
      <c r="M30" s="17" t="s">
        <v>109</v>
      </c>
      <c r="N30" s="17">
        <v>20050923</v>
      </c>
      <c r="O30" s="17" t="s">
        <v>32</v>
      </c>
      <c r="P30" t="e">
        <f t="shared" si="0"/>
        <v>#VALUE!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str">
        <f t="shared" si="5"/>
        <v>国分高高</v>
      </c>
    </row>
    <row r="31" spans="1:21" x14ac:dyDescent="0.2">
      <c r="A31" s="12">
        <v>2417</v>
      </c>
      <c r="B31" s="17" t="s">
        <v>4494</v>
      </c>
      <c r="C31" s="17" t="s">
        <v>6040</v>
      </c>
      <c r="D31" s="14"/>
      <c r="E31" s="15" t="s">
        <v>5061</v>
      </c>
      <c r="F31" s="16">
        <v>3</v>
      </c>
      <c r="G31" s="14"/>
      <c r="H31" s="17"/>
      <c r="I31" s="17"/>
      <c r="J31" s="15" t="s">
        <v>4330</v>
      </c>
      <c r="K31" s="17" t="s">
        <v>6125</v>
      </c>
      <c r="L31" s="17" t="s">
        <v>5306</v>
      </c>
      <c r="M31" s="17" t="s">
        <v>5307</v>
      </c>
      <c r="N31" s="17">
        <v>20050814</v>
      </c>
      <c r="O31" s="17" t="s">
        <v>32</v>
      </c>
      <c r="P31" t="e">
        <f t="shared" si="0"/>
        <v>#VALUE!</v>
      </c>
      <c r="Q31" t="e">
        <f t="shared" si="1"/>
        <v>#VALUE!</v>
      </c>
      <c r="R31" t="e">
        <f t="shared" si="2"/>
        <v>#VALUE!</v>
      </c>
      <c r="S31" t="e">
        <f t="shared" si="3"/>
        <v>#VALUE!</v>
      </c>
      <c r="T31" t="e">
        <f t="shared" si="4"/>
        <v>#VALUE!</v>
      </c>
      <c r="U31" t="str">
        <f t="shared" si="5"/>
        <v>国分高高</v>
      </c>
    </row>
    <row r="32" spans="1:21" x14ac:dyDescent="0.2">
      <c r="A32" s="12">
        <v>2418</v>
      </c>
      <c r="B32" s="17" t="s">
        <v>5177</v>
      </c>
      <c r="C32" s="17" t="s">
        <v>6041</v>
      </c>
      <c r="D32" s="14"/>
      <c r="E32" s="15" t="s">
        <v>5061</v>
      </c>
      <c r="F32" s="16">
        <v>3</v>
      </c>
      <c r="G32" s="14"/>
      <c r="H32" s="17"/>
      <c r="I32" s="17"/>
      <c r="J32" s="15" t="s">
        <v>4503</v>
      </c>
      <c r="K32" s="17" t="s">
        <v>4525</v>
      </c>
      <c r="L32" s="17" t="s">
        <v>4504</v>
      </c>
      <c r="M32" s="17" t="s">
        <v>5205</v>
      </c>
      <c r="N32" s="17">
        <v>20040916</v>
      </c>
      <c r="O32" s="17" t="s">
        <v>32</v>
      </c>
      <c r="P32" t="e">
        <f t="shared" si="0"/>
        <v>#VALUE!</v>
      </c>
      <c r="Q32" t="e">
        <f t="shared" si="1"/>
        <v>#VALUE!</v>
      </c>
      <c r="R32" t="e">
        <f t="shared" si="2"/>
        <v>#VALUE!</v>
      </c>
      <c r="S32" t="e">
        <f t="shared" si="3"/>
        <v>#VALUE!</v>
      </c>
      <c r="T32" t="e">
        <f t="shared" si="4"/>
        <v>#VALUE!</v>
      </c>
      <c r="U32" t="str">
        <f t="shared" si="5"/>
        <v>国分高高</v>
      </c>
    </row>
    <row r="33" spans="1:21" x14ac:dyDescent="0.2">
      <c r="A33" s="12">
        <v>2419</v>
      </c>
      <c r="B33" s="17" t="s">
        <v>6042</v>
      </c>
      <c r="C33" s="17" t="s">
        <v>6043</v>
      </c>
      <c r="D33" s="14"/>
      <c r="E33" s="15" t="s">
        <v>5061</v>
      </c>
      <c r="F33" s="16">
        <v>2</v>
      </c>
      <c r="G33" s="14"/>
      <c r="H33" s="17"/>
      <c r="I33" s="17"/>
      <c r="J33" s="15" t="s">
        <v>6126</v>
      </c>
      <c r="K33" s="17" t="s">
        <v>74</v>
      </c>
      <c r="L33" s="17" t="s">
        <v>5305</v>
      </c>
      <c r="M33" s="17" t="s">
        <v>4594</v>
      </c>
      <c r="N33" s="17">
        <v>20060820</v>
      </c>
      <c r="O33" s="17" t="s">
        <v>32</v>
      </c>
      <c r="P33" t="e">
        <f t="shared" si="0"/>
        <v>#VALUE!</v>
      </c>
      <c r="Q33" t="e">
        <f t="shared" si="1"/>
        <v>#VALUE!</v>
      </c>
      <c r="R33" t="e">
        <f t="shared" si="2"/>
        <v>#VALUE!</v>
      </c>
      <c r="S33" t="e">
        <f t="shared" si="3"/>
        <v>#VALUE!</v>
      </c>
      <c r="T33" t="e">
        <f t="shared" si="4"/>
        <v>#VALUE!</v>
      </c>
      <c r="U33" t="str">
        <f t="shared" si="5"/>
        <v>国分高高</v>
      </c>
    </row>
    <row r="34" spans="1:21" x14ac:dyDescent="0.2">
      <c r="A34" s="12">
        <v>2420</v>
      </c>
      <c r="B34" s="17" t="s">
        <v>4341</v>
      </c>
      <c r="C34" s="17" t="s">
        <v>6044</v>
      </c>
      <c r="D34" s="14"/>
      <c r="E34" s="15" t="s">
        <v>5061</v>
      </c>
      <c r="F34" s="16">
        <v>2</v>
      </c>
      <c r="G34" s="14"/>
      <c r="H34" s="17"/>
      <c r="I34" s="17"/>
      <c r="J34" s="15" t="s">
        <v>4342</v>
      </c>
      <c r="K34" s="17" t="s">
        <v>4432</v>
      </c>
      <c r="L34" s="17" t="s">
        <v>5315</v>
      </c>
      <c r="M34" s="17" t="s">
        <v>4479</v>
      </c>
      <c r="N34" s="17">
        <v>20060615</v>
      </c>
      <c r="O34" s="17" t="s">
        <v>32</v>
      </c>
      <c r="P34" t="e">
        <f t="shared" si="0"/>
        <v>#VALUE!</v>
      </c>
      <c r="Q34" t="e">
        <f t="shared" si="1"/>
        <v>#VALUE!</v>
      </c>
      <c r="R34" t="e">
        <f t="shared" si="2"/>
        <v>#VALUE!</v>
      </c>
      <c r="S34" t="e">
        <f t="shared" si="3"/>
        <v>#VALUE!</v>
      </c>
      <c r="T34" t="e">
        <f t="shared" si="4"/>
        <v>#VALUE!</v>
      </c>
      <c r="U34" t="str">
        <f t="shared" si="5"/>
        <v>国分高高</v>
      </c>
    </row>
    <row r="35" spans="1:21" x14ac:dyDescent="0.2">
      <c r="A35" s="12">
        <v>2421</v>
      </c>
      <c r="B35" s="17" t="s">
        <v>1743</v>
      </c>
      <c r="C35" s="17" t="s">
        <v>6045</v>
      </c>
      <c r="D35" s="14"/>
      <c r="E35" s="15" t="s">
        <v>5061</v>
      </c>
      <c r="F35" s="16">
        <v>2</v>
      </c>
      <c r="G35" s="14"/>
      <c r="H35" s="17"/>
      <c r="I35" s="17"/>
      <c r="J35" s="15" t="s">
        <v>198</v>
      </c>
      <c r="K35" s="17" t="s">
        <v>287</v>
      </c>
      <c r="L35" s="17" t="s">
        <v>5168</v>
      </c>
      <c r="M35" s="17" t="s">
        <v>288</v>
      </c>
      <c r="N35" s="17">
        <v>20060714</v>
      </c>
      <c r="O35" s="17" t="s">
        <v>32</v>
      </c>
      <c r="P35" t="e">
        <f t="shared" si="0"/>
        <v>#VALUE!</v>
      </c>
      <c r="Q35" t="e">
        <f t="shared" si="1"/>
        <v>#VALUE!</v>
      </c>
      <c r="R35" t="e">
        <f t="shared" si="2"/>
        <v>#VALUE!</v>
      </c>
      <c r="S35" t="e">
        <f t="shared" si="3"/>
        <v>#VALUE!</v>
      </c>
      <c r="T35" t="e">
        <f t="shared" si="4"/>
        <v>#VALUE!</v>
      </c>
      <c r="U35" t="str">
        <f t="shared" si="5"/>
        <v>国分高高</v>
      </c>
    </row>
    <row r="36" spans="1:21" x14ac:dyDescent="0.2">
      <c r="A36" s="12">
        <v>2422</v>
      </c>
      <c r="B36" s="17" t="s">
        <v>144</v>
      </c>
      <c r="C36" s="17" t="s">
        <v>6046</v>
      </c>
      <c r="D36" s="14"/>
      <c r="E36" s="15" t="s">
        <v>5061</v>
      </c>
      <c r="F36" s="16">
        <v>2</v>
      </c>
      <c r="G36" s="14"/>
      <c r="H36" s="17"/>
      <c r="I36" s="17"/>
      <c r="J36" s="15" t="s">
        <v>145</v>
      </c>
      <c r="K36" s="17" t="s">
        <v>4595</v>
      </c>
      <c r="L36" s="17" t="s">
        <v>4591</v>
      </c>
      <c r="M36" s="17" t="s">
        <v>5309</v>
      </c>
      <c r="N36" s="17">
        <v>20060707</v>
      </c>
      <c r="O36" s="17" t="s">
        <v>32</v>
      </c>
      <c r="P36" t="e">
        <f t="shared" si="0"/>
        <v>#VALUE!</v>
      </c>
      <c r="Q36" t="e">
        <f t="shared" si="1"/>
        <v>#VALUE!</v>
      </c>
      <c r="R36" t="e">
        <f t="shared" si="2"/>
        <v>#VALUE!</v>
      </c>
      <c r="S36" t="e">
        <f t="shared" si="3"/>
        <v>#VALUE!</v>
      </c>
      <c r="T36" t="e">
        <f t="shared" si="4"/>
        <v>#VALUE!</v>
      </c>
      <c r="U36" t="str">
        <f t="shared" si="5"/>
        <v>国分高高</v>
      </c>
    </row>
    <row r="37" spans="1:21" x14ac:dyDescent="0.2">
      <c r="A37" s="12">
        <v>2423</v>
      </c>
      <c r="B37" s="17" t="s">
        <v>1422</v>
      </c>
      <c r="C37" s="17" t="s">
        <v>6047</v>
      </c>
      <c r="D37" s="14"/>
      <c r="E37" s="15" t="s">
        <v>5061</v>
      </c>
      <c r="F37" s="16">
        <v>2</v>
      </c>
      <c r="G37" s="14"/>
      <c r="H37" s="17"/>
      <c r="I37" s="17"/>
      <c r="J37" s="15" t="s">
        <v>219</v>
      </c>
      <c r="K37" s="17" t="s">
        <v>6127</v>
      </c>
      <c r="L37" s="17" t="s">
        <v>5310</v>
      </c>
      <c r="M37" s="17" t="s">
        <v>5311</v>
      </c>
      <c r="N37" s="17">
        <v>20070323</v>
      </c>
      <c r="O37" s="17" t="s">
        <v>32</v>
      </c>
      <c r="P37" t="e">
        <f t="shared" si="0"/>
        <v>#VALUE!</v>
      </c>
      <c r="Q37" t="e">
        <f t="shared" si="1"/>
        <v>#VALUE!</v>
      </c>
      <c r="R37" t="e">
        <f t="shared" si="2"/>
        <v>#VALUE!</v>
      </c>
      <c r="S37" t="e">
        <f t="shared" si="3"/>
        <v>#VALUE!</v>
      </c>
      <c r="T37" t="e">
        <f t="shared" si="4"/>
        <v>#VALUE!</v>
      </c>
      <c r="U37" t="str">
        <f t="shared" si="5"/>
        <v>国分高高</v>
      </c>
    </row>
    <row r="38" spans="1:21" x14ac:dyDescent="0.2">
      <c r="A38" s="12">
        <v>2424</v>
      </c>
      <c r="B38" s="17" t="s">
        <v>1460</v>
      </c>
      <c r="C38" s="17" t="s">
        <v>6048</v>
      </c>
      <c r="D38" s="14"/>
      <c r="E38" s="15" t="s">
        <v>5061</v>
      </c>
      <c r="F38" s="16">
        <v>2</v>
      </c>
      <c r="G38" s="14"/>
      <c r="H38" s="17"/>
      <c r="I38" s="17"/>
      <c r="J38" s="15" t="s">
        <v>209</v>
      </c>
      <c r="K38" s="17" t="s">
        <v>61</v>
      </c>
      <c r="L38" s="17" t="s">
        <v>5308</v>
      </c>
      <c r="M38" s="17" t="s">
        <v>63</v>
      </c>
      <c r="N38" s="17">
        <v>20060817</v>
      </c>
      <c r="O38" s="17" t="s">
        <v>32</v>
      </c>
      <c r="P38" t="e">
        <f t="shared" si="0"/>
        <v>#VALUE!</v>
      </c>
      <c r="Q38" t="e">
        <f t="shared" si="1"/>
        <v>#VALUE!</v>
      </c>
      <c r="R38" t="e">
        <f t="shared" si="2"/>
        <v>#VALUE!</v>
      </c>
      <c r="S38" t="e">
        <f t="shared" si="3"/>
        <v>#VALUE!</v>
      </c>
      <c r="T38" t="e">
        <f t="shared" si="4"/>
        <v>#VALUE!</v>
      </c>
      <c r="U38" t="str">
        <f t="shared" si="5"/>
        <v>国分高高</v>
      </c>
    </row>
    <row r="39" spans="1:21" x14ac:dyDescent="0.2">
      <c r="A39" s="12">
        <v>2425</v>
      </c>
      <c r="B39" s="17" t="s">
        <v>6049</v>
      </c>
      <c r="C39" s="17" t="s">
        <v>6050</v>
      </c>
      <c r="D39" s="14"/>
      <c r="E39" s="15" t="s">
        <v>5061</v>
      </c>
      <c r="F39" s="16">
        <v>2</v>
      </c>
      <c r="G39" s="14"/>
      <c r="H39" s="17"/>
      <c r="I39" s="17"/>
      <c r="J39" s="15" t="s">
        <v>6128</v>
      </c>
      <c r="K39" s="17" t="s">
        <v>1740</v>
      </c>
      <c r="L39" s="17" t="s">
        <v>5314</v>
      </c>
      <c r="M39" s="17" t="s">
        <v>1741</v>
      </c>
      <c r="N39" s="17">
        <v>20060603</v>
      </c>
      <c r="O39" s="17" t="s">
        <v>32</v>
      </c>
      <c r="P39" t="e">
        <f t="shared" si="0"/>
        <v>#VALUE!</v>
      </c>
      <c r="Q39" t="e">
        <f t="shared" si="1"/>
        <v>#VALUE!</v>
      </c>
      <c r="R39" t="e">
        <f t="shared" si="2"/>
        <v>#VALUE!</v>
      </c>
      <c r="S39" t="e">
        <f t="shared" si="3"/>
        <v>#VALUE!</v>
      </c>
      <c r="T39" t="e">
        <f t="shared" si="4"/>
        <v>#VALUE!</v>
      </c>
      <c r="U39" t="str">
        <f t="shared" si="5"/>
        <v>国分高高</v>
      </c>
    </row>
    <row r="40" spans="1:21" x14ac:dyDescent="0.2">
      <c r="A40" s="12">
        <v>2426</v>
      </c>
      <c r="B40" s="17" t="s">
        <v>6051</v>
      </c>
      <c r="C40" s="17" t="s">
        <v>6052</v>
      </c>
      <c r="D40" s="14"/>
      <c r="E40" s="15" t="s">
        <v>5061</v>
      </c>
      <c r="F40" s="16">
        <v>2</v>
      </c>
      <c r="G40" s="14"/>
      <c r="H40" s="17"/>
      <c r="I40" s="17"/>
      <c r="J40" s="15" t="s">
        <v>6129</v>
      </c>
      <c r="K40" s="17" t="s">
        <v>4484</v>
      </c>
      <c r="L40" s="17" t="s">
        <v>5313</v>
      </c>
      <c r="M40" s="17" t="s">
        <v>4485</v>
      </c>
      <c r="N40" s="17">
        <v>20070211</v>
      </c>
      <c r="O40" s="17" t="s">
        <v>32</v>
      </c>
      <c r="P40" t="e">
        <f t="shared" si="0"/>
        <v>#VALUE!</v>
      </c>
      <c r="Q40" t="e">
        <f t="shared" si="1"/>
        <v>#VALUE!</v>
      </c>
      <c r="R40" t="e">
        <f t="shared" si="2"/>
        <v>#VALUE!</v>
      </c>
      <c r="S40" t="e">
        <f t="shared" si="3"/>
        <v>#VALUE!</v>
      </c>
      <c r="T40" t="e">
        <f t="shared" si="4"/>
        <v>#VALUE!</v>
      </c>
      <c r="U40" t="str">
        <f t="shared" si="5"/>
        <v>国分高高</v>
      </c>
    </row>
    <row r="41" spans="1:21" x14ac:dyDescent="0.2">
      <c r="A41" s="12">
        <v>2629</v>
      </c>
      <c r="B41" s="17" t="s">
        <v>4474</v>
      </c>
      <c r="C41" s="17" t="s">
        <v>5885</v>
      </c>
      <c r="D41" s="14"/>
      <c r="E41" s="15" t="s">
        <v>5061</v>
      </c>
      <c r="F41" s="16">
        <v>1</v>
      </c>
      <c r="G41" s="14"/>
      <c r="H41" s="17"/>
      <c r="I41" s="17"/>
      <c r="J41" s="15" t="s">
        <v>246</v>
      </c>
      <c r="K41" s="17" t="s">
        <v>5893</v>
      </c>
      <c r="L41" s="17" t="s">
        <v>247</v>
      </c>
      <c r="M41" s="17" t="s">
        <v>5881</v>
      </c>
      <c r="N41" s="17">
        <v>20070713</v>
      </c>
      <c r="O41" s="17" t="s">
        <v>32</v>
      </c>
      <c r="P41" t="e">
        <f t="shared" si="0"/>
        <v>#VALUE!</v>
      </c>
      <c r="Q41" t="e">
        <f t="shared" si="1"/>
        <v>#VALUE!</v>
      </c>
      <c r="R41" t="e">
        <f t="shared" si="2"/>
        <v>#VALUE!</v>
      </c>
      <c r="S41" t="e">
        <f t="shared" si="3"/>
        <v>#VALUE!</v>
      </c>
      <c r="T41" t="e">
        <f t="shared" si="4"/>
        <v>#VALUE!</v>
      </c>
      <c r="U41" t="str">
        <f t="shared" si="5"/>
        <v>国分高高</v>
      </c>
    </row>
    <row r="42" spans="1:21" x14ac:dyDescent="0.2">
      <c r="A42" s="12">
        <v>2630</v>
      </c>
      <c r="B42" s="17" t="s">
        <v>5777</v>
      </c>
      <c r="C42" s="17" t="s">
        <v>5886</v>
      </c>
      <c r="D42" s="14"/>
      <c r="E42" s="15" t="s">
        <v>5061</v>
      </c>
      <c r="F42" s="16">
        <v>1</v>
      </c>
      <c r="G42" s="14"/>
      <c r="H42" s="17"/>
      <c r="I42" s="17"/>
      <c r="J42" s="15" t="s">
        <v>4490</v>
      </c>
      <c r="K42" s="17" t="s">
        <v>5894</v>
      </c>
      <c r="L42" s="17" t="s">
        <v>4491</v>
      </c>
      <c r="M42" s="17" t="s">
        <v>5882</v>
      </c>
      <c r="N42" s="17">
        <v>20070724</v>
      </c>
      <c r="O42" s="17" t="s">
        <v>32</v>
      </c>
      <c r="P42" t="e">
        <f t="shared" si="0"/>
        <v>#VALUE!</v>
      </c>
      <c r="Q42" t="e">
        <f t="shared" si="1"/>
        <v>#VALUE!</v>
      </c>
      <c r="R42" t="e">
        <f t="shared" si="2"/>
        <v>#VALUE!</v>
      </c>
      <c r="S42" t="e">
        <f t="shared" si="3"/>
        <v>#VALUE!</v>
      </c>
      <c r="T42" t="e">
        <f t="shared" si="4"/>
        <v>#VALUE!</v>
      </c>
      <c r="U42" t="str">
        <f t="shared" si="5"/>
        <v>国分高高</v>
      </c>
    </row>
    <row r="43" spans="1:21" x14ac:dyDescent="0.2">
      <c r="A43" s="12">
        <v>2631</v>
      </c>
      <c r="B43" s="17" t="s">
        <v>5887</v>
      </c>
      <c r="C43" s="17" t="s">
        <v>5888</v>
      </c>
      <c r="D43" s="14"/>
      <c r="E43" s="15" t="s">
        <v>5061</v>
      </c>
      <c r="F43" s="16">
        <v>1</v>
      </c>
      <c r="G43" s="14"/>
      <c r="H43" s="17"/>
      <c r="I43" s="17"/>
      <c r="J43" s="15" t="s">
        <v>5895</v>
      </c>
      <c r="K43" s="17" t="s">
        <v>76</v>
      </c>
      <c r="L43" s="17" t="s">
        <v>5883</v>
      </c>
      <c r="M43" s="17" t="s">
        <v>77</v>
      </c>
      <c r="N43" s="17">
        <v>20071030</v>
      </c>
      <c r="O43" s="17" t="s">
        <v>32</v>
      </c>
      <c r="P43" t="e">
        <f t="shared" si="0"/>
        <v>#VALUE!</v>
      </c>
      <c r="Q43" t="e">
        <f t="shared" si="1"/>
        <v>#VALUE!</v>
      </c>
      <c r="R43" t="e">
        <f t="shared" si="2"/>
        <v>#VALUE!</v>
      </c>
      <c r="S43" t="e">
        <f t="shared" si="3"/>
        <v>#VALUE!</v>
      </c>
      <c r="T43" t="e">
        <f t="shared" si="4"/>
        <v>#VALUE!</v>
      </c>
      <c r="U43" t="str">
        <f t="shared" si="5"/>
        <v>国分高高</v>
      </c>
    </row>
    <row r="44" spans="1:21" x14ac:dyDescent="0.2">
      <c r="A44" s="12">
        <v>2632</v>
      </c>
      <c r="B44" s="17" t="s">
        <v>5889</v>
      </c>
      <c r="C44" s="17" t="s">
        <v>5145</v>
      </c>
      <c r="D44" s="14"/>
      <c r="E44" s="15" t="s">
        <v>5061</v>
      </c>
      <c r="F44" s="16">
        <v>1</v>
      </c>
      <c r="G44" s="14"/>
      <c r="H44" s="17"/>
      <c r="I44" s="17"/>
      <c r="J44" s="15" t="s">
        <v>330</v>
      </c>
      <c r="K44" s="17" t="s">
        <v>5147</v>
      </c>
      <c r="L44" s="17" t="s">
        <v>4411</v>
      </c>
      <c r="M44" s="17" t="s">
        <v>5149</v>
      </c>
      <c r="N44" s="17">
        <v>20071221</v>
      </c>
      <c r="O44" s="17" t="s">
        <v>32</v>
      </c>
      <c r="P44" t="e">
        <f t="shared" si="0"/>
        <v>#VALUE!</v>
      </c>
      <c r="Q44" t="e">
        <f t="shared" si="1"/>
        <v>#VALUE!</v>
      </c>
      <c r="R44" t="e">
        <f t="shared" si="2"/>
        <v>#VALUE!</v>
      </c>
      <c r="S44" t="e">
        <f t="shared" si="3"/>
        <v>#VALUE!</v>
      </c>
      <c r="T44" t="e">
        <f t="shared" si="4"/>
        <v>#VALUE!</v>
      </c>
      <c r="U44" t="str">
        <f t="shared" si="5"/>
        <v>国分高高</v>
      </c>
    </row>
    <row r="45" spans="1:21" x14ac:dyDescent="0.2">
      <c r="A45" s="12">
        <v>2633</v>
      </c>
      <c r="B45" s="17" t="s">
        <v>5890</v>
      </c>
      <c r="C45" s="17" t="s">
        <v>5891</v>
      </c>
      <c r="D45" s="14"/>
      <c r="E45" s="15" t="s">
        <v>5061</v>
      </c>
      <c r="F45" s="16">
        <v>1</v>
      </c>
      <c r="G45" s="14"/>
      <c r="H45" s="17"/>
      <c r="I45" s="17"/>
      <c r="J45" s="15" t="s">
        <v>5896</v>
      </c>
      <c r="K45" s="17" t="s">
        <v>70</v>
      </c>
      <c r="L45" s="17" t="s">
        <v>5884</v>
      </c>
      <c r="M45" s="17" t="s">
        <v>71</v>
      </c>
      <c r="N45" s="17">
        <v>20080324</v>
      </c>
      <c r="O45" s="17" t="s">
        <v>32</v>
      </c>
      <c r="P45" t="e">
        <f t="shared" si="0"/>
        <v>#VALUE!</v>
      </c>
      <c r="Q45" t="e">
        <f t="shared" si="1"/>
        <v>#VALUE!</v>
      </c>
      <c r="R45" t="e">
        <f t="shared" si="2"/>
        <v>#VALUE!</v>
      </c>
      <c r="S45" t="e">
        <f t="shared" si="3"/>
        <v>#VALUE!</v>
      </c>
      <c r="T45" t="e">
        <f t="shared" si="4"/>
        <v>#VALUE!</v>
      </c>
      <c r="U45" t="str">
        <f t="shared" si="5"/>
        <v>国分高高</v>
      </c>
    </row>
    <row r="46" spans="1:21" x14ac:dyDescent="0.2">
      <c r="A46" s="12">
        <v>2634</v>
      </c>
      <c r="B46" s="17" t="s">
        <v>1135</v>
      </c>
      <c r="C46" s="17" t="s">
        <v>5892</v>
      </c>
      <c r="D46" s="14"/>
      <c r="E46" s="15" t="s">
        <v>5061</v>
      </c>
      <c r="F46" s="16">
        <v>1</v>
      </c>
      <c r="G46" s="14"/>
      <c r="H46" s="17"/>
      <c r="I46" s="17"/>
      <c r="J46" s="15" t="s">
        <v>36</v>
      </c>
      <c r="K46" s="17" t="s">
        <v>4579</v>
      </c>
      <c r="L46" s="17" t="s">
        <v>5137</v>
      </c>
      <c r="M46" s="17" t="s">
        <v>4580</v>
      </c>
      <c r="N46" s="17">
        <v>20070726</v>
      </c>
      <c r="O46" s="17" t="s">
        <v>32</v>
      </c>
      <c r="P46" t="e">
        <f t="shared" si="0"/>
        <v>#VALUE!</v>
      </c>
      <c r="Q46" t="e">
        <f t="shared" si="1"/>
        <v>#VALUE!</v>
      </c>
      <c r="R46" t="e">
        <f t="shared" si="2"/>
        <v>#VALUE!</v>
      </c>
      <c r="S46" t="e">
        <f t="shared" si="3"/>
        <v>#VALUE!</v>
      </c>
      <c r="T46" t="e">
        <f t="shared" si="4"/>
        <v>#VALUE!</v>
      </c>
      <c r="U46" t="str">
        <f t="shared" si="5"/>
        <v>国分高高</v>
      </c>
    </row>
    <row r="47" spans="1:21" x14ac:dyDescent="0.2">
      <c r="A47" s="12">
        <v>2215</v>
      </c>
      <c r="B47" s="17" t="s">
        <v>5303</v>
      </c>
      <c r="C47" s="17" t="s">
        <v>5231</v>
      </c>
      <c r="D47" s="14"/>
      <c r="E47" s="15" t="s">
        <v>5062</v>
      </c>
      <c r="F47" s="16">
        <v>3</v>
      </c>
      <c r="G47" s="14"/>
      <c r="H47" s="17"/>
      <c r="I47" s="17"/>
      <c r="J47" s="15" t="s">
        <v>735</v>
      </c>
      <c r="K47" s="17" t="s">
        <v>228</v>
      </c>
      <c r="L47" s="17" t="s">
        <v>5304</v>
      </c>
      <c r="M47" s="17" t="s">
        <v>229</v>
      </c>
      <c r="N47" s="17">
        <v>20050927</v>
      </c>
      <c r="O47" s="17" t="s">
        <v>32</v>
      </c>
      <c r="P47" t="e">
        <f t="shared" si="0"/>
        <v>#VALUE!</v>
      </c>
      <c r="Q47" t="e">
        <f t="shared" si="1"/>
        <v>#VALUE!</v>
      </c>
      <c r="R47" t="e">
        <f t="shared" si="2"/>
        <v>#VALUE!</v>
      </c>
      <c r="S47" t="e">
        <f t="shared" si="3"/>
        <v>#VALUE!</v>
      </c>
      <c r="T47" t="e">
        <f t="shared" si="4"/>
        <v>#VALUE!</v>
      </c>
      <c r="U47" t="str">
        <f t="shared" si="5"/>
        <v>行徳高高</v>
      </c>
    </row>
    <row r="48" spans="1:21" x14ac:dyDescent="0.2">
      <c r="A48" s="12">
        <v>2216</v>
      </c>
      <c r="B48" s="17" t="s">
        <v>1125</v>
      </c>
      <c r="C48" s="17" t="s">
        <v>5302</v>
      </c>
      <c r="D48" s="14"/>
      <c r="E48" s="15" t="s">
        <v>5062</v>
      </c>
      <c r="F48" s="16">
        <v>2</v>
      </c>
      <c r="G48" s="14"/>
      <c r="H48" s="17"/>
      <c r="I48" s="17"/>
      <c r="J48" s="15" t="s">
        <v>224</v>
      </c>
      <c r="K48" s="17" t="s">
        <v>41</v>
      </c>
      <c r="L48" s="17" t="s">
        <v>225</v>
      </c>
      <c r="M48" s="17" t="s">
        <v>4611</v>
      </c>
      <c r="N48" s="17">
        <v>20060903</v>
      </c>
      <c r="O48" s="17" t="s">
        <v>32</v>
      </c>
      <c r="P48" t="e">
        <f t="shared" si="0"/>
        <v>#VALUE!</v>
      </c>
      <c r="Q48" t="e">
        <f t="shared" si="1"/>
        <v>#VALUE!</v>
      </c>
      <c r="R48" t="e">
        <f t="shared" si="2"/>
        <v>#VALUE!</v>
      </c>
      <c r="S48" t="e">
        <f t="shared" si="3"/>
        <v>#VALUE!</v>
      </c>
      <c r="T48" t="e">
        <f t="shared" si="4"/>
        <v>#VALUE!</v>
      </c>
      <c r="U48" t="str">
        <f t="shared" si="5"/>
        <v>行徳高高</v>
      </c>
    </row>
    <row r="49" spans="1:21" x14ac:dyDescent="0.2">
      <c r="A49" s="12">
        <v>2217</v>
      </c>
      <c r="B49" s="17" t="s">
        <v>5281</v>
      </c>
      <c r="C49" s="17" t="s">
        <v>5282</v>
      </c>
      <c r="D49" s="14"/>
      <c r="E49" s="15" t="s">
        <v>5064</v>
      </c>
      <c r="F49" s="16">
        <v>3</v>
      </c>
      <c r="G49" s="14"/>
      <c r="H49" s="17"/>
      <c r="I49" s="17"/>
      <c r="J49" s="15" t="s">
        <v>1628</v>
      </c>
      <c r="K49" s="17" t="s">
        <v>1757</v>
      </c>
      <c r="L49" s="17" t="s">
        <v>1629</v>
      </c>
      <c r="M49" s="17" t="s">
        <v>1758</v>
      </c>
      <c r="N49" s="17">
        <v>20050406</v>
      </c>
      <c r="O49" s="17" t="s">
        <v>32</v>
      </c>
      <c r="P49" t="e">
        <f t="shared" si="0"/>
        <v>#VALUE!</v>
      </c>
      <c r="Q49" t="e">
        <f t="shared" si="1"/>
        <v>#VALUE!</v>
      </c>
      <c r="R49" t="e">
        <f t="shared" si="2"/>
        <v>#VALUE!</v>
      </c>
      <c r="S49" t="e">
        <f t="shared" si="3"/>
        <v>#VALUE!</v>
      </c>
      <c r="T49" t="e">
        <f t="shared" si="4"/>
        <v>#VALUE!</v>
      </c>
      <c r="U49" t="str">
        <f t="shared" si="5"/>
        <v>市川東高高</v>
      </c>
    </row>
    <row r="50" spans="1:21" x14ac:dyDescent="0.2">
      <c r="A50" s="12">
        <v>2218</v>
      </c>
      <c r="B50" s="17" t="s">
        <v>5286</v>
      </c>
      <c r="C50" s="17" t="s">
        <v>5287</v>
      </c>
      <c r="D50" s="14"/>
      <c r="E50" s="15" t="s">
        <v>5064</v>
      </c>
      <c r="F50" s="16">
        <v>3</v>
      </c>
      <c r="G50" s="14"/>
      <c r="H50" s="17"/>
      <c r="I50" s="17"/>
      <c r="J50" s="15" t="s">
        <v>5288</v>
      </c>
      <c r="K50" s="17" t="s">
        <v>202</v>
      </c>
      <c r="L50" s="17" t="s">
        <v>5289</v>
      </c>
      <c r="M50" s="17" t="s">
        <v>302</v>
      </c>
      <c r="N50" s="17">
        <v>20050606</v>
      </c>
      <c r="O50" s="17" t="s">
        <v>32</v>
      </c>
      <c r="P50" t="e">
        <f t="shared" si="0"/>
        <v>#VALUE!</v>
      </c>
      <c r="Q50" t="e">
        <f t="shared" si="1"/>
        <v>#VALUE!</v>
      </c>
      <c r="R50" t="e">
        <f t="shared" si="2"/>
        <v>#VALUE!</v>
      </c>
      <c r="S50" t="e">
        <f t="shared" si="3"/>
        <v>#VALUE!</v>
      </c>
      <c r="T50" t="e">
        <f t="shared" si="4"/>
        <v>#VALUE!</v>
      </c>
      <c r="U50" t="str">
        <f t="shared" si="5"/>
        <v>市川東高高</v>
      </c>
    </row>
    <row r="51" spans="1:21" x14ac:dyDescent="0.2">
      <c r="A51" s="12">
        <v>2219</v>
      </c>
      <c r="B51" s="17" t="s">
        <v>5296</v>
      </c>
      <c r="C51" s="17" t="s">
        <v>5297</v>
      </c>
      <c r="D51" s="14"/>
      <c r="E51" s="15" t="s">
        <v>5064</v>
      </c>
      <c r="F51" s="16">
        <v>3</v>
      </c>
      <c r="G51" s="14"/>
      <c r="H51" s="17"/>
      <c r="I51" s="17"/>
      <c r="J51" s="15" t="s">
        <v>1880</v>
      </c>
      <c r="K51" s="17" t="s">
        <v>72</v>
      </c>
      <c r="L51" s="17" t="s">
        <v>1881</v>
      </c>
      <c r="M51" s="17" t="s">
        <v>93</v>
      </c>
      <c r="N51" s="17">
        <v>20050822</v>
      </c>
      <c r="O51" s="17" t="s">
        <v>32</v>
      </c>
      <c r="P51" t="e">
        <f t="shared" si="0"/>
        <v>#VALUE!</v>
      </c>
      <c r="Q51" t="e">
        <f t="shared" si="1"/>
        <v>#VALUE!</v>
      </c>
      <c r="R51" t="e">
        <f t="shared" si="2"/>
        <v>#VALUE!</v>
      </c>
      <c r="S51" t="e">
        <f t="shared" si="3"/>
        <v>#VALUE!</v>
      </c>
      <c r="T51" t="e">
        <f t="shared" si="4"/>
        <v>#VALUE!</v>
      </c>
      <c r="U51" t="str">
        <f t="shared" si="5"/>
        <v>市川東高高</v>
      </c>
    </row>
    <row r="52" spans="1:21" x14ac:dyDescent="0.2">
      <c r="A52" s="12">
        <v>2220</v>
      </c>
      <c r="B52" s="17" t="s">
        <v>5294</v>
      </c>
      <c r="C52" s="17" t="s">
        <v>5295</v>
      </c>
      <c r="D52" s="14"/>
      <c r="E52" s="15" t="s">
        <v>5064</v>
      </c>
      <c r="F52" s="16">
        <v>3</v>
      </c>
      <c r="G52" s="14"/>
      <c r="H52" s="17"/>
      <c r="I52" s="17"/>
      <c r="J52" s="15" t="s">
        <v>2627</v>
      </c>
      <c r="K52" s="17" t="s">
        <v>140</v>
      </c>
      <c r="L52" s="17" t="s">
        <v>2628</v>
      </c>
      <c r="M52" s="17" t="s">
        <v>141</v>
      </c>
      <c r="N52" s="17">
        <v>20050905</v>
      </c>
      <c r="O52" s="17" t="s">
        <v>32</v>
      </c>
      <c r="P52" t="e">
        <f t="shared" si="0"/>
        <v>#VALUE!</v>
      </c>
      <c r="Q52" t="e">
        <f t="shared" si="1"/>
        <v>#VALUE!</v>
      </c>
      <c r="R52" t="e">
        <f t="shared" si="2"/>
        <v>#VALUE!</v>
      </c>
      <c r="S52" t="e">
        <f t="shared" si="3"/>
        <v>#VALUE!</v>
      </c>
      <c r="T52" t="e">
        <f t="shared" si="4"/>
        <v>#VALUE!</v>
      </c>
      <c r="U52" t="str">
        <f t="shared" si="5"/>
        <v>市川東高高</v>
      </c>
    </row>
    <row r="53" spans="1:21" x14ac:dyDescent="0.2">
      <c r="A53" s="12">
        <v>2221</v>
      </c>
      <c r="B53" s="17" t="s">
        <v>5255</v>
      </c>
      <c r="C53" s="17" t="s">
        <v>5800</v>
      </c>
      <c r="D53" s="14"/>
      <c r="E53" s="15" t="s">
        <v>5064</v>
      </c>
      <c r="F53" s="16">
        <v>3</v>
      </c>
      <c r="G53" s="14"/>
      <c r="H53" s="17"/>
      <c r="I53" s="17"/>
      <c r="J53" s="15" t="s">
        <v>313</v>
      </c>
      <c r="K53" s="17" t="s">
        <v>207</v>
      </c>
      <c r="L53" s="17" t="s">
        <v>314</v>
      </c>
      <c r="M53" s="17" t="s">
        <v>208</v>
      </c>
      <c r="N53" s="17">
        <v>20051221</v>
      </c>
      <c r="O53" s="17" t="s">
        <v>32</v>
      </c>
      <c r="P53" t="e">
        <f t="shared" si="0"/>
        <v>#VALUE!</v>
      </c>
      <c r="Q53" t="e">
        <f t="shared" si="1"/>
        <v>#VALUE!</v>
      </c>
      <c r="R53" t="e">
        <f t="shared" si="2"/>
        <v>#VALUE!</v>
      </c>
      <c r="S53" t="e">
        <f t="shared" si="3"/>
        <v>#VALUE!</v>
      </c>
      <c r="T53" t="e">
        <f t="shared" si="4"/>
        <v>#VALUE!</v>
      </c>
      <c r="U53" t="str">
        <f t="shared" si="5"/>
        <v>市川東高高</v>
      </c>
    </row>
    <row r="54" spans="1:21" x14ac:dyDescent="0.2">
      <c r="A54" s="12">
        <v>2222</v>
      </c>
      <c r="B54" s="17" t="s">
        <v>5283</v>
      </c>
      <c r="C54" s="17" t="s">
        <v>299</v>
      </c>
      <c r="D54" s="14"/>
      <c r="E54" s="15" t="s">
        <v>5064</v>
      </c>
      <c r="F54" s="16">
        <v>2</v>
      </c>
      <c r="G54" s="14"/>
      <c r="H54" s="17"/>
      <c r="I54" s="17"/>
      <c r="J54" s="15" t="s">
        <v>5284</v>
      </c>
      <c r="K54" s="17" t="s">
        <v>300</v>
      </c>
      <c r="L54" s="17" t="s">
        <v>5285</v>
      </c>
      <c r="M54" s="17" t="s">
        <v>301</v>
      </c>
      <c r="N54" s="17">
        <v>20061112</v>
      </c>
      <c r="O54" s="17" t="s">
        <v>32</v>
      </c>
      <c r="P54" t="e">
        <f t="shared" si="0"/>
        <v>#VALUE!</v>
      </c>
      <c r="Q54" t="e">
        <f t="shared" si="1"/>
        <v>#VALUE!</v>
      </c>
      <c r="R54" t="e">
        <f t="shared" si="2"/>
        <v>#VALUE!</v>
      </c>
      <c r="S54" t="e">
        <f t="shared" si="3"/>
        <v>#VALUE!</v>
      </c>
      <c r="T54" t="e">
        <f t="shared" si="4"/>
        <v>#VALUE!</v>
      </c>
      <c r="U54" t="str">
        <f t="shared" si="5"/>
        <v>市川東高高</v>
      </c>
    </row>
    <row r="55" spans="1:21" x14ac:dyDescent="0.2">
      <c r="A55" s="12">
        <v>2223</v>
      </c>
      <c r="B55" s="17" t="s">
        <v>5290</v>
      </c>
      <c r="C55" s="17" t="s">
        <v>5291</v>
      </c>
      <c r="D55" s="14"/>
      <c r="E55" s="15" t="s">
        <v>5064</v>
      </c>
      <c r="F55" s="16">
        <v>2</v>
      </c>
      <c r="G55" s="14"/>
      <c r="H55" s="17"/>
      <c r="I55" s="17"/>
      <c r="J55" s="15" t="s">
        <v>180</v>
      </c>
      <c r="K55" s="17" t="s">
        <v>5292</v>
      </c>
      <c r="L55" s="17" t="s">
        <v>5756</v>
      </c>
      <c r="M55" s="17" t="s">
        <v>5293</v>
      </c>
      <c r="N55" s="17">
        <v>20060628</v>
      </c>
      <c r="O55" s="17" t="s">
        <v>32</v>
      </c>
      <c r="P55" t="e">
        <f t="shared" si="0"/>
        <v>#VALUE!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str">
        <f t="shared" si="5"/>
        <v>市川東高高</v>
      </c>
    </row>
    <row r="56" spans="1:21" x14ac:dyDescent="0.2">
      <c r="A56" s="12">
        <v>2224</v>
      </c>
      <c r="B56" s="17" t="s">
        <v>5276</v>
      </c>
      <c r="C56" s="17" t="s">
        <v>5277</v>
      </c>
      <c r="D56" s="14"/>
      <c r="E56" s="15" t="s">
        <v>5064</v>
      </c>
      <c r="F56" s="16">
        <v>2</v>
      </c>
      <c r="G56" s="14"/>
      <c r="H56" s="17"/>
      <c r="I56" s="17"/>
      <c r="J56" s="15" t="s">
        <v>5278</v>
      </c>
      <c r="K56" s="17" t="s">
        <v>82</v>
      </c>
      <c r="L56" s="17" t="s">
        <v>5279</v>
      </c>
      <c r="M56" s="17" t="s">
        <v>1776</v>
      </c>
      <c r="N56" s="17">
        <v>20070124</v>
      </c>
      <c r="O56" s="17" t="s">
        <v>32</v>
      </c>
      <c r="P56" t="e">
        <f t="shared" si="0"/>
        <v>#VALUE!</v>
      </c>
      <c r="Q56" t="e">
        <f t="shared" si="1"/>
        <v>#VALUE!</v>
      </c>
      <c r="R56" t="e">
        <f t="shared" si="2"/>
        <v>#VALUE!</v>
      </c>
      <c r="S56" t="e">
        <f t="shared" si="3"/>
        <v>#VALUE!</v>
      </c>
      <c r="T56" t="e">
        <f t="shared" si="4"/>
        <v>#VALUE!</v>
      </c>
      <c r="U56" t="str">
        <f t="shared" si="5"/>
        <v>市川東高高</v>
      </c>
    </row>
    <row r="57" spans="1:21" x14ac:dyDescent="0.2">
      <c r="A57" s="12">
        <v>2635</v>
      </c>
      <c r="B57" s="17" t="s">
        <v>6053</v>
      </c>
      <c r="C57" s="17" t="s">
        <v>5277</v>
      </c>
      <c r="D57" s="14"/>
      <c r="E57" s="15" t="s">
        <v>5064</v>
      </c>
      <c r="F57" s="16">
        <v>1</v>
      </c>
      <c r="G57" s="14"/>
      <c r="H57" s="17"/>
      <c r="I57" s="17"/>
      <c r="J57" s="15" t="s">
        <v>4245</v>
      </c>
      <c r="K57" s="17" t="s">
        <v>82</v>
      </c>
      <c r="L57" s="17" t="s">
        <v>4246</v>
      </c>
      <c r="M57" s="17" t="s">
        <v>1776</v>
      </c>
      <c r="N57" s="17">
        <v>20070525</v>
      </c>
      <c r="O57" s="17" t="s">
        <v>32</v>
      </c>
      <c r="P57" t="e">
        <f t="shared" si="0"/>
        <v>#VALUE!</v>
      </c>
      <c r="Q57" t="e">
        <f t="shared" si="1"/>
        <v>#VALUE!</v>
      </c>
      <c r="R57" t="e">
        <f t="shared" si="2"/>
        <v>#VALUE!</v>
      </c>
      <c r="S57" t="e">
        <f t="shared" si="3"/>
        <v>#VALUE!</v>
      </c>
      <c r="T57" t="e">
        <f t="shared" si="4"/>
        <v>#VALUE!</v>
      </c>
      <c r="U57" t="str">
        <f t="shared" si="5"/>
        <v>市川東高高</v>
      </c>
    </row>
    <row r="58" spans="1:21" x14ac:dyDescent="0.2">
      <c r="A58" s="12">
        <v>2636</v>
      </c>
      <c r="B58" s="17" t="s">
        <v>144</v>
      </c>
      <c r="C58" s="17" t="s">
        <v>6054</v>
      </c>
      <c r="D58" s="14"/>
      <c r="E58" s="15" t="s">
        <v>5064</v>
      </c>
      <c r="F58" s="16">
        <v>1</v>
      </c>
      <c r="G58" s="14"/>
      <c r="H58" s="17"/>
      <c r="I58" s="17"/>
      <c r="J58" s="15" t="s">
        <v>145</v>
      </c>
      <c r="K58" s="17" t="s">
        <v>6130</v>
      </c>
      <c r="L58" s="17" t="s">
        <v>4591</v>
      </c>
      <c r="M58" s="17" t="s">
        <v>5933</v>
      </c>
      <c r="N58" s="17">
        <v>20070819</v>
      </c>
      <c r="O58" s="17" t="s">
        <v>32</v>
      </c>
      <c r="P58" t="e">
        <f t="shared" si="0"/>
        <v>#VALUE!</v>
      </c>
      <c r="Q58" t="e">
        <f t="shared" si="1"/>
        <v>#VALUE!</v>
      </c>
      <c r="R58" t="e">
        <f t="shared" si="2"/>
        <v>#VALUE!</v>
      </c>
      <c r="S58" t="e">
        <f t="shared" si="3"/>
        <v>#VALUE!</v>
      </c>
      <c r="T58" t="e">
        <f t="shared" si="4"/>
        <v>#VALUE!</v>
      </c>
      <c r="U58" t="str">
        <f t="shared" si="5"/>
        <v>市川東高高</v>
      </c>
    </row>
    <row r="59" spans="1:21" x14ac:dyDescent="0.2">
      <c r="A59" s="12">
        <v>2637</v>
      </c>
      <c r="B59" s="17" t="s">
        <v>6055</v>
      </c>
      <c r="C59" s="17" t="s">
        <v>5860</v>
      </c>
      <c r="D59" s="14"/>
      <c r="E59" s="15" t="s">
        <v>5064</v>
      </c>
      <c r="F59" s="16">
        <v>1</v>
      </c>
      <c r="G59" s="14"/>
      <c r="H59" s="17"/>
      <c r="I59" s="17"/>
      <c r="J59" s="15" t="s">
        <v>6131</v>
      </c>
      <c r="K59" s="17" t="s">
        <v>4050</v>
      </c>
      <c r="L59" s="17" t="s">
        <v>1881</v>
      </c>
      <c r="M59" s="17" t="s">
        <v>4052</v>
      </c>
      <c r="N59" s="17">
        <v>20080126</v>
      </c>
      <c r="O59" s="17" t="s">
        <v>32</v>
      </c>
      <c r="P59" t="e">
        <f t="shared" si="0"/>
        <v>#VALUE!</v>
      </c>
      <c r="Q59" t="e">
        <f t="shared" si="1"/>
        <v>#VALUE!</v>
      </c>
      <c r="R59" t="e">
        <f t="shared" si="2"/>
        <v>#VALUE!</v>
      </c>
      <c r="S59" t="e">
        <f t="shared" si="3"/>
        <v>#VALUE!</v>
      </c>
      <c r="T59" t="e">
        <f t="shared" si="4"/>
        <v>#VALUE!</v>
      </c>
      <c r="U59" t="str">
        <f t="shared" si="5"/>
        <v>市川東高高</v>
      </c>
    </row>
    <row r="60" spans="1:21" x14ac:dyDescent="0.2">
      <c r="A60" s="12">
        <v>2638</v>
      </c>
      <c r="B60" s="17" t="s">
        <v>6056</v>
      </c>
      <c r="C60" s="17" t="s">
        <v>4339</v>
      </c>
      <c r="D60" s="14"/>
      <c r="E60" s="15" t="s">
        <v>5064</v>
      </c>
      <c r="F60" s="16">
        <v>1</v>
      </c>
      <c r="G60" s="14"/>
      <c r="H60" s="17"/>
      <c r="I60" s="17"/>
      <c r="J60" s="15" t="s">
        <v>680</v>
      </c>
      <c r="K60" s="17" t="s">
        <v>4553</v>
      </c>
      <c r="L60" s="17" t="s">
        <v>681</v>
      </c>
      <c r="M60" s="17" t="s">
        <v>4554</v>
      </c>
      <c r="N60" s="17">
        <v>20071106</v>
      </c>
      <c r="O60" s="17" t="s">
        <v>32</v>
      </c>
      <c r="P60" t="e">
        <f t="shared" si="0"/>
        <v>#VALUE!</v>
      </c>
      <c r="Q60" t="e">
        <f t="shared" si="1"/>
        <v>#VALUE!</v>
      </c>
      <c r="R60" t="e">
        <f t="shared" si="2"/>
        <v>#VALUE!</v>
      </c>
      <c r="S60" t="e">
        <f t="shared" si="3"/>
        <v>#VALUE!</v>
      </c>
      <c r="T60" t="e">
        <f t="shared" si="4"/>
        <v>#VALUE!</v>
      </c>
      <c r="U60" t="str">
        <f t="shared" si="5"/>
        <v>市川東高高</v>
      </c>
    </row>
    <row r="61" spans="1:21" x14ac:dyDescent="0.2">
      <c r="A61" s="12">
        <v>2225</v>
      </c>
      <c r="B61" s="17" t="s">
        <v>5182</v>
      </c>
      <c r="C61" s="17" t="s">
        <v>5183</v>
      </c>
      <c r="D61" s="14"/>
      <c r="E61" s="15" t="s">
        <v>5066</v>
      </c>
      <c r="F61" s="16">
        <v>3</v>
      </c>
      <c r="G61" s="14"/>
      <c r="H61" s="17"/>
      <c r="I61" s="17"/>
      <c r="J61" s="15" t="s">
        <v>5184</v>
      </c>
      <c r="K61" s="17" t="s">
        <v>657</v>
      </c>
      <c r="L61" s="17" t="s">
        <v>5185</v>
      </c>
      <c r="M61" s="17" t="s">
        <v>4610</v>
      </c>
      <c r="N61" s="17">
        <v>20050826</v>
      </c>
      <c r="O61" s="17" t="s">
        <v>32</v>
      </c>
      <c r="P61" t="e">
        <f t="shared" si="0"/>
        <v>#VALUE!</v>
      </c>
      <c r="Q61" t="e">
        <f t="shared" si="1"/>
        <v>#VALUE!</v>
      </c>
      <c r="R61" t="e">
        <f t="shared" si="2"/>
        <v>#VALUE!</v>
      </c>
      <c r="S61" t="e">
        <f t="shared" si="3"/>
        <v>#VALUE!</v>
      </c>
      <c r="T61" t="e">
        <f t="shared" si="4"/>
        <v>#VALUE!</v>
      </c>
      <c r="U61" t="str">
        <f t="shared" si="5"/>
        <v>市川南高高</v>
      </c>
    </row>
    <row r="62" spans="1:21" x14ac:dyDescent="0.2">
      <c r="A62" s="12">
        <v>2226</v>
      </c>
      <c r="B62" s="17" t="s">
        <v>5191</v>
      </c>
      <c r="C62" s="17" t="s">
        <v>5192</v>
      </c>
      <c r="D62" s="14"/>
      <c r="E62" s="15" t="s">
        <v>5066</v>
      </c>
      <c r="F62" s="16">
        <v>3</v>
      </c>
      <c r="G62" s="14"/>
      <c r="H62" s="17"/>
      <c r="I62" s="17"/>
      <c r="J62" s="15" t="s">
        <v>2413</v>
      </c>
      <c r="K62" s="17" t="s">
        <v>4500</v>
      </c>
      <c r="L62" s="17" t="s">
        <v>5193</v>
      </c>
      <c r="M62" s="17" t="s">
        <v>4501</v>
      </c>
      <c r="N62" s="17">
        <v>20060313</v>
      </c>
      <c r="O62" s="17" t="s">
        <v>32</v>
      </c>
      <c r="P62" t="e">
        <f t="shared" si="0"/>
        <v>#VALUE!</v>
      </c>
      <c r="Q62" t="e">
        <f t="shared" si="1"/>
        <v>#VALUE!</v>
      </c>
      <c r="R62" t="e">
        <f t="shared" si="2"/>
        <v>#VALUE!</v>
      </c>
      <c r="S62" t="e">
        <f t="shared" si="3"/>
        <v>#VALUE!</v>
      </c>
      <c r="T62" t="e">
        <f t="shared" si="4"/>
        <v>#VALUE!</v>
      </c>
      <c r="U62" t="str">
        <f t="shared" si="5"/>
        <v>市川南高高</v>
      </c>
    </row>
    <row r="63" spans="1:21" x14ac:dyDescent="0.2">
      <c r="A63" s="12">
        <v>2227</v>
      </c>
      <c r="B63" s="17" t="s">
        <v>5200</v>
      </c>
      <c r="C63" s="17" t="s">
        <v>5201</v>
      </c>
      <c r="D63" s="14"/>
      <c r="E63" s="15" t="s">
        <v>5066</v>
      </c>
      <c r="F63" s="16">
        <v>3</v>
      </c>
      <c r="G63" s="14"/>
      <c r="H63" s="17"/>
      <c r="I63" s="17"/>
      <c r="J63" s="15" t="s">
        <v>5202</v>
      </c>
      <c r="K63" s="17" t="s">
        <v>4484</v>
      </c>
      <c r="L63" s="17" t="s">
        <v>5203</v>
      </c>
      <c r="M63" s="17" t="s">
        <v>4485</v>
      </c>
      <c r="N63" s="17">
        <v>20051209</v>
      </c>
      <c r="O63" s="17" t="s">
        <v>32</v>
      </c>
      <c r="P63" t="e">
        <f t="shared" si="0"/>
        <v>#VALUE!</v>
      </c>
      <c r="Q63" t="e">
        <f t="shared" si="1"/>
        <v>#VALUE!</v>
      </c>
      <c r="R63" t="e">
        <f t="shared" si="2"/>
        <v>#VALUE!</v>
      </c>
      <c r="S63" t="e">
        <f t="shared" si="3"/>
        <v>#VALUE!</v>
      </c>
      <c r="T63" t="e">
        <f t="shared" si="4"/>
        <v>#VALUE!</v>
      </c>
      <c r="U63" t="str">
        <f t="shared" si="5"/>
        <v>市川南高高</v>
      </c>
    </row>
    <row r="64" spans="1:21" x14ac:dyDescent="0.2">
      <c r="A64" s="12">
        <v>2228</v>
      </c>
      <c r="B64" s="17" t="s">
        <v>2161</v>
      </c>
      <c r="C64" s="17" t="s">
        <v>5204</v>
      </c>
      <c r="D64" s="14"/>
      <c r="E64" s="15" t="s">
        <v>5066</v>
      </c>
      <c r="F64" s="16">
        <v>3</v>
      </c>
      <c r="G64" s="14"/>
      <c r="H64" s="17"/>
      <c r="I64" s="17"/>
      <c r="J64" s="15" t="s">
        <v>112</v>
      </c>
      <c r="K64" s="17" t="s">
        <v>4525</v>
      </c>
      <c r="L64" s="17" t="s">
        <v>113</v>
      </c>
      <c r="M64" s="17" t="s">
        <v>5205</v>
      </c>
      <c r="N64" s="17">
        <v>20060201</v>
      </c>
      <c r="O64" s="17" t="s">
        <v>32</v>
      </c>
      <c r="P64" t="e">
        <f t="shared" si="0"/>
        <v>#VALUE!</v>
      </c>
      <c r="Q64" t="e">
        <f t="shared" si="1"/>
        <v>#VALUE!</v>
      </c>
      <c r="R64" t="e">
        <f t="shared" si="2"/>
        <v>#VALUE!</v>
      </c>
      <c r="S64" t="e">
        <f t="shared" si="3"/>
        <v>#VALUE!</v>
      </c>
      <c r="T64" t="e">
        <f t="shared" si="4"/>
        <v>#VALUE!</v>
      </c>
      <c r="U64" t="str">
        <f t="shared" si="5"/>
        <v>市川南高高</v>
      </c>
    </row>
    <row r="65" spans="1:21" x14ac:dyDescent="0.2">
      <c r="A65" s="12">
        <v>2229</v>
      </c>
      <c r="B65" s="17" t="s">
        <v>4622</v>
      </c>
      <c r="C65" s="17" t="s">
        <v>5206</v>
      </c>
      <c r="D65" s="14"/>
      <c r="E65" s="15" t="s">
        <v>5066</v>
      </c>
      <c r="F65" s="16">
        <v>3</v>
      </c>
      <c r="G65" s="14"/>
      <c r="H65" s="17"/>
      <c r="I65" s="17"/>
      <c r="J65" s="15" t="s">
        <v>4480</v>
      </c>
      <c r="K65" s="17" t="s">
        <v>202</v>
      </c>
      <c r="L65" s="17" t="s">
        <v>4481</v>
      </c>
      <c r="M65" s="17" t="s">
        <v>302</v>
      </c>
      <c r="N65" s="17">
        <v>20050802</v>
      </c>
      <c r="O65" s="17" t="s">
        <v>32</v>
      </c>
      <c r="P65" t="e">
        <f t="shared" si="0"/>
        <v>#VALUE!</v>
      </c>
      <c r="Q65" t="e">
        <f t="shared" si="1"/>
        <v>#VALUE!</v>
      </c>
      <c r="R65" t="e">
        <f t="shared" si="2"/>
        <v>#VALUE!</v>
      </c>
      <c r="S65" t="e">
        <f t="shared" si="3"/>
        <v>#VALUE!</v>
      </c>
      <c r="T65" t="e">
        <f t="shared" si="4"/>
        <v>#VALUE!</v>
      </c>
      <c r="U65" t="str">
        <f t="shared" si="5"/>
        <v>市川南高高</v>
      </c>
    </row>
    <row r="66" spans="1:21" x14ac:dyDescent="0.2">
      <c r="A66" s="12">
        <v>2230</v>
      </c>
      <c r="B66" s="17" t="s">
        <v>5208</v>
      </c>
      <c r="C66" s="17" t="s">
        <v>5209</v>
      </c>
      <c r="D66" s="14"/>
      <c r="E66" s="15" t="s">
        <v>5066</v>
      </c>
      <c r="F66" s="16">
        <v>3</v>
      </c>
      <c r="G66" s="14"/>
      <c r="H66" s="17"/>
      <c r="I66" s="17"/>
      <c r="J66" s="15" t="s">
        <v>5210</v>
      </c>
      <c r="K66" s="17" t="s">
        <v>4592</v>
      </c>
      <c r="L66" s="17" t="s">
        <v>5211</v>
      </c>
      <c r="M66" s="17" t="s">
        <v>4593</v>
      </c>
      <c r="N66" s="17">
        <v>20050924</v>
      </c>
      <c r="O66" s="17" t="s">
        <v>32</v>
      </c>
      <c r="P66" t="e">
        <f t="shared" si="0"/>
        <v>#VALUE!</v>
      </c>
      <c r="Q66" t="e">
        <f t="shared" si="1"/>
        <v>#VALUE!</v>
      </c>
      <c r="R66" t="e">
        <f t="shared" si="2"/>
        <v>#VALUE!</v>
      </c>
      <c r="S66" t="e">
        <f t="shared" si="3"/>
        <v>#VALUE!</v>
      </c>
      <c r="T66" t="e">
        <f t="shared" si="4"/>
        <v>#VALUE!</v>
      </c>
      <c r="U66" t="str">
        <f t="shared" si="5"/>
        <v>市川南高高</v>
      </c>
    </row>
    <row r="67" spans="1:21" x14ac:dyDescent="0.2">
      <c r="A67" s="12">
        <v>2231</v>
      </c>
      <c r="B67" s="17" t="s">
        <v>5177</v>
      </c>
      <c r="C67" s="17" t="s">
        <v>5178</v>
      </c>
      <c r="D67" s="14"/>
      <c r="E67" s="15" t="s">
        <v>5066</v>
      </c>
      <c r="F67" s="16">
        <v>2</v>
      </c>
      <c r="G67" s="14"/>
      <c r="H67" s="17"/>
      <c r="I67" s="17"/>
      <c r="J67" s="15" t="s">
        <v>4503</v>
      </c>
      <c r="K67" s="17" t="s">
        <v>4769</v>
      </c>
      <c r="L67" s="17" t="s">
        <v>4504</v>
      </c>
      <c r="M67" s="17" t="s">
        <v>4771</v>
      </c>
      <c r="N67" s="17">
        <v>20060501</v>
      </c>
      <c r="O67" s="17" t="s">
        <v>32</v>
      </c>
      <c r="P67" t="e">
        <f t="shared" ref="P67:P130" si="6">LEFT(B67,FIND("　",B67)-1)</f>
        <v>#VALUE!</v>
      </c>
      <c r="Q67" t="e">
        <f t="shared" ref="Q67:Q130" si="7">RIGHT(B67,LEN(B67)-FIND("　",B67))</f>
        <v>#VALUE!</v>
      </c>
      <c r="R67" t="e">
        <f t="shared" ref="R67:R130" si="8">ASC(LEFT(J67,FIND("　",J67)-1))</f>
        <v>#VALUE!</v>
      </c>
      <c r="S67" t="e">
        <f t="shared" ref="S67:S130" si="9">ASC(RIGHT(J67,LEN(J67)-FIND("　",J67)))</f>
        <v>#VALUE!</v>
      </c>
      <c r="T67" t="e">
        <f t="shared" ref="T67:T130" si="10">LEFT(O67,FIND(" ",O67)-1)</f>
        <v>#VALUE!</v>
      </c>
      <c r="U67" t="str">
        <f t="shared" ref="U67:U130" si="11">E67&amp;"高"</f>
        <v>市川南高高</v>
      </c>
    </row>
    <row r="68" spans="1:21" x14ac:dyDescent="0.2">
      <c r="A68" s="12">
        <v>2232</v>
      </c>
      <c r="B68" s="17" t="s">
        <v>5179</v>
      </c>
      <c r="C68" s="17" t="s">
        <v>5180</v>
      </c>
      <c r="D68" s="14"/>
      <c r="E68" s="15" t="s">
        <v>5066</v>
      </c>
      <c r="F68" s="16">
        <v>2</v>
      </c>
      <c r="G68" s="14"/>
      <c r="H68" s="17"/>
      <c r="I68" s="17"/>
      <c r="J68" s="15" t="s">
        <v>338</v>
      </c>
      <c r="K68" s="17" t="s">
        <v>366</v>
      </c>
      <c r="L68" s="17" t="s">
        <v>339</v>
      </c>
      <c r="M68" s="17" t="s">
        <v>232</v>
      </c>
      <c r="N68" s="17">
        <v>20060606</v>
      </c>
      <c r="O68" s="17" t="s">
        <v>32</v>
      </c>
      <c r="P68" t="e">
        <f t="shared" si="6"/>
        <v>#VALUE!</v>
      </c>
      <c r="Q68" t="e">
        <f t="shared" si="7"/>
        <v>#VALUE!</v>
      </c>
      <c r="R68" t="e">
        <f t="shared" si="8"/>
        <v>#VALUE!</v>
      </c>
      <c r="S68" t="e">
        <f t="shared" si="9"/>
        <v>#VALUE!</v>
      </c>
      <c r="T68" t="e">
        <f t="shared" si="10"/>
        <v>#VALUE!</v>
      </c>
      <c r="U68" t="str">
        <f t="shared" si="11"/>
        <v>市川南高高</v>
      </c>
    </row>
    <row r="69" spans="1:21" x14ac:dyDescent="0.2">
      <c r="A69" s="12">
        <v>2233</v>
      </c>
      <c r="B69" s="17" t="s">
        <v>5186</v>
      </c>
      <c r="C69" s="17" t="s">
        <v>5187</v>
      </c>
      <c r="D69" s="14"/>
      <c r="E69" s="15" t="s">
        <v>5066</v>
      </c>
      <c r="F69" s="16">
        <v>2</v>
      </c>
      <c r="G69" s="14"/>
      <c r="H69" s="17"/>
      <c r="I69" s="17"/>
      <c r="J69" s="15" t="s">
        <v>3739</v>
      </c>
      <c r="K69" s="17" t="s">
        <v>5023</v>
      </c>
      <c r="L69" s="17" t="s">
        <v>3741</v>
      </c>
      <c r="M69" s="17" t="s">
        <v>5024</v>
      </c>
      <c r="N69" s="17">
        <v>20060426</v>
      </c>
      <c r="O69" s="17" t="s">
        <v>32</v>
      </c>
      <c r="P69" t="e">
        <f t="shared" si="6"/>
        <v>#VALUE!</v>
      </c>
      <c r="Q69" t="e">
        <f t="shared" si="7"/>
        <v>#VALUE!</v>
      </c>
      <c r="R69" t="e">
        <f t="shared" si="8"/>
        <v>#VALUE!</v>
      </c>
      <c r="S69" t="e">
        <f t="shared" si="9"/>
        <v>#VALUE!</v>
      </c>
      <c r="T69" t="e">
        <f t="shared" si="10"/>
        <v>#VALUE!</v>
      </c>
      <c r="U69" t="str">
        <f t="shared" si="11"/>
        <v>市川南高高</v>
      </c>
    </row>
    <row r="70" spans="1:21" x14ac:dyDescent="0.2">
      <c r="A70" s="12">
        <v>2234</v>
      </c>
      <c r="B70" s="17" t="s">
        <v>144</v>
      </c>
      <c r="C70" s="17" t="s">
        <v>5188</v>
      </c>
      <c r="D70" s="14"/>
      <c r="E70" s="15" t="s">
        <v>5066</v>
      </c>
      <c r="F70" s="16">
        <v>2</v>
      </c>
      <c r="G70" s="14"/>
      <c r="H70" s="17"/>
      <c r="I70" s="17"/>
      <c r="J70" s="15" t="s">
        <v>145</v>
      </c>
      <c r="K70" s="17" t="s">
        <v>5189</v>
      </c>
      <c r="L70" s="17" t="s">
        <v>4591</v>
      </c>
      <c r="M70" s="17" t="s">
        <v>5190</v>
      </c>
      <c r="N70" s="17">
        <v>20070306</v>
      </c>
      <c r="O70" s="17" t="s">
        <v>32</v>
      </c>
      <c r="P70" t="e">
        <f t="shared" si="6"/>
        <v>#VALUE!</v>
      </c>
      <c r="Q70" t="e">
        <f t="shared" si="7"/>
        <v>#VALUE!</v>
      </c>
      <c r="R70" t="e">
        <f t="shared" si="8"/>
        <v>#VALUE!</v>
      </c>
      <c r="S70" t="e">
        <f t="shared" si="9"/>
        <v>#VALUE!</v>
      </c>
      <c r="T70" t="e">
        <f t="shared" si="10"/>
        <v>#VALUE!</v>
      </c>
      <c r="U70" t="str">
        <f t="shared" si="11"/>
        <v>市川南高高</v>
      </c>
    </row>
    <row r="71" spans="1:21" x14ac:dyDescent="0.2">
      <c r="A71" s="12">
        <v>2235</v>
      </c>
      <c r="B71" s="17" t="s">
        <v>4596</v>
      </c>
      <c r="C71" s="17" t="s">
        <v>5194</v>
      </c>
      <c r="D71" s="14"/>
      <c r="E71" s="15" t="s">
        <v>5066</v>
      </c>
      <c r="F71" s="16">
        <v>2</v>
      </c>
      <c r="G71" s="14"/>
      <c r="H71" s="17"/>
      <c r="I71" s="17"/>
      <c r="J71" s="15" t="s">
        <v>4556</v>
      </c>
      <c r="K71" s="17" t="s">
        <v>5195</v>
      </c>
      <c r="L71" s="17" t="s">
        <v>5196</v>
      </c>
      <c r="M71" s="17" t="s">
        <v>5197</v>
      </c>
      <c r="N71" s="17">
        <v>20060917</v>
      </c>
      <c r="O71" s="17" t="s">
        <v>32</v>
      </c>
      <c r="P71" t="e">
        <f t="shared" si="6"/>
        <v>#VALUE!</v>
      </c>
      <c r="Q71" t="e">
        <f t="shared" si="7"/>
        <v>#VALUE!</v>
      </c>
      <c r="R71" t="e">
        <f t="shared" si="8"/>
        <v>#VALUE!</v>
      </c>
      <c r="S71" t="e">
        <f t="shared" si="9"/>
        <v>#VALUE!</v>
      </c>
      <c r="T71" t="e">
        <f t="shared" si="10"/>
        <v>#VALUE!</v>
      </c>
      <c r="U71" t="str">
        <f t="shared" si="11"/>
        <v>市川南高高</v>
      </c>
    </row>
    <row r="72" spans="1:21" x14ac:dyDescent="0.2">
      <c r="A72" s="12">
        <v>2236</v>
      </c>
      <c r="B72" s="17" t="s">
        <v>275</v>
      </c>
      <c r="C72" s="17" t="s">
        <v>4497</v>
      </c>
      <c r="D72" s="14"/>
      <c r="E72" s="15" t="s">
        <v>5066</v>
      </c>
      <c r="F72" s="16">
        <v>2</v>
      </c>
      <c r="G72" s="14"/>
      <c r="H72" s="17"/>
      <c r="I72" s="17"/>
      <c r="J72" s="15" t="s">
        <v>276</v>
      </c>
      <c r="K72" s="17" t="s">
        <v>98</v>
      </c>
      <c r="L72" s="17" t="s">
        <v>277</v>
      </c>
      <c r="M72" s="17" t="s">
        <v>99</v>
      </c>
      <c r="N72" s="17">
        <v>20060625</v>
      </c>
      <c r="O72" s="17" t="s">
        <v>32</v>
      </c>
      <c r="P72" t="e">
        <f t="shared" si="6"/>
        <v>#VALUE!</v>
      </c>
      <c r="Q72" t="e">
        <f t="shared" si="7"/>
        <v>#VALUE!</v>
      </c>
      <c r="R72" t="e">
        <f t="shared" si="8"/>
        <v>#VALUE!</v>
      </c>
      <c r="S72" t="e">
        <f t="shared" si="9"/>
        <v>#VALUE!</v>
      </c>
      <c r="T72" t="e">
        <f t="shared" si="10"/>
        <v>#VALUE!</v>
      </c>
      <c r="U72" t="str">
        <f t="shared" si="11"/>
        <v>市川南高高</v>
      </c>
    </row>
    <row r="73" spans="1:21" x14ac:dyDescent="0.2">
      <c r="A73" s="12">
        <v>2237</v>
      </c>
      <c r="B73" s="17" t="s">
        <v>5198</v>
      </c>
      <c r="C73" s="17" t="s">
        <v>5199</v>
      </c>
      <c r="D73" s="14"/>
      <c r="E73" s="15" t="s">
        <v>5066</v>
      </c>
      <c r="F73" s="16">
        <v>2</v>
      </c>
      <c r="G73" s="14"/>
      <c r="H73" s="17"/>
      <c r="I73" s="17"/>
      <c r="J73" s="15" t="s">
        <v>319</v>
      </c>
      <c r="K73" s="17" t="s">
        <v>4119</v>
      </c>
      <c r="L73" s="17" t="s">
        <v>320</v>
      </c>
      <c r="M73" s="17" t="s">
        <v>4120</v>
      </c>
      <c r="N73" s="17">
        <v>20061020</v>
      </c>
      <c r="O73" s="17" t="s">
        <v>32</v>
      </c>
      <c r="P73" t="e">
        <f t="shared" si="6"/>
        <v>#VALUE!</v>
      </c>
      <c r="Q73" t="e">
        <f t="shared" si="7"/>
        <v>#VALUE!</v>
      </c>
      <c r="R73" t="e">
        <f t="shared" si="8"/>
        <v>#VALUE!</v>
      </c>
      <c r="S73" t="e">
        <f t="shared" si="9"/>
        <v>#VALUE!</v>
      </c>
      <c r="T73" t="e">
        <f t="shared" si="10"/>
        <v>#VALUE!</v>
      </c>
      <c r="U73" t="str">
        <f t="shared" si="11"/>
        <v>市川南高高</v>
      </c>
    </row>
    <row r="74" spans="1:21" x14ac:dyDescent="0.2">
      <c r="A74" s="12">
        <v>2238</v>
      </c>
      <c r="B74" s="17" t="s">
        <v>5212</v>
      </c>
      <c r="C74" s="17" t="s">
        <v>4217</v>
      </c>
      <c r="D74" s="14"/>
      <c r="E74" s="15" t="s">
        <v>5066</v>
      </c>
      <c r="F74" s="16">
        <v>2</v>
      </c>
      <c r="G74" s="14"/>
      <c r="H74" s="17"/>
      <c r="I74" s="17"/>
      <c r="J74" s="15" t="s">
        <v>4502</v>
      </c>
      <c r="K74" s="17" t="s">
        <v>74</v>
      </c>
      <c r="L74" s="17" t="s">
        <v>5213</v>
      </c>
      <c r="M74" s="17" t="s">
        <v>4594</v>
      </c>
      <c r="N74" s="17">
        <v>20060523</v>
      </c>
      <c r="O74" s="17" t="s">
        <v>32</v>
      </c>
      <c r="P74" t="e">
        <f t="shared" si="6"/>
        <v>#VALUE!</v>
      </c>
      <c r="Q74" t="e">
        <f t="shared" si="7"/>
        <v>#VALUE!</v>
      </c>
      <c r="R74" t="e">
        <f t="shared" si="8"/>
        <v>#VALUE!</v>
      </c>
      <c r="S74" t="e">
        <f t="shared" si="9"/>
        <v>#VALUE!</v>
      </c>
      <c r="T74" t="e">
        <f t="shared" si="10"/>
        <v>#VALUE!</v>
      </c>
      <c r="U74" t="str">
        <f t="shared" si="11"/>
        <v>市川南高高</v>
      </c>
    </row>
    <row r="75" spans="1:21" x14ac:dyDescent="0.2">
      <c r="A75" s="12">
        <v>2639</v>
      </c>
      <c r="B75" s="17" t="s">
        <v>5924</v>
      </c>
      <c r="C75" s="17" t="s">
        <v>5925</v>
      </c>
      <c r="D75" s="14"/>
      <c r="E75" s="15" t="s">
        <v>5066</v>
      </c>
      <c r="F75" s="16">
        <v>1</v>
      </c>
      <c r="G75" s="14"/>
      <c r="H75" s="17"/>
      <c r="I75" s="17"/>
      <c r="J75" s="15" t="s">
        <v>5928</v>
      </c>
      <c r="K75" s="17" t="s">
        <v>375</v>
      </c>
      <c r="L75" s="17" t="s">
        <v>5921</v>
      </c>
      <c r="M75" s="17" t="s">
        <v>376</v>
      </c>
      <c r="N75" s="17">
        <v>20080315</v>
      </c>
      <c r="O75" s="17" t="s">
        <v>32</v>
      </c>
      <c r="P75" t="e">
        <f t="shared" si="6"/>
        <v>#VALUE!</v>
      </c>
      <c r="Q75" t="e">
        <f t="shared" si="7"/>
        <v>#VALUE!</v>
      </c>
      <c r="R75" t="e">
        <f t="shared" si="8"/>
        <v>#VALUE!</v>
      </c>
      <c r="S75" t="e">
        <f t="shared" si="9"/>
        <v>#VALUE!</v>
      </c>
      <c r="T75" t="e">
        <f t="shared" si="10"/>
        <v>#VALUE!</v>
      </c>
      <c r="U75" t="str">
        <f t="shared" si="11"/>
        <v>市川南高高</v>
      </c>
    </row>
    <row r="76" spans="1:21" x14ac:dyDescent="0.2">
      <c r="A76" s="12">
        <v>2640</v>
      </c>
      <c r="B76" s="17" t="s">
        <v>5926</v>
      </c>
      <c r="C76" s="17" t="s">
        <v>4338</v>
      </c>
      <c r="D76" s="14"/>
      <c r="E76" s="15" t="s">
        <v>5066</v>
      </c>
      <c r="F76" s="16">
        <v>1</v>
      </c>
      <c r="G76" s="14"/>
      <c r="H76" s="17"/>
      <c r="I76" s="17"/>
      <c r="J76" s="15" t="s">
        <v>5929</v>
      </c>
      <c r="K76" s="17" t="s">
        <v>242</v>
      </c>
      <c r="L76" s="17" t="s">
        <v>5922</v>
      </c>
      <c r="M76" s="17" t="s">
        <v>235</v>
      </c>
      <c r="N76" s="17">
        <v>20070703</v>
      </c>
      <c r="O76" s="17" t="s">
        <v>32</v>
      </c>
      <c r="P76" t="e">
        <f t="shared" si="6"/>
        <v>#VALUE!</v>
      </c>
      <c r="Q76" t="e">
        <f t="shared" si="7"/>
        <v>#VALUE!</v>
      </c>
      <c r="R76" t="e">
        <f t="shared" si="8"/>
        <v>#VALUE!</v>
      </c>
      <c r="S76" t="e">
        <f t="shared" si="9"/>
        <v>#VALUE!</v>
      </c>
      <c r="T76" t="e">
        <f t="shared" si="10"/>
        <v>#VALUE!</v>
      </c>
      <c r="U76" t="str">
        <f t="shared" si="11"/>
        <v>市川南高高</v>
      </c>
    </row>
    <row r="77" spans="1:21" x14ac:dyDescent="0.2">
      <c r="A77" s="12">
        <v>2641</v>
      </c>
      <c r="B77" s="17" t="s">
        <v>2182</v>
      </c>
      <c r="C77" s="17" t="s">
        <v>5927</v>
      </c>
      <c r="D77" s="14"/>
      <c r="E77" s="15" t="s">
        <v>5066</v>
      </c>
      <c r="F77" s="16">
        <v>1</v>
      </c>
      <c r="G77" s="14"/>
      <c r="H77" s="17"/>
      <c r="I77" s="17"/>
      <c r="J77" s="15" t="s">
        <v>380</v>
      </c>
      <c r="K77" s="17" t="s">
        <v>381</v>
      </c>
      <c r="L77" s="17" t="s">
        <v>382</v>
      </c>
      <c r="M77" s="17" t="s">
        <v>5923</v>
      </c>
      <c r="N77" s="17">
        <v>20070716</v>
      </c>
      <c r="O77" s="17" t="s">
        <v>32</v>
      </c>
      <c r="P77" t="e">
        <f t="shared" si="6"/>
        <v>#VALUE!</v>
      </c>
      <c r="Q77" t="e">
        <f t="shared" si="7"/>
        <v>#VALUE!</v>
      </c>
      <c r="R77" t="e">
        <f t="shared" si="8"/>
        <v>#VALUE!</v>
      </c>
      <c r="S77" t="e">
        <f t="shared" si="9"/>
        <v>#VALUE!</v>
      </c>
      <c r="T77" t="e">
        <f t="shared" si="10"/>
        <v>#VALUE!</v>
      </c>
      <c r="U77" t="str">
        <f t="shared" si="11"/>
        <v>市川南高高</v>
      </c>
    </row>
    <row r="78" spans="1:21" x14ac:dyDescent="0.2">
      <c r="A78" s="12">
        <v>2239</v>
      </c>
      <c r="B78" s="17" t="s">
        <v>4612</v>
      </c>
      <c r="C78" s="17" t="s">
        <v>5256</v>
      </c>
      <c r="D78" s="14"/>
      <c r="E78" s="15" t="s">
        <v>5068</v>
      </c>
      <c r="F78" s="16">
        <v>3</v>
      </c>
      <c r="G78" s="14"/>
      <c r="H78" s="17"/>
      <c r="I78" s="17"/>
      <c r="J78" s="15" t="s">
        <v>4336</v>
      </c>
      <c r="K78" s="17" t="s">
        <v>5257</v>
      </c>
      <c r="L78" s="17" t="s">
        <v>4337</v>
      </c>
      <c r="M78" s="17" t="s">
        <v>5258</v>
      </c>
      <c r="N78" s="17">
        <v>20051224</v>
      </c>
      <c r="O78" s="17" t="s">
        <v>32</v>
      </c>
      <c r="P78" t="e">
        <f t="shared" si="6"/>
        <v>#VALUE!</v>
      </c>
      <c r="Q78" t="e">
        <f t="shared" si="7"/>
        <v>#VALUE!</v>
      </c>
      <c r="R78" t="e">
        <f t="shared" si="8"/>
        <v>#VALUE!</v>
      </c>
      <c r="S78" t="e">
        <f t="shared" si="9"/>
        <v>#VALUE!</v>
      </c>
      <c r="T78" t="e">
        <f t="shared" si="10"/>
        <v>#VALUE!</v>
      </c>
      <c r="U78" t="str">
        <f t="shared" si="11"/>
        <v>市川昴高高</v>
      </c>
    </row>
    <row r="79" spans="1:21" x14ac:dyDescent="0.2">
      <c r="A79" s="12">
        <v>2240</v>
      </c>
      <c r="B79" s="17" t="s">
        <v>5159</v>
      </c>
      <c r="C79" s="17" t="s">
        <v>5263</v>
      </c>
      <c r="D79" s="14"/>
      <c r="E79" s="15" t="s">
        <v>5068</v>
      </c>
      <c r="F79" s="16">
        <v>3</v>
      </c>
      <c r="G79" s="14"/>
      <c r="H79" s="17"/>
      <c r="I79" s="17"/>
      <c r="J79" s="15" t="s">
        <v>1809</v>
      </c>
      <c r="K79" s="17" t="s">
        <v>1611</v>
      </c>
      <c r="L79" s="17" t="s">
        <v>1810</v>
      </c>
      <c r="M79" s="17" t="s">
        <v>1613</v>
      </c>
      <c r="N79" s="17">
        <v>20050702</v>
      </c>
      <c r="O79" s="17" t="s">
        <v>32</v>
      </c>
      <c r="P79" t="e">
        <f t="shared" si="6"/>
        <v>#VALUE!</v>
      </c>
      <c r="Q79" t="e">
        <f t="shared" si="7"/>
        <v>#VALUE!</v>
      </c>
      <c r="R79" t="e">
        <f t="shared" si="8"/>
        <v>#VALUE!</v>
      </c>
      <c r="S79" t="e">
        <f t="shared" si="9"/>
        <v>#VALUE!</v>
      </c>
      <c r="T79" t="e">
        <f t="shared" si="10"/>
        <v>#VALUE!</v>
      </c>
      <c r="U79" t="str">
        <f t="shared" si="11"/>
        <v>市川昴高高</v>
      </c>
    </row>
    <row r="80" spans="1:21" x14ac:dyDescent="0.2">
      <c r="A80" s="12">
        <v>2241</v>
      </c>
      <c r="B80" s="17" t="s">
        <v>5268</v>
      </c>
      <c r="C80" s="17" t="s">
        <v>344</v>
      </c>
      <c r="D80" s="14"/>
      <c r="E80" s="15" t="s">
        <v>5068</v>
      </c>
      <c r="F80" s="16">
        <v>3</v>
      </c>
      <c r="G80" s="14"/>
      <c r="H80" s="17"/>
      <c r="I80" s="17"/>
      <c r="J80" s="15" t="s">
        <v>311</v>
      </c>
      <c r="K80" s="17" t="s">
        <v>215</v>
      </c>
      <c r="L80" s="17" t="s">
        <v>5269</v>
      </c>
      <c r="M80" s="17" t="s">
        <v>216</v>
      </c>
      <c r="N80" s="17">
        <v>20050418</v>
      </c>
      <c r="O80" s="17" t="s">
        <v>32</v>
      </c>
      <c r="P80" t="e">
        <f t="shared" si="6"/>
        <v>#VALUE!</v>
      </c>
      <c r="Q80" t="e">
        <f t="shared" si="7"/>
        <v>#VALUE!</v>
      </c>
      <c r="R80" t="e">
        <f t="shared" si="8"/>
        <v>#VALUE!</v>
      </c>
      <c r="S80" t="e">
        <f t="shared" si="9"/>
        <v>#VALUE!</v>
      </c>
      <c r="T80" t="e">
        <f t="shared" si="10"/>
        <v>#VALUE!</v>
      </c>
      <c r="U80" t="str">
        <f t="shared" si="11"/>
        <v>市川昴高高</v>
      </c>
    </row>
    <row r="81" spans="1:21" x14ac:dyDescent="0.2">
      <c r="A81" s="12">
        <v>2242</v>
      </c>
      <c r="B81" s="17" t="s">
        <v>5264</v>
      </c>
      <c r="C81" s="17" t="s">
        <v>5265</v>
      </c>
      <c r="D81" s="14"/>
      <c r="E81" s="15" t="s">
        <v>5068</v>
      </c>
      <c r="F81" s="16">
        <v>3</v>
      </c>
      <c r="G81" s="14"/>
      <c r="H81" s="17"/>
      <c r="I81" s="17"/>
      <c r="J81" s="15" t="s">
        <v>5266</v>
      </c>
      <c r="K81" s="17" t="s">
        <v>172</v>
      </c>
      <c r="L81" s="17" t="s">
        <v>5267</v>
      </c>
      <c r="M81" s="17" t="s">
        <v>173</v>
      </c>
      <c r="N81" s="17">
        <v>20051106</v>
      </c>
      <c r="O81" s="17" t="s">
        <v>32</v>
      </c>
      <c r="P81" t="e">
        <f t="shared" si="6"/>
        <v>#VALUE!</v>
      </c>
      <c r="Q81" t="e">
        <f t="shared" si="7"/>
        <v>#VALUE!</v>
      </c>
      <c r="R81" t="e">
        <f t="shared" si="8"/>
        <v>#VALUE!</v>
      </c>
      <c r="S81" t="e">
        <f t="shared" si="9"/>
        <v>#VALUE!</v>
      </c>
      <c r="T81" t="e">
        <f t="shared" si="10"/>
        <v>#VALUE!</v>
      </c>
      <c r="U81" t="str">
        <f t="shared" si="11"/>
        <v>市川昴高高</v>
      </c>
    </row>
    <row r="82" spans="1:21" x14ac:dyDescent="0.2">
      <c r="A82" s="12">
        <v>2243</v>
      </c>
      <c r="B82" s="17" t="s">
        <v>1430</v>
      </c>
      <c r="C82" s="17" t="s">
        <v>5259</v>
      </c>
      <c r="D82" s="14"/>
      <c r="E82" s="15" t="s">
        <v>5068</v>
      </c>
      <c r="F82" s="16">
        <v>3</v>
      </c>
      <c r="G82" s="14"/>
      <c r="H82" s="17"/>
      <c r="I82" s="17"/>
      <c r="J82" s="15" t="s">
        <v>423</v>
      </c>
      <c r="K82" s="17" t="s">
        <v>4492</v>
      </c>
      <c r="L82" s="17" t="s">
        <v>5217</v>
      </c>
      <c r="M82" s="17" t="s">
        <v>4493</v>
      </c>
      <c r="N82" s="17">
        <v>20051111</v>
      </c>
      <c r="O82" s="17" t="s">
        <v>32</v>
      </c>
      <c r="P82" t="e">
        <f t="shared" si="6"/>
        <v>#VALUE!</v>
      </c>
      <c r="Q82" t="e">
        <f t="shared" si="7"/>
        <v>#VALUE!</v>
      </c>
      <c r="R82" t="e">
        <f t="shared" si="8"/>
        <v>#VALUE!</v>
      </c>
      <c r="S82" t="e">
        <f t="shared" si="9"/>
        <v>#VALUE!</v>
      </c>
      <c r="T82" t="e">
        <f t="shared" si="10"/>
        <v>#VALUE!</v>
      </c>
      <c r="U82" t="str">
        <f t="shared" si="11"/>
        <v>市川昴高高</v>
      </c>
    </row>
    <row r="83" spans="1:21" x14ac:dyDescent="0.2">
      <c r="A83" s="12">
        <v>2244</v>
      </c>
      <c r="B83" s="17" t="s">
        <v>5261</v>
      </c>
      <c r="C83" s="17" t="s">
        <v>5262</v>
      </c>
      <c r="D83" s="14"/>
      <c r="E83" s="15" t="s">
        <v>5068</v>
      </c>
      <c r="F83" s="16">
        <v>3</v>
      </c>
      <c r="G83" s="14"/>
      <c r="H83" s="17"/>
      <c r="I83" s="17"/>
      <c r="J83" s="15" t="s">
        <v>4413</v>
      </c>
      <c r="K83" s="17" t="s">
        <v>300</v>
      </c>
      <c r="L83" s="17" t="s">
        <v>4414</v>
      </c>
      <c r="M83" s="17" t="s">
        <v>301</v>
      </c>
      <c r="N83" s="17">
        <v>20050701</v>
      </c>
      <c r="O83" s="17" t="s">
        <v>32</v>
      </c>
      <c r="P83" t="e">
        <f t="shared" si="6"/>
        <v>#VALUE!</v>
      </c>
      <c r="Q83" t="e">
        <f t="shared" si="7"/>
        <v>#VALUE!</v>
      </c>
      <c r="R83" t="e">
        <f t="shared" si="8"/>
        <v>#VALUE!</v>
      </c>
      <c r="S83" t="e">
        <f t="shared" si="9"/>
        <v>#VALUE!</v>
      </c>
      <c r="T83" t="e">
        <f t="shared" si="10"/>
        <v>#VALUE!</v>
      </c>
      <c r="U83" t="str">
        <f t="shared" si="11"/>
        <v>市川昴高高</v>
      </c>
    </row>
    <row r="84" spans="1:21" x14ac:dyDescent="0.2">
      <c r="A84" s="12">
        <v>2245</v>
      </c>
      <c r="B84" s="17" t="s">
        <v>5270</v>
      </c>
      <c r="C84" s="17" t="s">
        <v>5271</v>
      </c>
      <c r="D84" s="14"/>
      <c r="E84" s="15" t="s">
        <v>5068</v>
      </c>
      <c r="F84" s="16">
        <v>2</v>
      </c>
      <c r="G84" s="14"/>
      <c r="H84" s="17"/>
      <c r="I84" s="17"/>
      <c r="J84" s="15" t="s">
        <v>5272</v>
      </c>
      <c r="K84" s="17" t="s">
        <v>61</v>
      </c>
      <c r="L84" s="17" t="s">
        <v>5273</v>
      </c>
      <c r="M84" s="17" t="s">
        <v>63</v>
      </c>
      <c r="N84" s="17">
        <v>20061218</v>
      </c>
      <c r="O84" s="17" t="s">
        <v>32</v>
      </c>
      <c r="P84" t="e">
        <f t="shared" si="6"/>
        <v>#VALUE!</v>
      </c>
      <c r="Q84" t="e">
        <f t="shared" si="7"/>
        <v>#VALUE!</v>
      </c>
      <c r="R84" t="e">
        <f t="shared" si="8"/>
        <v>#VALUE!</v>
      </c>
      <c r="S84" t="e">
        <f t="shared" si="9"/>
        <v>#VALUE!</v>
      </c>
      <c r="T84" t="e">
        <f t="shared" si="10"/>
        <v>#VALUE!</v>
      </c>
      <c r="U84" t="str">
        <f t="shared" si="11"/>
        <v>市川昴高高</v>
      </c>
    </row>
    <row r="85" spans="1:21" x14ac:dyDescent="0.2">
      <c r="A85" s="12">
        <v>2427</v>
      </c>
      <c r="B85" s="17" t="s">
        <v>5316</v>
      </c>
      <c r="C85" s="17" t="s">
        <v>6057</v>
      </c>
      <c r="D85" s="14"/>
      <c r="E85" s="15" t="s">
        <v>5068</v>
      </c>
      <c r="F85" s="16">
        <v>1</v>
      </c>
      <c r="G85" s="14"/>
      <c r="H85" s="17"/>
      <c r="I85" s="17"/>
      <c r="J85" s="15" t="s">
        <v>222</v>
      </c>
      <c r="K85" s="17" t="s">
        <v>4544</v>
      </c>
      <c r="L85" s="17" t="s">
        <v>223</v>
      </c>
      <c r="M85" s="17" t="s">
        <v>4545</v>
      </c>
      <c r="N85" s="17">
        <v>20080226</v>
      </c>
      <c r="O85" s="17" t="s">
        <v>32</v>
      </c>
      <c r="P85" t="e">
        <f t="shared" si="6"/>
        <v>#VALUE!</v>
      </c>
      <c r="Q85" t="e">
        <f t="shared" si="7"/>
        <v>#VALUE!</v>
      </c>
      <c r="R85" t="e">
        <f t="shared" si="8"/>
        <v>#VALUE!</v>
      </c>
      <c r="S85" t="e">
        <f t="shared" si="9"/>
        <v>#VALUE!</v>
      </c>
      <c r="T85" t="e">
        <f t="shared" si="10"/>
        <v>#VALUE!</v>
      </c>
      <c r="U85" t="str">
        <f t="shared" si="11"/>
        <v>市川昴高高</v>
      </c>
    </row>
    <row r="86" spans="1:21" x14ac:dyDescent="0.2">
      <c r="A86" s="12">
        <v>2428</v>
      </c>
      <c r="B86" s="17" t="s">
        <v>6058</v>
      </c>
      <c r="C86" s="17" t="s">
        <v>6059</v>
      </c>
      <c r="D86" s="14"/>
      <c r="E86" s="15" t="s">
        <v>5068</v>
      </c>
      <c r="F86" s="16">
        <v>1</v>
      </c>
      <c r="G86" s="14"/>
      <c r="H86" s="17"/>
      <c r="I86" s="17"/>
      <c r="J86" s="15" t="s">
        <v>6132</v>
      </c>
      <c r="K86" s="17" t="s">
        <v>6133</v>
      </c>
      <c r="L86" s="17" t="s">
        <v>5934</v>
      </c>
      <c r="M86" s="17" t="s">
        <v>5935</v>
      </c>
      <c r="N86" s="17">
        <v>20070826</v>
      </c>
      <c r="O86" s="17" t="s">
        <v>32</v>
      </c>
      <c r="P86" t="e">
        <f t="shared" si="6"/>
        <v>#VALUE!</v>
      </c>
      <c r="Q86" t="e">
        <f t="shared" si="7"/>
        <v>#VALUE!</v>
      </c>
      <c r="R86" t="e">
        <f t="shared" si="8"/>
        <v>#VALUE!</v>
      </c>
      <c r="S86" t="e">
        <f t="shared" si="9"/>
        <v>#VALUE!</v>
      </c>
      <c r="T86" t="e">
        <f t="shared" si="10"/>
        <v>#VALUE!</v>
      </c>
      <c r="U86" t="str">
        <f t="shared" si="11"/>
        <v>市川昴高高</v>
      </c>
    </row>
    <row r="87" spans="1:21" x14ac:dyDescent="0.2">
      <c r="A87" s="12">
        <v>2429</v>
      </c>
      <c r="B87" s="17" t="s">
        <v>6060</v>
      </c>
      <c r="C87" s="17" t="s">
        <v>6061</v>
      </c>
      <c r="D87" s="14"/>
      <c r="E87" s="15" t="s">
        <v>5068</v>
      </c>
      <c r="F87" s="16">
        <v>1</v>
      </c>
      <c r="G87" s="14"/>
      <c r="H87" s="17"/>
      <c r="I87" s="17"/>
      <c r="J87" s="15" t="s">
        <v>6134</v>
      </c>
      <c r="K87" s="17" t="s">
        <v>207</v>
      </c>
      <c r="L87" s="17" t="s">
        <v>5936</v>
      </c>
      <c r="M87" s="17" t="s">
        <v>208</v>
      </c>
      <c r="N87" s="17">
        <v>20070804</v>
      </c>
      <c r="O87" s="17" t="s">
        <v>32</v>
      </c>
      <c r="P87" t="e">
        <f t="shared" si="6"/>
        <v>#VALUE!</v>
      </c>
      <c r="Q87" t="e">
        <f t="shared" si="7"/>
        <v>#VALUE!</v>
      </c>
      <c r="R87" t="e">
        <f t="shared" si="8"/>
        <v>#VALUE!</v>
      </c>
      <c r="S87" t="e">
        <f t="shared" si="9"/>
        <v>#VALUE!</v>
      </c>
      <c r="T87" t="e">
        <f t="shared" si="10"/>
        <v>#VALUE!</v>
      </c>
      <c r="U87" t="str">
        <f t="shared" si="11"/>
        <v>市川昴高高</v>
      </c>
    </row>
    <row r="88" spans="1:21" x14ac:dyDescent="0.2">
      <c r="A88" s="12">
        <v>2430</v>
      </c>
      <c r="B88" s="17" t="s">
        <v>6062</v>
      </c>
      <c r="C88" s="17" t="s">
        <v>299</v>
      </c>
      <c r="D88" s="14"/>
      <c r="E88" s="15" t="s">
        <v>5068</v>
      </c>
      <c r="F88" s="16">
        <v>1</v>
      </c>
      <c r="G88" s="14"/>
      <c r="H88" s="17"/>
      <c r="I88" s="17"/>
      <c r="J88" s="15" t="s">
        <v>4373</v>
      </c>
      <c r="K88" s="17" t="s">
        <v>300</v>
      </c>
      <c r="L88" s="17" t="s">
        <v>4374</v>
      </c>
      <c r="M88" s="17" t="s">
        <v>301</v>
      </c>
      <c r="N88" s="17">
        <v>20070704</v>
      </c>
      <c r="O88" s="17" t="s">
        <v>32</v>
      </c>
      <c r="P88" t="e">
        <f t="shared" si="6"/>
        <v>#VALUE!</v>
      </c>
      <c r="Q88" t="e">
        <f t="shared" si="7"/>
        <v>#VALUE!</v>
      </c>
      <c r="R88" t="e">
        <f t="shared" si="8"/>
        <v>#VALUE!</v>
      </c>
      <c r="S88" t="e">
        <f t="shared" si="9"/>
        <v>#VALUE!</v>
      </c>
      <c r="T88" t="e">
        <f t="shared" si="10"/>
        <v>#VALUE!</v>
      </c>
      <c r="U88" t="str">
        <f t="shared" si="11"/>
        <v>市川昴高高</v>
      </c>
    </row>
    <row r="89" spans="1:21" x14ac:dyDescent="0.2">
      <c r="A89" s="12">
        <v>2642</v>
      </c>
      <c r="B89" s="17" t="s">
        <v>6063</v>
      </c>
      <c r="C89" s="17" t="s">
        <v>5209</v>
      </c>
      <c r="D89" s="14"/>
      <c r="E89" s="15" t="s">
        <v>5068</v>
      </c>
      <c r="F89" s="16">
        <v>1</v>
      </c>
      <c r="G89" s="14"/>
      <c r="H89" s="17"/>
      <c r="I89" s="17"/>
      <c r="J89" s="15" t="s">
        <v>6135</v>
      </c>
      <c r="K89" s="17" t="s">
        <v>3762</v>
      </c>
      <c r="L89" s="17" t="s">
        <v>5937</v>
      </c>
      <c r="M89" s="17" t="s">
        <v>3764</v>
      </c>
      <c r="N89" s="17">
        <v>20071106</v>
      </c>
      <c r="O89" s="17" t="s">
        <v>32</v>
      </c>
      <c r="P89" t="e">
        <f t="shared" si="6"/>
        <v>#VALUE!</v>
      </c>
      <c r="Q89" t="e">
        <f t="shared" si="7"/>
        <v>#VALUE!</v>
      </c>
      <c r="R89" t="e">
        <f t="shared" si="8"/>
        <v>#VALUE!</v>
      </c>
      <c r="S89" t="e">
        <f t="shared" si="9"/>
        <v>#VALUE!</v>
      </c>
      <c r="T89" t="e">
        <f t="shared" si="10"/>
        <v>#VALUE!</v>
      </c>
      <c r="U89" t="str">
        <f t="shared" si="11"/>
        <v>市川昴高高</v>
      </c>
    </row>
    <row r="90" spans="1:21" x14ac:dyDescent="0.2">
      <c r="A90" s="12">
        <v>2643</v>
      </c>
      <c r="B90" s="17" t="s">
        <v>5316</v>
      </c>
      <c r="C90" s="17" t="s">
        <v>5277</v>
      </c>
      <c r="D90" s="14"/>
      <c r="E90" s="15" t="s">
        <v>5068</v>
      </c>
      <c r="F90" s="16">
        <v>1</v>
      </c>
      <c r="G90" s="14"/>
      <c r="H90" s="17"/>
      <c r="I90" s="17"/>
      <c r="J90" s="15" t="s">
        <v>222</v>
      </c>
      <c r="K90" s="17" t="s">
        <v>82</v>
      </c>
      <c r="L90" s="17" t="s">
        <v>223</v>
      </c>
      <c r="M90" s="17" t="s">
        <v>1776</v>
      </c>
      <c r="N90" s="17">
        <v>20071202</v>
      </c>
      <c r="O90" s="17" t="s">
        <v>32</v>
      </c>
      <c r="P90" t="e">
        <f t="shared" si="6"/>
        <v>#VALUE!</v>
      </c>
      <c r="Q90" t="e">
        <f t="shared" si="7"/>
        <v>#VALUE!</v>
      </c>
      <c r="R90" t="e">
        <f t="shared" si="8"/>
        <v>#VALUE!</v>
      </c>
      <c r="S90" t="e">
        <f t="shared" si="9"/>
        <v>#VALUE!</v>
      </c>
      <c r="T90" t="e">
        <f t="shared" si="10"/>
        <v>#VALUE!</v>
      </c>
      <c r="U90" t="str">
        <f t="shared" si="11"/>
        <v>市川昴高高</v>
      </c>
    </row>
    <row r="91" spans="1:21" x14ac:dyDescent="0.2">
      <c r="A91" s="12">
        <v>2644</v>
      </c>
      <c r="B91" s="17" t="s">
        <v>5777</v>
      </c>
      <c r="C91" s="17" t="s">
        <v>5207</v>
      </c>
      <c r="D91" s="14"/>
      <c r="E91" s="15" t="s">
        <v>5068</v>
      </c>
      <c r="F91" s="16">
        <v>1</v>
      </c>
      <c r="G91" s="14"/>
      <c r="H91" s="17"/>
      <c r="I91" s="17"/>
      <c r="J91" s="15" t="s">
        <v>4490</v>
      </c>
      <c r="K91" s="17" t="s">
        <v>853</v>
      </c>
      <c r="L91" s="17" t="s">
        <v>4491</v>
      </c>
      <c r="M91" s="17" t="s">
        <v>855</v>
      </c>
      <c r="N91" s="17">
        <v>20080314</v>
      </c>
      <c r="O91" s="17" t="s">
        <v>32</v>
      </c>
      <c r="P91" t="e">
        <f t="shared" si="6"/>
        <v>#VALUE!</v>
      </c>
      <c r="Q91" t="e">
        <f t="shared" si="7"/>
        <v>#VALUE!</v>
      </c>
      <c r="R91" t="e">
        <f t="shared" si="8"/>
        <v>#VALUE!</v>
      </c>
      <c r="S91" t="e">
        <f t="shared" si="9"/>
        <v>#VALUE!</v>
      </c>
      <c r="T91" t="e">
        <f t="shared" si="10"/>
        <v>#VALUE!</v>
      </c>
      <c r="U91" t="str">
        <f t="shared" si="11"/>
        <v>市川昴高高</v>
      </c>
    </row>
    <row r="92" spans="1:21" x14ac:dyDescent="0.2">
      <c r="A92" s="12">
        <v>2246</v>
      </c>
      <c r="B92" s="13" t="s">
        <v>5316</v>
      </c>
      <c r="C92" s="13" t="s">
        <v>5317</v>
      </c>
      <c r="D92" s="14"/>
      <c r="E92" s="13" t="s">
        <v>5318</v>
      </c>
      <c r="F92" s="16">
        <v>3</v>
      </c>
      <c r="G92" s="18"/>
      <c r="H92" s="19"/>
      <c r="I92" s="20"/>
      <c r="J92" s="21" t="s">
        <v>222</v>
      </c>
      <c r="K92" s="21" t="s">
        <v>70</v>
      </c>
      <c r="L92" s="17" t="s">
        <v>223</v>
      </c>
      <c r="M92" s="17" t="s">
        <v>71</v>
      </c>
      <c r="N92" s="17">
        <v>20050806</v>
      </c>
      <c r="O92" s="17" t="s">
        <v>32</v>
      </c>
      <c r="P92" t="e">
        <f t="shared" si="6"/>
        <v>#VALUE!</v>
      </c>
      <c r="Q92" t="e">
        <f t="shared" si="7"/>
        <v>#VALUE!</v>
      </c>
      <c r="R92" t="e">
        <f t="shared" si="8"/>
        <v>#VALUE!</v>
      </c>
      <c r="S92" t="e">
        <f t="shared" si="9"/>
        <v>#VALUE!</v>
      </c>
      <c r="T92" t="e">
        <f t="shared" si="10"/>
        <v>#VALUE!</v>
      </c>
      <c r="U92" t="str">
        <f t="shared" si="11"/>
        <v>筑波大附聴覚高高</v>
      </c>
    </row>
    <row r="93" spans="1:21" x14ac:dyDescent="0.2">
      <c r="A93" s="12">
        <v>2247</v>
      </c>
      <c r="B93" s="13" t="s">
        <v>5328</v>
      </c>
      <c r="C93" s="13" t="s">
        <v>5329</v>
      </c>
      <c r="D93" s="14"/>
      <c r="E93" s="13" t="s">
        <v>5318</v>
      </c>
      <c r="F93" s="16">
        <v>3</v>
      </c>
      <c r="G93" s="18"/>
      <c r="H93" s="19"/>
      <c r="I93" s="20"/>
      <c r="J93" s="21" t="s">
        <v>319</v>
      </c>
      <c r="K93" s="21" t="s">
        <v>508</v>
      </c>
      <c r="L93" s="17" t="s">
        <v>320</v>
      </c>
      <c r="M93" s="17" t="s">
        <v>4347</v>
      </c>
      <c r="N93" s="17">
        <v>20050527</v>
      </c>
      <c r="O93" s="17" t="s">
        <v>32</v>
      </c>
      <c r="P93" t="e">
        <f t="shared" si="6"/>
        <v>#VALUE!</v>
      </c>
      <c r="Q93" t="e">
        <f t="shared" si="7"/>
        <v>#VALUE!</v>
      </c>
      <c r="R93" t="e">
        <f t="shared" si="8"/>
        <v>#VALUE!</v>
      </c>
      <c r="S93" t="e">
        <f t="shared" si="9"/>
        <v>#VALUE!</v>
      </c>
      <c r="T93" t="e">
        <f t="shared" si="10"/>
        <v>#VALUE!</v>
      </c>
      <c r="U93" t="str">
        <f t="shared" si="11"/>
        <v>筑波大附聴覚高高</v>
      </c>
    </row>
    <row r="94" spans="1:21" x14ac:dyDescent="0.2">
      <c r="A94" s="12">
        <v>2248</v>
      </c>
      <c r="B94" s="22" t="s">
        <v>5214</v>
      </c>
      <c r="C94" s="22" t="s">
        <v>5326</v>
      </c>
      <c r="D94" s="14"/>
      <c r="E94" s="22" t="s">
        <v>5318</v>
      </c>
      <c r="F94" s="12">
        <v>3</v>
      </c>
      <c r="G94" s="18"/>
      <c r="H94" s="19"/>
      <c r="I94" s="20"/>
      <c r="J94" s="21" t="s">
        <v>54</v>
      </c>
      <c r="K94" s="21" t="s">
        <v>200</v>
      </c>
      <c r="L94" s="17" t="s">
        <v>5215</v>
      </c>
      <c r="M94" s="17" t="s">
        <v>5327</v>
      </c>
      <c r="N94" s="17">
        <v>20050426</v>
      </c>
      <c r="O94" s="17" t="s">
        <v>32</v>
      </c>
      <c r="P94" t="e">
        <f t="shared" si="6"/>
        <v>#VALUE!</v>
      </c>
      <c r="Q94" t="e">
        <f t="shared" si="7"/>
        <v>#VALUE!</v>
      </c>
      <c r="R94" t="e">
        <f t="shared" si="8"/>
        <v>#VALUE!</v>
      </c>
      <c r="S94" t="e">
        <f t="shared" si="9"/>
        <v>#VALUE!</v>
      </c>
      <c r="T94" t="e">
        <f t="shared" si="10"/>
        <v>#VALUE!</v>
      </c>
      <c r="U94" t="str">
        <f t="shared" si="11"/>
        <v>筑波大附聴覚高高</v>
      </c>
    </row>
    <row r="95" spans="1:21" x14ac:dyDescent="0.2">
      <c r="A95" s="12">
        <v>2249</v>
      </c>
      <c r="B95" s="22" t="s">
        <v>5321</v>
      </c>
      <c r="C95" s="22" t="s">
        <v>5322</v>
      </c>
      <c r="D95" s="14"/>
      <c r="E95" s="22" t="s">
        <v>5318</v>
      </c>
      <c r="F95" s="12">
        <v>2</v>
      </c>
      <c r="G95" s="18"/>
      <c r="H95" s="19"/>
      <c r="I95" s="20"/>
      <c r="J95" s="21" t="s">
        <v>5323</v>
      </c>
      <c r="K95" s="21" t="s">
        <v>488</v>
      </c>
      <c r="L95" s="17" t="s">
        <v>5324</v>
      </c>
      <c r="M95" s="17" t="s">
        <v>489</v>
      </c>
      <c r="N95" s="17">
        <v>20060707</v>
      </c>
      <c r="O95" s="17" t="s">
        <v>32</v>
      </c>
      <c r="P95" t="e">
        <f t="shared" si="6"/>
        <v>#VALUE!</v>
      </c>
      <c r="Q95" t="e">
        <f t="shared" si="7"/>
        <v>#VALUE!</v>
      </c>
      <c r="R95" t="e">
        <f t="shared" si="8"/>
        <v>#VALUE!</v>
      </c>
      <c r="S95" t="e">
        <f t="shared" si="9"/>
        <v>#VALUE!</v>
      </c>
      <c r="T95" t="e">
        <f t="shared" si="10"/>
        <v>#VALUE!</v>
      </c>
      <c r="U95" t="str">
        <f t="shared" si="11"/>
        <v>筑波大附聴覚高高</v>
      </c>
    </row>
    <row r="96" spans="1:21" x14ac:dyDescent="0.2">
      <c r="A96" s="12">
        <v>2250</v>
      </c>
      <c r="B96" s="22" t="s">
        <v>5319</v>
      </c>
      <c r="C96" s="22" t="s">
        <v>5320</v>
      </c>
      <c r="D96" s="14"/>
      <c r="E96" s="22" t="s">
        <v>5318</v>
      </c>
      <c r="F96" s="12">
        <v>2</v>
      </c>
      <c r="G96" s="18"/>
      <c r="H96" s="19"/>
      <c r="I96" s="20"/>
      <c r="J96" s="21" t="s">
        <v>251</v>
      </c>
      <c r="K96" s="21" t="s">
        <v>4011</v>
      </c>
      <c r="L96" s="17" t="s">
        <v>252</v>
      </c>
      <c r="M96" s="17" t="s">
        <v>4013</v>
      </c>
      <c r="N96" s="17">
        <v>20060616</v>
      </c>
      <c r="O96" s="17" t="s">
        <v>32</v>
      </c>
      <c r="P96" t="e">
        <f t="shared" si="6"/>
        <v>#VALUE!</v>
      </c>
      <c r="Q96" t="e">
        <f t="shared" si="7"/>
        <v>#VALUE!</v>
      </c>
      <c r="R96" t="e">
        <f t="shared" si="8"/>
        <v>#VALUE!</v>
      </c>
      <c r="S96" t="e">
        <f t="shared" si="9"/>
        <v>#VALUE!</v>
      </c>
      <c r="T96" t="e">
        <f t="shared" si="10"/>
        <v>#VALUE!</v>
      </c>
      <c r="U96" t="str">
        <f t="shared" si="11"/>
        <v>筑波大附聴覚高高</v>
      </c>
    </row>
    <row r="97" spans="1:21" x14ac:dyDescent="0.2">
      <c r="A97" s="12">
        <v>2251</v>
      </c>
      <c r="B97" s="22" t="s">
        <v>275</v>
      </c>
      <c r="C97" s="22" t="s">
        <v>5325</v>
      </c>
      <c r="D97" s="14"/>
      <c r="E97" s="22" t="s">
        <v>5318</v>
      </c>
      <c r="F97" s="12">
        <v>2</v>
      </c>
      <c r="G97" s="18"/>
      <c r="H97" s="19"/>
      <c r="I97" s="20"/>
      <c r="J97" s="21" t="s">
        <v>276</v>
      </c>
      <c r="K97" s="21" t="s">
        <v>52</v>
      </c>
      <c r="L97" s="17" t="s">
        <v>277</v>
      </c>
      <c r="M97" s="17" t="s">
        <v>4390</v>
      </c>
      <c r="N97" s="17">
        <v>20070203</v>
      </c>
      <c r="O97" s="17" t="s">
        <v>32</v>
      </c>
      <c r="P97" t="e">
        <f t="shared" si="6"/>
        <v>#VALUE!</v>
      </c>
      <c r="Q97" t="e">
        <f t="shared" si="7"/>
        <v>#VALUE!</v>
      </c>
      <c r="R97" t="e">
        <f t="shared" si="8"/>
        <v>#VALUE!</v>
      </c>
      <c r="S97" t="e">
        <f t="shared" si="9"/>
        <v>#VALUE!</v>
      </c>
      <c r="T97" t="e">
        <f t="shared" si="10"/>
        <v>#VALUE!</v>
      </c>
      <c r="U97" t="str">
        <f t="shared" si="11"/>
        <v>筑波大附聴覚高高</v>
      </c>
    </row>
    <row r="98" spans="1:21" x14ac:dyDescent="0.2">
      <c r="A98" s="12">
        <v>2645</v>
      </c>
      <c r="B98" s="22" t="s">
        <v>1422</v>
      </c>
      <c r="C98" s="22" t="s">
        <v>6064</v>
      </c>
      <c r="D98" s="14"/>
      <c r="E98" s="22" t="s">
        <v>5318</v>
      </c>
      <c r="F98" s="12">
        <v>1</v>
      </c>
      <c r="G98" s="18"/>
      <c r="H98" s="19"/>
      <c r="I98" s="20"/>
      <c r="J98" s="21" t="s">
        <v>219</v>
      </c>
      <c r="K98" s="21" t="s">
        <v>228</v>
      </c>
      <c r="L98" s="17" t="s">
        <v>5310</v>
      </c>
      <c r="M98" s="17" t="s">
        <v>229</v>
      </c>
      <c r="N98" s="17">
        <v>20070813</v>
      </c>
      <c r="O98" s="17" t="s">
        <v>32</v>
      </c>
      <c r="P98" t="e">
        <f t="shared" si="6"/>
        <v>#VALUE!</v>
      </c>
      <c r="Q98" t="e">
        <f t="shared" si="7"/>
        <v>#VALUE!</v>
      </c>
      <c r="R98" t="e">
        <f t="shared" si="8"/>
        <v>#VALUE!</v>
      </c>
      <c r="S98" t="e">
        <f t="shared" si="9"/>
        <v>#VALUE!</v>
      </c>
      <c r="T98" t="e">
        <f t="shared" si="10"/>
        <v>#VALUE!</v>
      </c>
      <c r="U98" t="str">
        <f t="shared" si="11"/>
        <v>筑波大附聴覚高高</v>
      </c>
    </row>
    <row r="99" spans="1:21" x14ac:dyDescent="0.2">
      <c r="A99" s="12">
        <v>2646</v>
      </c>
      <c r="B99" s="22" t="s">
        <v>4448</v>
      </c>
      <c r="C99" s="22" t="s">
        <v>6065</v>
      </c>
      <c r="D99" s="14"/>
      <c r="E99" s="22" t="s">
        <v>5318</v>
      </c>
      <c r="F99" s="12">
        <v>1</v>
      </c>
      <c r="G99" s="18"/>
      <c r="H99" s="19"/>
      <c r="I99" s="20"/>
      <c r="J99" s="21" t="s">
        <v>4449</v>
      </c>
      <c r="K99" s="21" t="s">
        <v>6136</v>
      </c>
      <c r="L99" s="17" t="s">
        <v>4450</v>
      </c>
      <c r="M99" s="17" t="s">
        <v>5938</v>
      </c>
      <c r="N99" s="17">
        <v>20070829</v>
      </c>
      <c r="O99" s="17" t="s">
        <v>32</v>
      </c>
      <c r="P99" t="e">
        <f t="shared" si="6"/>
        <v>#VALUE!</v>
      </c>
      <c r="Q99" t="e">
        <f t="shared" si="7"/>
        <v>#VALUE!</v>
      </c>
      <c r="R99" t="e">
        <f t="shared" si="8"/>
        <v>#VALUE!</v>
      </c>
      <c r="S99" t="e">
        <f t="shared" si="9"/>
        <v>#VALUE!</v>
      </c>
      <c r="T99" t="e">
        <f t="shared" si="10"/>
        <v>#VALUE!</v>
      </c>
      <c r="U99" t="str">
        <f t="shared" si="11"/>
        <v>筑波大附聴覚高高</v>
      </c>
    </row>
    <row r="100" spans="1:21" x14ac:dyDescent="0.2">
      <c r="A100" s="12">
        <v>2252</v>
      </c>
      <c r="B100" s="22" t="s">
        <v>5133</v>
      </c>
      <c r="C100" s="22" t="s">
        <v>5134</v>
      </c>
      <c r="D100" s="14"/>
      <c r="E100" s="22" t="s">
        <v>5071</v>
      </c>
      <c r="F100" s="12">
        <v>3</v>
      </c>
      <c r="G100" s="18"/>
      <c r="H100" s="19"/>
      <c r="I100" s="20"/>
      <c r="J100" s="21" t="s">
        <v>4334</v>
      </c>
      <c r="K100" s="21" t="s">
        <v>4587</v>
      </c>
      <c r="L100" s="17" t="s">
        <v>5135</v>
      </c>
      <c r="M100" s="17" t="s">
        <v>4588</v>
      </c>
      <c r="N100" s="17">
        <v>20050901</v>
      </c>
      <c r="O100" s="17" t="s">
        <v>32</v>
      </c>
      <c r="P100" t="e">
        <f t="shared" si="6"/>
        <v>#VALUE!</v>
      </c>
      <c r="Q100" t="e">
        <f t="shared" si="7"/>
        <v>#VALUE!</v>
      </c>
      <c r="R100" t="e">
        <f t="shared" si="8"/>
        <v>#VALUE!</v>
      </c>
      <c r="S100" t="e">
        <f t="shared" si="9"/>
        <v>#VALUE!</v>
      </c>
      <c r="T100" t="e">
        <f t="shared" si="10"/>
        <v>#VALUE!</v>
      </c>
      <c r="U100" t="str">
        <f t="shared" si="11"/>
        <v>市川高高</v>
      </c>
    </row>
    <row r="101" spans="1:21" x14ac:dyDescent="0.2">
      <c r="A101" s="12">
        <v>2253</v>
      </c>
      <c r="B101" s="22" t="s">
        <v>5164</v>
      </c>
      <c r="C101" s="22" t="s">
        <v>5165</v>
      </c>
      <c r="D101" s="14"/>
      <c r="E101" s="22" t="s">
        <v>5071</v>
      </c>
      <c r="F101" s="12">
        <v>3</v>
      </c>
      <c r="G101" s="18"/>
      <c r="H101" s="19"/>
      <c r="I101" s="20"/>
      <c r="J101" s="21" t="s">
        <v>5166</v>
      </c>
      <c r="K101" s="21" t="s">
        <v>228</v>
      </c>
      <c r="L101" s="17" t="s">
        <v>5167</v>
      </c>
      <c r="M101" s="17" t="s">
        <v>229</v>
      </c>
      <c r="N101" s="17">
        <v>20051007</v>
      </c>
      <c r="O101" s="17" t="s">
        <v>32</v>
      </c>
      <c r="P101" t="e">
        <f t="shared" si="6"/>
        <v>#VALUE!</v>
      </c>
      <c r="Q101" t="e">
        <f t="shared" si="7"/>
        <v>#VALUE!</v>
      </c>
      <c r="R101" t="e">
        <f t="shared" si="8"/>
        <v>#VALUE!</v>
      </c>
      <c r="S101" t="e">
        <f t="shared" si="9"/>
        <v>#VALUE!</v>
      </c>
      <c r="T101" t="e">
        <f t="shared" si="10"/>
        <v>#VALUE!</v>
      </c>
      <c r="U101" t="str">
        <f t="shared" si="11"/>
        <v>市川高高</v>
      </c>
    </row>
    <row r="102" spans="1:21" x14ac:dyDescent="0.2">
      <c r="A102" s="12">
        <v>2254</v>
      </c>
      <c r="B102" s="22" t="s">
        <v>5173</v>
      </c>
      <c r="C102" s="22" t="s">
        <v>5174</v>
      </c>
      <c r="D102" s="14"/>
      <c r="E102" s="22" t="s">
        <v>5071</v>
      </c>
      <c r="F102" s="12">
        <v>3</v>
      </c>
      <c r="G102" s="18"/>
      <c r="H102" s="19"/>
      <c r="I102" s="20"/>
      <c r="J102" s="21" t="s">
        <v>2360</v>
      </c>
      <c r="K102" s="21" t="s">
        <v>5175</v>
      </c>
      <c r="L102" s="17" t="s">
        <v>2361</v>
      </c>
      <c r="M102" s="17" t="s">
        <v>5176</v>
      </c>
      <c r="N102" s="17">
        <v>20050920</v>
      </c>
      <c r="O102" s="17" t="s">
        <v>32</v>
      </c>
      <c r="P102" t="e">
        <f t="shared" si="6"/>
        <v>#VALUE!</v>
      </c>
      <c r="Q102" t="e">
        <f t="shared" si="7"/>
        <v>#VALUE!</v>
      </c>
      <c r="R102" t="e">
        <f t="shared" si="8"/>
        <v>#VALUE!</v>
      </c>
      <c r="S102" t="e">
        <f t="shared" si="9"/>
        <v>#VALUE!</v>
      </c>
      <c r="T102" t="e">
        <f t="shared" si="10"/>
        <v>#VALUE!</v>
      </c>
      <c r="U102" t="str">
        <f t="shared" si="11"/>
        <v>市川高高</v>
      </c>
    </row>
    <row r="103" spans="1:21" x14ac:dyDescent="0.2">
      <c r="A103" s="12">
        <v>2255</v>
      </c>
      <c r="B103" s="22" t="s">
        <v>5138</v>
      </c>
      <c r="C103" s="22" t="s">
        <v>5139</v>
      </c>
      <c r="D103" s="14"/>
      <c r="E103" s="22" t="s">
        <v>5071</v>
      </c>
      <c r="F103" s="12">
        <v>3</v>
      </c>
      <c r="G103" s="18"/>
      <c r="H103" s="19"/>
      <c r="I103" s="20"/>
      <c r="J103" s="21" t="s">
        <v>5140</v>
      </c>
      <c r="K103" s="21" t="s">
        <v>508</v>
      </c>
      <c r="L103" s="17" t="s">
        <v>5141</v>
      </c>
      <c r="M103" s="17" t="s">
        <v>4347</v>
      </c>
      <c r="N103" s="17">
        <v>20051222</v>
      </c>
      <c r="O103" s="17" t="s">
        <v>32</v>
      </c>
      <c r="P103" t="e">
        <f t="shared" si="6"/>
        <v>#VALUE!</v>
      </c>
      <c r="Q103" t="e">
        <f t="shared" si="7"/>
        <v>#VALUE!</v>
      </c>
      <c r="R103" t="e">
        <f t="shared" si="8"/>
        <v>#VALUE!</v>
      </c>
      <c r="S103" t="e">
        <f t="shared" si="9"/>
        <v>#VALUE!</v>
      </c>
      <c r="T103" t="e">
        <f t="shared" si="10"/>
        <v>#VALUE!</v>
      </c>
      <c r="U103" t="str">
        <f t="shared" si="11"/>
        <v>市川高高</v>
      </c>
    </row>
    <row r="104" spans="1:21" x14ac:dyDescent="0.2">
      <c r="A104" s="12">
        <v>2256</v>
      </c>
      <c r="B104" s="22" t="s">
        <v>275</v>
      </c>
      <c r="C104" s="22" t="s">
        <v>5157</v>
      </c>
      <c r="D104" s="14"/>
      <c r="E104" s="22" t="s">
        <v>5071</v>
      </c>
      <c r="F104" s="12">
        <v>3</v>
      </c>
      <c r="G104" s="18"/>
      <c r="H104" s="19"/>
      <c r="I104" s="20"/>
      <c r="J104" s="21" t="s">
        <v>276</v>
      </c>
      <c r="K104" s="21" t="s">
        <v>4550</v>
      </c>
      <c r="L104" s="17" t="s">
        <v>277</v>
      </c>
      <c r="M104" s="17" t="s">
        <v>5158</v>
      </c>
      <c r="N104" s="17">
        <v>20050826</v>
      </c>
      <c r="O104" s="17" t="s">
        <v>32</v>
      </c>
      <c r="P104" t="e">
        <f t="shared" si="6"/>
        <v>#VALUE!</v>
      </c>
      <c r="Q104" t="e">
        <f t="shared" si="7"/>
        <v>#VALUE!</v>
      </c>
      <c r="R104" t="e">
        <f t="shared" si="8"/>
        <v>#VALUE!</v>
      </c>
      <c r="S104" t="e">
        <f t="shared" si="9"/>
        <v>#VALUE!</v>
      </c>
      <c r="T104" t="e">
        <f t="shared" si="10"/>
        <v>#VALUE!</v>
      </c>
      <c r="U104" t="str">
        <f t="shared" si="11"/>
        <v>市川高高</v>
      </c>
    </row>
    <row r="105" spans="1:21" x14ac:dyDescent="0.2">
      <c r="A105" s="12">
        <v>2257</v>
      </c>
      <c r="B105" s="22" t="s">
        <v>144</v>
      </c>
      <c r="C105" s="22" t="s">
        <v>5153</v>
      </c>
      <c r="D105" s="14"/>
      <c r="E105" s="22" t="s">
        <v>5071</v>
      </c>
      <c r="F105" s="12">
        <v>3</v>
      </c>
      <c r="G105" s="18"/>
      <c r="H105" s="19"/>
      <c r="I105" s="20"/>
      <c r="J105" s="21" t="s">
        <v>145</v>
      </c>
      <c r="K105" s="21" t="s">
        <v>4119</v>
      </c>
      <c r="L105" s="17" t="s">
        <v>4591</v>
      </c>
      <c r="M105" s="17" t="s">
        <v>4120</v>
      </c>
      <c r="N105" s="17">
        <v>20050420</v>
      </c>
      <c r="O105" s="17" t="s">
        <v>32</v>
      </c>
      <c r="P105" t="e">
        <f t="shared" si="6"/>
        <v>#VALUE!</v>
      </c>
      <c r="Q105" t="e">
        <f t="shared" si="7"/>
        <v>#VALUE!</v>
      </c>
      <c r="R105" t="e">
        <f t="shared" si="8"/>
        <v>#VALUE!</v>
      </c>
      <c r="S105" t="e">
        <f t="shared" si="9"/>
        <v>#VALUE!</v>
      </c>
      <c r="T105" t="e">
        <f t="shared" si="10"/>
        <v>#VALUE!</v>
      </c>
      <c r="U105" t="str">
        <f t="shared" si="11"/>
        <v>市川高高</v>
      </c>
    </row>
    <row r="106" spans="1:21" x14ac:dyDescent="0.2">
      <c r="A106" s="12">
        <v>2258</v>
      </c>
      <c r="B106" s="22" t="s">
        <v>4496</v>
      </c>
      <c r="C106" s="22" t="s">
        <v>5169</v>
      </c>
      <c r="D106" s="14"/>
      <c r="E106" s="22" t="s">
        <v>5071</v>
      </c>
      <c r="F106" s="12">
        <v>3</v>
      </c>
      <c r="G106" s="18"/>
      <c r="H106" s="19"/>
      <c r="I106" s="20"/>
      <c r="J106" s="21" t="s">
        <v>997</v>
      </c>
      <c r="K106" s="21" t="s">
        <v>110</v>
      </c>
      <c r="L106" s="17" t="s">
        <v>998</v>
      </c>
      <c r="M106" s="17" t="s">
        <v>111</v>
      </c>
      <c r="N106" s="17">
        <v>20051203</v>
      </c>
      <c r="O106" s="17" t="s">
        <v>32</v>
      </c>
      <c r="P106" t="e">
        <f t="shared" si="6"/>
        <v>#VALUE!</v>
      </c>
      <c r="Q106" t="e">
        <f t="shared" si="7"/>
        <v>#VALUE!</v>
      </c>
      <c r="R106" t="e">
        <f t="shared" si="8"/>
        <v>#VALUE!</v>
      </c>
      <c r="S106" t="e">
        <f t="shared" si="9"/>
        <v>#VALUE!</v>
      </c>
      <c r="T106" t="e">
        <f t="shared" si="10"/>
        <v>#VALUE!</v>
      </c>
      <c r="U106" t="str">
        <f t="shared" si="11"/>
        <v>市川高高</v>
      </c>
    </row>
    <row r="107" spans="1:21" x14ac:dyDescent="0.2">
      <c r="A107" s="12">
        <v>2259</v>
      </c>
      <c r="B107" s="22" t="s">
        <v>5161</v>
      </c>
      <c r="C107" s="22" t="s">
        <v>5162</v>
      </c>
      <c r="D107" s="14"/>
      <c r="E107" s="22" t="s">
        <v>5071</v>
      </c>
      <c r="F107" s="12">
        <v>3</v>
      </c>
      <c r="G107" s="18"/>
      <c r="H107" s="19"/>
      <c r="I107" s="20"/>
      <c r="J107" s="21" t="s">
        <v>373</v>
      </c>
      <c r="K107" s="21" t="s">
        <v>2249</v>
      </c>
      <c r="L107" s="17" t="s">
        <v>374</v>
      </c>
      <c r="M107" s="17" t="s">
        <v>5163</v>
      </c>
      <c r="N107" s="17">
        <v>20051012</v>
      </c>
      <c r="O107" s="17" t="s">
        <v>32</v>
      </c>
      <c r="P107" t="e">
        <f t="shared" si="6"/>
        <v>#VALUE!</v>
      </c>
      <c r="Q107" t="e">
        <f t="shared" si="7"/>
        <v>#VALUE!</v>
      </c>
      <c r="R107" t="e">
        <f t="shared" si="8"/>
        <v>#VALUE!</v>
      </c>
      <c r="S107" t="e">
        <f t="shared" si="9"/>
        <v>#VALUE!</v>
      </c>
      <c r="T107" t="e">
        <f t="shared" si="10"/>
        <v>#VALUE!</v>
      </c>
      <c r="U107" t="str">
        <f t="shared" si="11"/>
        <v>市川高高</v>
      </c>
    </row>
    <row r="108" spans="1:21" x14ac:dyDescent="0.2">
      <c r="A108" s="12">
        <v>2260</v>
      </c>
      <c r="B108" s="22" t="s">
        <v>5142</v>
      </c>
      <c r="C108" s="22" t="s">
        <v>5143</v>
      </c>
      <c r="D108" s="14"/>
      <c r="E108" s="22" t="s">
        <v>5071</v>
      </c>
      <c r="F108" s="12">
        <v>3</v>
      </c>
      <c r="G108" s="18"/>
      <c r="H108" s="19"/>
      <c r="I108" s="20"/>
      <c r="J108" s="21" t="s">
        <v>68</v>
      </c>
      <c r="K108" s="21" t="s">
        <v>4384</v>
      </c>
      <c r="L108" s="17" t="s">
        <v>69</v>
      </c>
      <c r="M108" s="17" t="s">
        <v>4385</v>
      </c>
      <c r="N108" s="17">
        <v>20050601</v>
      </c>
      <c r="O108" s="17" t="s">
        <v>32</v>
      </c>
      <c r="P108" t="e">
        <f t="shared" si="6"/>
        <v>#VALUE!</v>
      </c>
      <c r="Q108" t="e">
        <f t="shared" si="7"/>
        <v>#VALUE!</v>
      </c>
      <c r="R108" t="e">
        <f t="shared" si="8"/>
        <v>#VALUE!</v>
      </c>
      <c r="S108" t="e">
        <f t="shared" si="9"/>
        <v>#VALUE!</v>
      </c>
      <c r="T108" t="e">
        <f t="shared" si="10"/>
        <v>#VALUE!</v>
      </c>
      <c r="U108" t="str">
        <f t="shared" si="11"/>
        <v>市川高高</v>
      </c>
    </row>
    <row r="109" spans="1:21" x14ac:dyDescent="0.2">
      <c r="A109" s="12">
        <v>2261</v>
      </c>
      <c r="B109" s="22" t="s">
        <v>4621</v>
      </c>
      <c r="C109" s="22" t="s">
        <v>5150</v>
      </c>
      <c r="D109" s="14"/>
      <c r="E109" s="22" t="s">
        <v>5071</v>
      </c>
      <c r="F109" s="12">
        <v>2</v>
      </c>
      <c r="G109" s="18"/>
      <c r="H109" s="19"/>
      <c r="I109" s="20"/>
      <c r="J109" s="21" t="s">
        <v>4531</v>
      </c>
      <c r="K109" s="21" t="s">
        <v>5151</v>
      </c>
      <c r="L109" s="17" t="s">
        <v>4532</v>
      </c>
      <c r="M109" s="17" t="s">
        <v>5152</v>
      </c>
      <c r="N109" s="17">
        <v>20060807</v>
      </c>
      <c r="O109" s="17" t="s">
        <v>32</v>
      </c>
      <c r="P109" t="e">
        <f t="shared" si="6"/>
        <v>#VALUE!</v>
      </c>
      <c r="Q109" t="e">
        <f t="shared" si="7"/>
        <v>#VALUE!</v>
      </c>
      <c r="R109" t="e">
        <f t="shared" si="8"/>
        <v>#VALUE!</v>
      </c>
      <c r="S109" t="e">
        <f t="shared" si="9"/>
        <v>#VALUE!</v>
      </c>
      <c r="T109" t="e">
        <f t="shared" si="10"/>
        <v>#VALUE!</v>
      </c>
      <c r="U109" t="str">
        <f t="shared" si="11"/>
        <v>市川高高</v>
      </c>
    </row>
    <row r="110" spans="1:21" x14ac:dyDescent="0.2">
      <c r="A110" s="12">
        <v>2262</v>
      </c>
      <c r="B110" s="22" t="s">
        <v>5154</v>
      </c>
      <c r="C110" s="22" t="s">
        <v>5155</v>
      </c>
      <c r="D110" s="14"/>
      <c r="E110" s="22" t="s">
        <v>5071</v>
      </c>
      <c r="F110" s="12">
        <v>2</v>
      </c>
      <c r="G110" s="18"/>
      <c r="H110" s="19"/>
      <c r="I110" s="20"/>
      <c r="J110" s="21" t="s">
        <v>2080</v>
      </c>
      <c r="K110" s="21" t="s">
        <v>4521</v>
      </c>
      <c r="L110" s="17" t="s">
        <v>5156</v>
      </c>
      <c r="M110" s="17" t="s">
        <v>4522</v>
      </c>
      <c r="N110" s="17">
        <v>20060807</v>
      </c>
      <c r="O110" s="17" t="s">
        <v>32</v>
      </c>
      <c r="P110" t="e">
        <f t="shared" si="6"/>
        <v>#VALUE!</v>
      </c>
      <c r="Q110" t="e">
        <f t="shared" si="7"/>
        <v>#VALUE!</v>
      </c>
      <c r="R110" t="e">
        <f t="shared" si="8"/>
        <v>#VALUE!</v>
      </c>
      <c r="S110" t="e">
        <f t="shared" si="9"/>
        <v>#VALUE!</v>
      </c>
      <c r="T110" t="e">
        <f t="shared" si="10"/>
        <v>#VALUE!</v>
      </c>
      <c r="U110" t="str">
        <f t="shared" si="11"/>
        <v>市川高高</v>
      </c>
    </row>
    <row r="111" spans="1:21" x14ac:dyDescent="0.2">
      <c r="A111" s="12">
        <v>2263</v>
      </c>
      <c r="B111" s="22" t="s">
        <v>832</v>
      </c>
      <c r="C111" s="22" t="s">
        <v>5132</v>
      </c>
      <c r="D111" s="14"/>
      <c r="E111" s="22" t="s">
        <v>5071</v>
      </c>
      <c r="F111" s="12">
        <v>2</v>
      </c>
      <c r="G111" s="18"/>
      <c r="H111" s="19"/>
      <c r="I111" s="20"/>
      <c r="J111" s="21" t="s">
        <v>142</v>
      </c>
      <c r="K111" s="21" t="s">
        <v>72</v>
      </c>
      <c r="L111" s="17" t="s">
        <v>143</v>
      </c>
      <c r="M111" s="17" t="s">
        <v>93</v>
      </c>
      <c r="N111" s="17">
        <v>20060411</v>
      </c>
      <c r="O111" s="17" t="s">
        <v>32</v>
      </c>
      <c r="P111" t="e">
        <f t="shared" si="6"/>
        <v>#VALUE!</v>
      </c>
      <c r="Q111" t="e">
        <f t="shared" si="7"/>
        <v>#VALUE!</v>
      </c>
      <c r="R111" t="e">
        <f t="shared" si="8"/>
        <v>#VALUE!</v>
      </c>
      <c r="S111" t="e">
        <f t="shared" si="9"/>
        <v>#VALUE!</v>
      </c>
      <c r="T111" t="e">
        <f t="shared" si="10"/>
        <v>#VALUE!</v>
      </c>
      <c r="U111" t="str">
        <f t="shared" si="11"/>
        <v>市川高高</v>
      </c>
    </row>
    <row r="112" spans="1:21" x14ac:dyDescent="0.2">
      <c r="A112" s="12">
        <v>2264</v>
      </c>
      <c r="B112" s="22" t="s">
        <v>1135</v>
      </c>
      <c r="C112" s="22" t="s">
        <v>5136</v>
      </c>
      <c r="D112" s="14"/>
      <c r="E112" s="22" t="s">
        <v>5071</v>
      </c>
      <c r="F112" s="12">
        <v>2</v>
      </c>
      <c r="G112" s="18"/>
      <c r="H112" s="19"/>
      <c r="I112" s="20"/>
      <c r="J112" s="21" t="s">
        <v>36</v>
      </c>
      <c r="K112" s="21" t="s">
        <v>72</v>
      </c>
      <c r="L112" s="17" t="s">
        <v>5137</v>
      </c>
      <c r="M112" s="17" t="s">
        <v>93</v>
      </c>
      <c r="N112" s="17">
        <v>20060730</v>
      </c>
      <c r="O112" s="17" t="s">
        <v>32</v>
      </c>
      <c r="P112" t="e">
        <f t="shared" si="6"/>
        <v>#VALUE!</v>
      </c>
      <c r="Q112" t="e">
        <f t="shared" si="7"/>
        <v>#VALUE!</v>
      </c>
      <c r="R112" t="e">
        <f t="shared" si="8"/>
        <v>#VALUE!</v>
      </c>
      <c r="S112" t="e">
        <f t="shared" si="9"/>
        <v>#VALUE!</v>
      </c>
      <c r="T112" t="e">
        <f t="shared" si="10"/>
        <v>#VALUE!</v>
      </c>
      <c r="U112" t="str">
        <f t="shared" si="11"/>
        <v>市川高高</v>
      </c>
    </row>
    <row r="113" spans="1:21" x14ac:dyDescent="0.2">
      <c r="A113" s="12">
        <v>2265</v>
      </c>
      <c r="B113" s="22" t="s">
        <v>808</v>
      </c>
      <c r="C113" s="22" t="s">
        <v>5170</v>
      </c>
      <c r="D113" s="14"/>
      <c r="E113" s="22" t="s">
        <v>5071</v>
      </c>
      <c r="F113" s="12">
        <v>2</v>
      </c>
      <c r="G113" s="18"/>
      <c r="H113" s="19"/>
      <c r="I113" s="20"/>
      <c r="J113" s="21" t="s">
        <v>160</v>
      </c>
      <c r="K113" s="21" t="s">
        <v>4536</v>
      </c>
      <c r="L113" s="17" t="s">
        <v>161</v>
      </c>
      <c r="M113" s="17" t="s">
        <v>3816</v>
      </c>
      <c r="N113" s="17">
        <v>20060831</v>
      </c>
      <c r="O113" s="17" t="s">
        <v>32</v>
      </c>
      <c r="P113" t="e">
        <f t="shared" si="6"/>
        <v>#VALUE!</v>
      </c>
      <c r="Q113" t="e">
        <f t="shared" si="7"/>
        <v>#VALUE!</v>
      </c>
      <c r="R113" t="e">
        <f t="shared" si="8"/>
        <v>#VALUE!</v>
      </c>
      <c r="S113" t="e">
        <f t="shared" si="9"/>
        <v>#VALUE!</v>
      </c>
      <c r="T113" t="e">
        <f t="shared" si="10"/>
        <v>#VALUE!</v>
      </c>
      <c r="U113" t="str">
        <f t="shared" si="11"/>
        <v>市川高高</v>
      </c>
    </row>
    <row r="114" spans="1:21" x14ac:dyDescent="0.2">
      <c r="A114" s="12">
        <v>2266</v>
      </c>
      <c r="B114" s="22" t="s">
        <v>5144</v>
      </c>
      <c r="C114" s="22" t="s">
        <v>5145</v>
      </c>
      <c r="D114" s="14"/>
      <c r="E114" s="22" t="s">
        <v>5071</v>
      </c>
      <c r="F114" s="12">
        <v>2</v>
      </c>
      <c r="G114" s="18"/>
      <c r="H114" s="19"/>
      <c r="I114" s="20"/>
      <c r="J114" s="21" t="s">
        <v>5146</v>
      </c>
      <c r="K114" s="21" t="s">
        <v>5147</v>
      </c>
      <c r="L114" s="17" t="s">
        <v>5148</v>
      </c>
      <c r="M114" s="17" t="s">
        <v>5149</v>
      </c>
      <c r="N114" s="17">
        <v>20060529</v>
      </c>
      <c r="O114" s="17" t="s">
        <v>32</v>
      </c>
      <c r="P114" t="e">
        <f t="shared" si="6"/>
        <v>#VALUE!</v>
      </c>
      <c r="Q114" t="e">
        <f t="shared" si="7"/>
        <v>#VALUE!</v>
      </c>
      <c r="R114" t="e">
        <f t="shared" si="8"/>
        <v>#VALUE!</v>
      </c>
      <c r="S114" t="e">
        <f t="shared" si="9"/>
        <v>#VALUE!</v>
      </c>
      <c r="T114" t="e">
        <f t="shared" si="10"/>
        <v>#VALUE!</v>
      </c>
      <c r="U114" t="str">
        <f t="shared" si="11"/>
        <v>市川高高</v>
      </c>
    </row>
    <row r="115" spans="1:21" x14ac:dyDescent="0.2">
      <c r="A115" s="12">
        <v>2267</v>
      </c>
      <c r="B115" s="22" t="s">
        <v>4612</v>
      </c>
      <c r="C115" s="22" t="s">
        <v>5801</v>
      </c>
      <c r="D115" s="14"/>
      <c r="E115" s="22" t="s">
        <v>5071</v>
      </c>
      <c r="F115" s="12">
        <v>1</v>
      </c>
      <c r="G115" s="18"/>
      <c r="H115" s="19"/>
      <c r="I115" s="20"/>
      <c r="J115" s="21" t="s">
        <v>4336</v>
      </c>
      <c r="K115" s="21" t="s">
        <v>149</v>
      </c>
      <c r="L115" s="17" t="s">
        <v>4337</v>
      </c>
      <c r="M115" s="17" t="s">
        <v>5248</v>
      </c>
      <c r="N115" s="17">
        <v>20070710</v>
      </c>
      <c r="O115" s="17" t="s">
        <v>32</v>
      </c>
      <c r="P115" t="e">
        <f t="shared" si="6"/>
        <v>#VALUE!</v>
      </c>
      <c r="Q115" t="e">
        <f t="shared" si="7"/>
        <v>#VALUE!</v>
      </c>
      <c r="R115" t="e">
        <f t="shared" si="8"/>
        <v>#VALUE!</v>
      </c>
      <c r="S115" t="e">
        <f t="shared" si="9"/>
        <v>#VALUE!</v>
      </c>
      <c r="T115" t="e">
        <f t="shared" si="10"/>
        <v>#VALUE!</v>
      </c>
      <c r="U115" t="str">
        <f t="shared" si="11"/>
        <v>市川高高</v>
      </c>
    </row>
    <row r="116" spans="1:21" x14ac:dyDescent="0.2">
      <c r="A116" s="12">
        <v>2268</v>
      </c>
      <c r="B116" s="22" t="s">
        <v>5802</v>
      </c>
      <c r="C116" s="22" t="s">
        <v>5803</v>
      </c>
      <c r="D116" s="14"/>
      <c r="E116" s="22" t="s">
        <v>5071</v>
      </c>
      <c r="F116" s="12">
        <v>1</v>
      </c>
      <c r="G116" s="18"/>
      <c r="H116" s="19"/>
      <c r="I116" s="20"/>
      <c r="J116" s="21" t="s">
        <v>3383</v>
      </c>
      <c r="K116" s="21" t="s">
        <v>5837</v>
      </c>
      <c r="L116" s="17" t="s">
        <v>3384</v>
      </c>
      <c r="M116" s="17" t="s">
        <v>5939</v>
      </c>
      <c r="N116" s="17">
        <v>20070412</v>
      </c>
      <c r="O116" s="17" t="s">
        <v>32</v>
      </c>
      <c r="P116" t="e">
        <f t="shared" si="6"/>
        <v>#VALUE!</v>
      </c>
      <c r="Q116" t="e">
        <f t="shared" si="7"/>
        <v>#VALUE!</v>
      </c>
      <c r="R116" t="e">
        <f t="shared" si="8"/>
        <v>#VALUE!</v>
      </c>
      <c r="S116" t="e">
        <f t="shared" si="9"/>
        <v>#VALUE!</v>
      </c>
      <c r="T116" t="e">
        <f t="shared" si="10"/>
        <v>#VALUE!</v>
      </c>
      <c r="U116" t="str">
        <f t="shared" si="11"/>
        <v>市川高高</v>
      </c>
    </row>
    <row r="117" spans="1:21" x14ac:dyDescent="0.2">
      <c r="A117" s="12">
        <v>2269</v>
      </c>
      <c r="B117" s="22" t="s">
        <v>5804</v>
      </c>
      <c r="C117" s="22" t="s">
        <v>5805</v>
      </c>
      <c r="D117" s="14"/>
      <c r="E117" s="22" t="s">
        <v>5071</v>
      </c>
      <c r="F117" s="12">
        <v>1</v>
      </c>
      <c r="G117" s="18"/>
      <c r="H117" s="19"/>
      <c r="I117" s="20"/>
      <c r="J117" s="21" t="s">
        <v>142</v>
      </c>
      <c r="K117" s="21" t="s">
        <v>147</v>
      </c>
      <c r="L117" s="17" t="s">
        <v>143</v>
      </c>
      <c r="M117" s="17" t="s">
        <v>183</v>
      </c>
      <c r="N117" s="17">
        <v>20080121</v>
      </c>
      <c r="O117" s="17" t="s">
        <v>32</v>
      </c>
      <c r="P117" t="e">
        <f t="shared" si="6"/>
        <v>#VALUE!</v>
      </c>
      <c r="Q117" t="e">
        <f t="shared" si="7"/>
        <v>#VALUE!</v>
      </c>
      <c r="R117" t="e">
        <f t="shared" si="8"/>
        <v>#VALUE!</v>
      </c>
      <c r="S117" t="e">
        <f t="shared" si="9"/>
        <v>#VALUE!</v>
      </c>
      <c r="T117" t="e">
        <f t="shared" si="10"/>
        <v>#VALUE!</v>
      </c>
      <c r="U117" t="str">
        <f t="shared" si="11"/>
        <v>市川高高</v>
      </c>
    </row>
    <row r="118" spans="1:21" x14ac:dyDescent="0.2">
      <c r="A118" s="12">
        <v>2270</v>
      </c>
      <c r="B118" s="22" t="s">
        <v>5806</v>
      </c>
      <c r="C118" s="22" t="s">
        <v>5807</v>
      </c>
      <c r="D118" s="14"/>
      <c r="E118" s="22" t="s">
        <v>5071</v>
      </c>
      <c r="F118" s="12">
        <v>1</v>
      </c>
      <c r="G118" s="18"/>
      <c r="H118" s="19"/>
      <c r="I118" s="20"/>
      <c r="J118" s="21" t="s">
        <v>5838</v>
      </c>
      <c r="K118" s="21" t="s">
        <v>5839</v>
      </c>
      <c r="L118" s="17" t="s">
        <v>5940</v>
      </c>
      <c r="M118" s="17" t="s">
        <v>5941</v>
      </c>
      <c r="N118" s="17">
        <v>20070604</v>
      </c>
      <c r="O118" s="17" t="s">
        <v>32</v>
      </c>
      <c r="P118" t="e">
        <f t="shared" si="6"/>
        <v>#VALUE!</v>
      </c>
      <c r="Q118" t="e">
        <f t="shared" si="7"/>
        <v>#VALUE!</v>
      </c>
      <c r="R118" t="e">
        <f t="shared" si="8"/>
        <v>#VALUE!</v>
      </c>
      <c r="S118" t="e">
        <f t="shared" si="9"/>
        <v>#VALUE!</v>
      </c>
      <c r="T118" t="e">
        <f t="shared" si="10"/>
        <v>#VALUE!</v>
      </c>
      <c r="U118" t="str">
        <f t="shared" si="11"/>
        <v>市川高高</v>
      </c>
    </row>
    <row r="119" spans="1:21" x14ac:dyDescent="0.2">
      <c r="A119" s="12">
        <v>2271</v>
      </c>
      <c r="B119" s="22" t="s">
        <v>5808</v>
      </c>
      <c r="C119" s="22" t="s">
        <v>5809</v>
      </c>
      <c r="D119" s="14"/>
      <c r="E119" s="22" t="s">
        <v>5071</v>
      </c>
      <c r="F119" s="12">
        <v>1</v>
      </c>
      <c r="G119" s="18"/>
      <c r="H119" s="19"/>
      <c r="I119" s="20"/>
      <c r="J119" s="21" t="s">
        <v>156</v>
      </c>
      <c r="K119" s="21" t="s">
        <v>157</v>
      </c>
      <c r="L119" s="17" t="s">
        <v>158</v>
      </c>
      <c r="M119" s="17" t="s">
        <v>159</v>
      </c>
      <c r="N119" s="17">
        <v>20070703</v>
      </c>
      <c r="O119" s="17" t="s">
        <v>32</v>
      </c>
      <c r="P119" t="e">
        <f t="shared" si="6"/>
        <v>#VALUE!</v>
      </c>
      <c r="Q119" t="e">
        <f t="shared" si="7"/>
        <v>#VALUE!</v>
      </c>
      <c r="R119" t="e">
        <f t="shared" si="8"/>
        <v>#VALUE!</v>
      </c>
      <c r="S119" t="e">
        <f t="shared" si="9"/>
        <v>#VALUE!</v>
      </c>
      <c r="T119" t="e">
        <f t="shared" si="10"/>
        <v>#VALUE!</v>
      </c>
      <c r="U119" t="str">
        <f t="shared" si="11"/>
        <v>市川高高</v>
      </c>
    </row>
    <row r="120" spans="1:21" x14ac:dyDescent="0.2">
      <c r="A120" s="12">
        <v>2272</v>
      </c>
      <c r="B120" s="22" t="s">
        <v>5810</v>
      </c>
      <c r="C120" s="22" t="s">
        <v>5811</v>
      </c>
      <c r="D120" s="14"/>
      <c r="E120" s="22" t="s">
        <v>5071</v>
      </c>
      <c r="F120" s="12">
        <v>1</v>
      </c>
      <c r="G120" s="18"/>
      <c r="H120" s="19"/>
      <c r="I120" s="20"/>
      <c r="J120" s="21" t="s">
        <v>5840</v>
      </c>
      <c r="K120" s="21" t="s">
        <v>5841</v>
      </c>
      <c r="L120" s="17" t="s">
        <v>5942</v>
      </c>
      <c r="M120" s="17" t="s">
        <v>5943</v>
      </c>
      <c r="N120" s="17">
        <v>20080124</v>
      </c>
      <c r="O120" s="17" t="s">
        <v>32</v>
      </c>
      <c r="P120" t="e">
        <f t="shared" si="6"/>
        <v>#VALUE!</v>
      </c>
      <c r="Q120" t="e">
        <f t="shared" si="7"/>
        <v>#VALUE!</v>
      </c>
      <c r="R120" t="e">
        <f t="shared" si="8"/>
        <v>#VALUE!</v>
      </c>
      <c r="S120" t="e">
        <f t="shared" si="9"/>
        <v>#VALUE!</v>
      </c>
      <c r="T120" t="e">
        <f t="shared" si="10"/>
        <v>#VALUE!</v>
      </c>
      <c r="U120" t="str">
        <f t="shared" si="11"/>
        <v>市川高高</v>
      </c>
    </row>
    <row r="121" spans="1:21" x14ac:dyDescent="0.2">
      <c r="A121" s="12">
        <v>2647</v>
      </c>
      <c r="B121" s="22" t="s">
        <v>5903</v>
      </c>
      <c r="C121" s="22" t="s">
        <v>5904</v>
      </c>
      <c r="D121" s="14"/>
      <c r="E121" s="22" t="s">
        <v>5071</v>
      </c>
      <c r="F121" s="12">
        <v>1</v>
      </c>
      <c r="G121" s="18"/>
      <c r="H121" s="19"/>
      <c r="I121" s="20"/>
      <c r="J121" s="21" t="s">
        <v>151</v>
      </c>
      <c r="K121" s="21" t="s">
        <v>110</v>
      </c>
      <c r="L121" s="17" t="s">
        <v>5897</v>
      </c>
      <c r="M121" s="17" t="s">
        <v>111</v>
      </c>
      <c r="N121" s="17">
        <v>20070515</v>
      </c>
      <c r="O121" s="17" t="s">
        <v>32</v>
      </c>
      <c r="P121" t="e">
        <f t="shared" si="6"/>
        <v>#VALUE!</v>
      </c>
      <c r="Q121" t="e">
        <f t="shared" si="7"/>
        <v>#VALUE!</v>
      </c>
      <c r="R121" t="e">
        <f t="shared" si="8"/>
        <v>#VALUE!</v>
      </c>
      <c r="S121" t="e">
        <f t="shared" si="9"/>
        <v>#VALUE!</v>
      </c>
      <c r="T121" t="e">
        <f t="shared" si="10"/>
        <v>#VALUE!</v>
      </c>
      <c r="U121" t="str">
        <f t="shared" si="11"/>
        <v>市川高高</v>
      </c>
    </row>
    <row r="122" spans="1:21" x14ac:dyDescent="0.2">
      <c r="A122" s="12">
        <v>2648</v>
      </c>
      <c r="B122" s="22" t="s">
        <v>5905</v>
      </c>
      <c r="C122" s="22" t="s">
        <v>5906</v>
      </c>
      <c r="D122" s="14"/>
      <c r="E122" s="22" t="s">
        <v>5071</v>
      </c>
      <c r="F122" s="12">
        <v>1</v>
      </c>
      <c r="G122" s="18"/>
      <c r="H122" s="19"/>
      <c r="I122" s="20"/>
      <c r="J122" s="21" t="s">
        <v>5911</v>
      </c>
      <c r="K122" s="21" t="s">
        <v>615</v>
      </c>
      <c r="L122" s="17" t="s">
        <v>5898</v>
      </c>
      <c r="M122" s="17" t="s">
        <v>5899</v>
      </c>
      <c r="N122" s="17">
        <v>20071104</v>
      </c>
      <c r="O122" s="17" t="s">
        <v>32</v>
      </c>
      <c r="P122" t="e">
        <f t="shared" si="6"/>
        <v>#VALUE!</v>
      </c>
      <c r="Q122" t="e">
        <f t="shared" si="7"/>
        <v>#VALUE!</v>
      </c>
      <c r="R122" t="e">
        <f t="shared" si="8"/>
        <v>#VALUE!</v>
      </c>
      <c r="S122" t="e">
        <f t="shared" si="9"/>
        <v>#VALUE!</v>
      </c>
      <c r="T122" t="e">
        <f t="shared" si="10"/>
        <v>#VALUE!</v>
      </c>
      <c r="U122" t="str">
        <f t="shared" si="11"/>
        <v>市川高高</v>
      </c>
    </row>
    <row r="123" spans="1:21" x14ac:dyDescent="0.2">
      <c r="A123" s="12">
        <v>2649</v>
      </c>
      <c r="B123" s="22" t="s">
        <v>5907</v>
      </c>
      <c r="C123" s="22" t="s">
        <v>5859</v>
      </c>
      <c r="D123" s="14"/>
      <c r="E123" s="22" t="s">
        <v>5071</v>
      </c>
      <c r="F123" s="12">
        <v>1</v>
      </c>
      <c r="G123" s="18"/>
      <c r="H123" s="19"/>
      <c r="I123" s="20"/>
      <c r="J123" s="21" t="s">
        <v>542</v>
      </c>
      <c r="K123" s="21" t="s">
        <v>5912</v>
      </c>
      <c r="L123" s="17" t="s">
        <v>544</v>
      </c>
      <c r="M123" s="17" t="s">
        <v>5900</v>
      </c>
      <c r="N123" s="17">
        <v>20071118</v>
      </c>
      <c r="O123" s="17" t="s">
        <v>32</v>
      </c>
      <c r="P123" t="e">
        <f t="shared" si="6"/>
        <v>#VALUE!</v>
      </c>
      <c r="Q123" t="e">
        <f t="shared" si="7"/>
        <v>#VALUE!</v>
      </c>
      <c r="R123" t="e">
        <f t="shared" si="8"/>
        <v>#VALUE!</v>
      </c>
      <c r="S123" t="e">
        <f t="shared" si="9"/>
        <v>#VALUE!</v>
      </c>
      <c r="T123" t="e">
        <f t="shared" si="10"/>
        <v>#VALUE!</v>
      </c>
      <c r="U123" t="str">
        <f t="shared" si="11"/>
        <v>市川高高</v>
      </c>
    </row>
    <row r="124" spans="1:21" x14ac:dyDescent="0.2">
      <c r="A124" s="12">
        <v>2650</v>
      </c>
      <c r="B124" s="22" t="s">
        <v>604</v>
      </c>
      <c r="C124" s="22" t="s">
        <v>5908</v>
      </c>
      <c r="D124" s="14"/>
      <c r="E124" s="22" t="s">
        <v>5071</v>
      </c>
      <c r="F124" s="12">
        <v>1</v>
      </c>
      <c r="G124" s="18"/>
      <c r="H124" s="19"/>
      <c r="I124" s="20"/>
      <c r="J124" s="21" t="s">
        <v>606</v>
      </c>
      <c r="K124" s="21" t="s">
        <v>4624</v>
      </c>
      <c r="L124" s="17" t="s">
        <v>1407</v>
      </c>
      <c r="M124" s="17" t="s">
        <v>5901</v>
      </c>
      <c r="N124" s="17">
        <v>20080224</v>
      </c>
      <c r="O124" s="17" t="s">
        <v>32</v>
      </c>
      <c r="P124" t="e">
        <f t="shared" si="6"/>
        <v>#VALUE!</v>
      </c>
      <c r="Q124" t="e">
        <f t="shared" si="7"/>
        <v>#VALUE!</v>
      </c>
      <c r="R124" t="e">
        <f t="shared" si="8"/>
        <v>#VALUE!</v>
      </c>
      <c r="S124" t="e">
        <f t="shared" si="9"/>
        <v>#VALUE!</v>
      </c>
      <c r="T124" t="e">
        <f t="shared" si="10"/>
        <v>#VALUE!</v>
      </c>
      <c r="U124" t="str">
        <f t="shared" si="11"/>
        <v>市川高高</v>
      </c>
    </row>
    <row r="125" spans="1:21" x14ac:dyDescent="0.2">
      <c r="A125" s="12">
        <v>2651</v>
      </c>
      <c r="B125" s="13" t="s">
        <v>144</v>
      </c>
      <c r="C125" s="13" t="s">
        <v>3875</v>
      </c>
      <c r="D125" s="14"/>
      <c r="E125" s="13" t="s">
        <v>5071</v>
      </c>
      <c r="F125" s="16">
        <v>1</v>
      </c>
      <c r="G125" s="14"/>
      <c r="H125" s="14"/>
      <c r="I125" s="14"/>
      <c r="J125" s="15" t="s">
        <v>145</v>
      </c>
      <c r="K125" s="21" t="s">
        <v>791</v>
      </c>
      <c r="L125" s="17" t="s">
        <v>4591</v>
      </c>
      <c r="M125" s="17" t="s">
        <v>793</v>
      </c>
      <c r="N125" s="17">
        <v>20070402</v>
      </c>
      <c r="O125" s="17" t="s">
        <v>32</v>
      </c>
      <c r="P125" t="e">
        <f t="shared" si="6"/>
        <v>#VALUE!</v>
      </c>
      <c r="Q125" t="e">
        <f t="shared" si="7"/>
        <v>#VALUE!</v>
      </c>
      <c r="R125" t="e">
        <f t="shared" si="8"/>
        <v>#VALUE!</v>
      </c>
      <c r="S125" t="e">
        <f t="shared" si="9"/>
        <v>#VALUE!</v>
      </c>
      <c r="T125" t="e">
        <f t="shared" si="10"/>
        <v>#VALUE!</v>
      </c>
      <c r="U125" t="str">
        <f t="shared" si="11"/>
        <v>市川高高</v>
      </c>
    </row>
    <row r="126" spans="1:21" x14ac:dyDescent="0.2">
      <c r="A126" s="12">
        <v>2652</v>
      </c>
      <c r="B126" s="13" t="s">
        <v>5909</v>
      </c>
      <c r="C126" s="13" t="s">
        <v>5910</v>
      </c>
      <c r="D126" s="14"/>
      <c r="E126" s="13" t="s">
        <v>5071</v>
      </c>
      <c r="F126" s="16">
        <v>1</v>
      </c>
      <c r="G126" s="14"/>
      <c r="H126" s="14"/>
      <c r="I126" s="14"/>
      <c r="J126" s="15" t="s">
        <v>4513</v>
      </c>
      <c r="K126" s="21" t="s">
        <v>5913</v>
      </c>
      <c r="L126" s="17" t="s">
        <v>4514</v>
      </c>
      <c r="M126" s="17" t="s">
        <v>5902</v>
      </c>
      <c r="N126" s="17">
        <v>20070720</v>
      </c>
      <c r="O126" s="17" t="s">
        <v>32</v>
      </c>
      <c r="P126" t="e">
        <f t="shared" si="6"/>
        <v>#VALUE!</v>
      </c>
      <c r="Q126" t="e">
        <f t="shared" si="7"/>
        <v>#VALUE!</v>
      </c>
      <c r="R126" t="e">
        <f t="shared" si="8"/>
        <v>#VALUE!</v>
      </c>
      <c r="S126" t="e">
        <f t="shared" si="9"/>
        <v>#VALUE!</v>
      </c>
      <c r="T126" t="e">
        <f t="shared" si="10"/>
        <v>#VALUE!</v>
      </c>
      <c r="U126" t="str">
        <f t="shared" si="11"/>
        <v>市川高高</v>
      </c>
    </row>
    <row r="127" spans="1:21" x14ac:dyDescent="0.2">
      <c r="A127" s="12">
        <v>2273</v>
      </c>
      <c r="B127" s="13" t="s">
        <v>5528</v>
      </c>
      <c r="C127" s="13" t="s">
        <v>5199</v>
      </c>
      <c r="D127" s="14"/>
      <c r="E127" s="13" t="s">
        <v>5073</v>
      </c>
      <c r="F127" s="16">
        <v>3</v>
      </c>
      <c r="G127" s="14"/>
      <c r="H127" s="14"/>
      <c r="I127" s="14"/>
      <c r="J127" s="15" t="s">
        <v>164</v>
      </c>
      <c r="K127" s="21" t="s">
        <v>4119</v>
      </c>
      <c r="L127" s="17" t="s">
        <v>5944</v>
      </c>
      <c r="M127" s="17" t="s">
        <v>4120</v>
      </c>
      <c r="N127" s="17">
        <v>20051225</v>
      </c>
      <c r="O127" s="17" t="s">
        <v>32</v>
      </c>
      <c r="P127" t="e">
        <f t="shared" si="6"/>
        <v>#VALUE!</v>
      </c>
      <c r="Q127" t="e">
        <f t="shared" si="7"/>
        <v>#VALUE!</v>
      </c>
      <c r="R127" t="e">
        <f t="shared" si="8"/>
        <v>#VALUE!</v>
      </c>
      <c r="S127" t="e">
        <f t="shared" si="9"/>
        <v>#VALUE!</v>
      </c>
      <c r="T127" t="e">
        <f t="shared" si="10"/>
        <v>#VALUE!</v>
      </c>
      <c r="U127" t="str">
        <f t="shared" si="11"/>
        <v>千葉商科大付高高</v>
      </c>
    </row>
    <row r="128" spans="1:21" x14ac:dyDescent="0.2">
      <c r="A128" s="12">
        <v>2274</v>
      </c>
      <c r="B128" s="22" t="s">
        <v>5510</v>
      </c>
      <c r="C128" s="22" t="s">
        <v>5511</v>
      </c>
      <c r="D128" s="14"/>
      <c r="E128" s="22" t="s">
        <v>5073</v>
      </c>
      <c r="F128" s="12">
        <v>3</v>
      </c>
      <c r="G128" s="14"/>
      <c r="H128" s="14"/>
      <c r="I128" s="23"/>
      <c r="J128" s="21" t="s">
        <v>5512</v>
      </c>
      <c r="K128" s="21" t="s">
        <v>74</v>
      </c>
      <c r="L128" s="17" t="s">
        <v>5945</v>
      </c>
      <c r="M128" s="17" t="s">
        <v>4594</v>
      </c>
      <c r="N128" s="17">
        <v>20050528</v>
      </c>
      <c r="O128" s="17" t="s">
        <v>32</v>
      </c>
      <c r="P128" t="e">
        <f t="shared" si="6"/>
        <v>#VALUE!</v>
      </c>
      <c r="Q128" t="e">
        <f t="shared" si="7"/>
        <v>#VALUE!</v>
      </c>
      <c r="R128" t="e">
        <f t="shared" si="8"/>
        <v>#VALUE!</v>
      </c>
      <c r="S128" t="e">
        <f t="shared" si="9"/>
        <v>#VALUE!</v>
      </c>
      <c r="T128" t="e">
        <f t="shared" si="10"/>
        <v>#VALUE!</v>
      </c>
      <c r="U128" t="str">
        <f t="shared" si="11"/>
        <v>千葉商科大付高高</v>
      </c>
    </row>
    <row r="129" spans="1:21" x14ac:dyDescent="0.2">
      <c r="A129" s="12">
        <v>2275</v>
      </c>
      <c r="B129" s="13" t="s">
        <v>5528</v>
      </c>
      <c r="C129" s="13" t="s">
        <v>5529</v>
      </c>
      <c r="D129" s="14"/>
      <c r="E129" s="13" t="s">
        <v>5073</v>
      </c>
      <c r="F129" s="16">
        <v>3</v>
      </c>
      <c r="G129" s="14"/>
      <c r="H129" s="14"/>
      <c r="I129" s="14"/>
      <c r="J129" s="15" t="s">
        <v>164</v>
      </c>
      <c r="K129" s="21" t="s">
        <v>5530</v>
      </c>
      <c r="L129" s="17" t="s">
        <v>5944</v>
      </c>
      <c r="M129" s="17" t="s">
        <v>5946</v>
      </c>
      <c r="N129" s="17">
        <v>20050605</v>
      </c>
      <c r="O129" s="17" t="s">
        <v>32</v>
      </c>
      <c r="P129" t="e">
        <f t="shared" si="6"/>
        <v>#VALUE!</v>
      </c>
      <c r="Q129" t="e">
        <f t="shared" si="7"/>
        <v>#VALUE!</v>
      </c>
      <c r="R129" t="e">
        <f t="shared" si="8"/>
        <v>#VALUE!</v>
      </c>
      <c r="S129" t="e">
        <f t="shared" si="9"/>
        <v>#VALUE!</v>
      </c>
      <c r="T129" t="e">
        <f t="shared" si="10"/>
        <v>#VALUE!</v>
      </c>
      <c r="U129" t="str">
        <f t="shared" si="11"/>
        <v>千葉商科大付高高</v>
      </c>
    </row>
    <row r="130" spans="1:21" x14ac:dyDescent="0.2">
      <c r="A130" s="12">
        <v>2276</v>
      </c>
      <c r="B130" s="13" t="s">
        <v>5539</v>
      </c>
      <c r="C130" s="13" t="s">
        <v>5540</v>
      </c>
      <c r="D130" s="14"/>
      <c r="E130" s="13" t="s">
        <v>5073</v>
      </c>
      <c r="F130" s="16">
        <v>3</v>
      </c>
      <c r="G130" s="14"/>
      <c r="H130" s="14"/>
      <c r="I130" s="14"/>
      <c r="J130" s="15" t="s">
        <v>790</v>
      </c>
      <c r="K130" s="15" t="s">
        <v>4488</v>
      </c>
      <c r="L130" s="17" t="s">
        <v>792</v>
      </c>
      <c r="M130" s="17" t="s">
        <v>5947</v>
      </c>
      <c r="N130" s="17">
        <v>20050419</v>
      </c>
      <c r="O130" s="17" t="s">
        <v>32</v>
      </c>
      <c r="P130" t="e">
        <f t="shared" si="6"/>
        <v>#VALUE!</v>
      </c>
      <c r="Q130" t="e">
        <f t="shared" si="7"/>
        <v>#VALUE!</v>
      </c>
      <c r="R130" t="e">
        <f t="shared" si="8"/>
        <v>#VALUE!</v>
      </c>
      <c r="S130" t="e">
        <f t="shared" si="9"/>
        <v>#VALUE!</v>
      </c>
      <c r="T130" t="e">
        <f t="shared" si="10"/>
        <v>#VALUE!</v>
      </c>
      <c r="U130" t="str">
        <f t="shared" si="11"/>
        <v>千葉商科大付高高</v>
      </c>
    </row>
    <row r="131" spans="1:21" x14ac:dyDescent="0.2">
      <c r="A131" s="12">
        <v>2277</v>
      </c>
      <c r="B131" s="13" t="s">
        <v>4352</v>
      </c>
      <c r="C131" s="13" t="s">
        <v>5516</v>
      </c>
      <c r="D131" s="14"/>
      <c r="E131" s="13" t="s">
        <v>5073</v>
      </c>
      <c r="F131" s="16">
        <v>3</v>
      </c>
      <c r="G131" s="14"/>
      <c r="H131" s="14"/>
      <c r="I131" s="14"/>
      <c r="J131" s="15" t="s">
        <v>4315</v>
      </c>
      <c r="K131" s="15" t="s">
        <v>64</v>
      </c>
      <c r="L131" s="17" t="s">
        <v>5395</v>
      </c>
      <c r="M131" s="17" t="s">
        <v>5948</v>
      </c>
      <c r="N131" s="17">
        <v>20060228</v>
      </c>
      <c r="O131" s="17" t="s">
        <v>32</v>
      </c>
      <c r="P131" t="e">
        <f t="shared" ref="P131:P194" si="12">LEFT(B131,FIND("　",B131)-1)</f>
        <v>#VALUE!</v>
      </c>
      <c r="Q131" t="e">
        <f t="shared" ref="Q131:Q194" si="13">RIGHT(B131,LEN(B131)-FIND("　",B131))</f>
        <v>#VALUE!</v>
      </c>
      <c r="R131" t="e">
        <f t="shared" ref="R131:R194" si="14">ASC(LEFT(J131,FIND("　",J131)-1))</f>
        <v>#VALUE!</v>
      </c>
      <c r="S131" t="e">
        <f t="shared" ref="S131:S194" si="15">ASC(RIGHT(J131,LEN(J131)-FIND("　",J131)))</f>
        <v>#VALUE!</v>
      </c>
      <c r="T131" t="e">
        <f t="shared" ref="T131:T194" si="16">LEFT(O131,FIND(" ",O131)-1)</f>
        <v>#VALUE!</v>
      </c>
      <c r="U131" t="str">
        <f t="shared" ref="U131:U194" si="17">E131&amp;"高"</f>
        <v>千葉商科大付高高</v>
      </c>
    </row>
    <row r="132" spans="1:21" x14ac:dyDescent="0.2">
      <c r="A132" s="12">
        <v>2278</v>
      </c>
      <c r="B132" s="13" t="s">
        <v>4472</v>
      </c>
      <c r="C132" s="13" t="s">
        <v>5521</v>
      </c>
      <c r="D132" s="14"/>
      <c r="E132" s="13" t="s">
        <v>5073</v>
      </c>
      <c r="F132" s="16">
        <v>3</v>
      </c>
      <c r="G132" s="14"/>
      <c r="H132" s="14"/>
      <c r="I132" s="14"/>
      <c r="J132" s="15" t="s">
        <v>85</v>
      </c>
      <c r="K132" s="15" t="s">
        <v>4482</v>
      </c>
      <c r="L132" s="17" t="s">
        <v>5571</v>
      </c>
      <c r="M132" s="17" t="s">
        <v>4483</v>
      </c>
      <c r="N132" s="17">
        <v>20050930</v>
      </c>
      <c r="O132" s="17" t="s">
        <v>32</v>
      </c>
      <c r="P132" t="e">
        <f t="shared" si="12"/>
        <v>#VALUE!</v>
      </c>
      <c r="Q132" t="e">
        <f t="shared" si="13"/>
        <v>#VALUE!</v>
      </c>
      <c r="R132" t="e">
        <f t="shared" si="14"/>
        <v>#VALUE!</v>
      </c>
      <c r="S132" t="e">
        <f t="shared" si="15"/>
        <v>#VALUE!</v>
      </c>
      <c r="T132" t="e">
        <f t="shared" si="16"/>
        <v>#VALUE!</v>
      </c>
      <c r="U132" t="str">
        <f t="shared" si="17"/>
        <v>千葉商科大付高高</v>
      </c>
    </row>
    <row r="133" spans="1:21" x14ac:dyDescent="0.2">
      <c r="A133" s="12">
        <v>2279</v>
      </c>
      <c r="B133" s="13" t="s">
        <v>5536</v>
      </c>
      <c r="C133" s="13" t="s">
        <v>5537</v>
      </c>
      <c r="D133" s="14"/>
      <c r="E133" s="13" t="s">
        <v>5073</v>
      </c>
      <c r="F133" s="16">
        <v>2</v>
      </c>
      <c r="G133" s="14"/>
      <c r="H133" s="14"/>
      <c r="I133" s="14"/>
      <c r="J133" s="15" t="s">
        <v>5538</v>
      </c>
      <c r="K133" s="15" t="s">
        <v>192</v>
      </c>
      <c r="L133" s="17" t="s">
        <v>5949</v>
      </c>
      <c r="M133" s="17" t="s">
        <v>4613</v>
      </c>
      <c r="N133" s="17">
        <v>20060418</v>
      </c>
      <c r="O133" s="17" t="s">
        <v>32</v>
      </c>
      <c r="P133" t="e">
        <f t="shared" si="12"/>
        <v>#VALUE!</v>
      </c>
      <c r="Q133" t="e">
        <f t="shared" si="13"/>
        <v>#VALUE!</v>
      </c>
      <c r="R133" t="e">
        <f t="shared" si="14"/>
        <v>#VALUE!</v>
      </c>
      <c r="S133" t="e">
        <f t="shared" si="15"/>
        <v>#VALUE!</v>
      </c>
      <c r="T133" t="e">
        <f t="shared" si="16"/>
        <v>#VALUE!</v>
      </c>
      <c r="U133" t="str">
        <f t="shared" si="17"/>
        <v>千葉商科大付高高</v>
      </c>
    </row>
    <row r="134" spans="1:21" x14ac:dyDescent="0.2">
      <c r="A134" s="12">
        <v>2280</v>
      </c>
      <c r="B134" s="13" t="s">
        <v>5517</v>
      </c>
      <c r="C134" s="13" t="s">
        <v>5518</v>
      </c>
      <c r="D134" s="14"/>
      <c r="E134" s="13" t="s">
        <v>5073</v>
      </c>
      <c r="F134" s="16">
        <v>2</v>
      </c>
      <c r="G134" s="14"/>
      <c r="H134" s="14"/>
      <c r="I134" s="14"/>
      <c r="J134" s="15" t="s">
        <v>5519</v>
      </c>
      <c r="K134" s="15" t="s">
        <v>5520</v>
      </c>
      <c r="L134" s="17" t="s">
        <v>3821</v>
      </c>
      <c r="M134" s="17" t="s">
        <v>5950</v>
      </c>
      <c r="N134" s="17">
        <v>20070128</v>
      </c>
      <c r="O134" s="17" t="s">
        <v>32</v>
      </c>
      <c r="P134" t="e">
        <f t="shared" si="12"/>
        <v>#VALUE!</v>
      </c>
      <c r="Q134" t="e">
        <f t="shared" si="13"/>
        <v>#VALUE!</v>
      </c>
      <c r="R134" t="e">
        <f t="shared" si="14"/>
        <v>#VALUE!</v>
      </c>
      <c r="S134" t="e">
        <f t="shared" si="15"/>
        <v>#VALUE!</v>
      </c>
      <c r="T134" t="e">
        <f t="shared" si="16"/>
        <v>#VALUE!</v>
      </c>
      <c r="U134" t="str">
        <f t="shared" si="17"/>
        <v>千葉商科大付高高</v>
      </c>
    </row>
    <row r="135" spans="1:21" x14ac:dyDescent="0.2">
      <c r="A135" s="12">
        <v>2281</v>
      </c>
      <c r="B135" s="13" t="s">
        <v>5525</v>
      </c>
      <c r="C135" s="13" t="s">
        <v>5526</v>
      </c>
      <c r="D135" s="14"/>
      <c r="E135" s="13" t="s">
        <v>5073</v>
      </c>
      <c r="F135" s="16">
        <v>2</v>
      </c>
      <c r="G135" s="14"/>
      <c r="H135" s="14"/>
      <c r="I135" s="14"/>
      <c r="J135" s="15" t="s">
        <v>5527</v>
      </c>
      <c r="K135" s="15" t="s">
        <v>5025</v>
      </c>
      <c r="L135" s="17" t="s">
        <v>5951</v>
      </c>
      <c r="M135" s="17" t="s">
        <v>5952</v>
      </c>
      <c r="N135" s="17">
        <v>20061018</v>
      </c>
      <c r="O135" s="17" t="s">
        <v>32</v>
      </c>
      <c r="P135" t="e">
        <f t="shared" si="12"/>
        <v>#VALUE!</v>
      </c>
      <c r="Q135" t="e">
        <f t="shared" si="13"/>
        <v>#VALUE!</v>
      </c>
      <c r="R135" t="e">
        <f t="shared" si="14"/>
        <v>#VALUE!</v>
      </c>
      <c r="S135" t="e">
        <f t="shared" si="15"/>
        <v>#VALUE!</v>
      </c>
      <c r="T135" t="e">
        <f t="shared" si="16"/>
        <v>#VALUE!</v>
      </c>
      <c r="U135" t="str">
        <f t="shared" si="17"/>
        <v>千葉商科大付高高</v>
      </c>
    </row>
    <row r="136" spans="1:21" x14ac:dyDescent="0.2">
      <c r="A136" s="12">
        <v>2282</v>
      </c>
      <c r="B136" s="13" t="s">
        <v>5532</v>
      </c>
      <c r="C136" s="13" t="s">
        <v>5533</v>
      </c>
      <c r="D136" s="14"/>
      <c r="E136" s="13" t="s">
        <v>5073</v>
      </c>
      <c r="F136" s="16">
        <v>2</v>
      </c>
      <c r="G136" s="14"/>
      <c r="H136" s="14"/>
      <c r="I136" s="14"/>
      <c r="J136" s="15" t="s">
        <v>5534</v>
      </c>
      <c r="K136" s="15" t="s">
        <v>5535</v>
      </c>
      <c r="L136" s="17" t="s">
        <v>5953</v>
      </c>
      <c r="M136" s="17" t="s">
        <v>5954</v>
      </c>
      <c r="N136" s="17">
        <v>20060919</v>
      </c>
      <c r="O136" s="17" t="s">
        <v>32</v>
      </c>
      <c r="P136" t="e">
        <f t="shared" si="12"/>
        <v>#VALUE!</v>
      </c>
      <c r="Q136" t="e">
        <f t="shared" si="13"/>
        <v>#VALUE!</v>
      </c>
      <c r="R136" t="e">
        <f t="shared" si="14"/>
        <v>#VALUE!</v>
      </c>
      <c r="S136" t="e">
        <f t="shared" si="15"/>
        <v>#VALUE!</v>
      </c>
      <c r="T136" t="e">
        <f t="shared" si="16"/>
        <v>#VALUE!</v>
      </c>
      <c r="U136" t="str">
        <f t="shared" si="17"/>
        <v>千葉商科大付高高</v>
      </c>
    </row>
    <row r="137" spans="1:21" x14ac:dyDescent="0.2">
      <c r="A137" s="12">
        <v>2283</v>
      </c>
      <c r="B137" s="22" t="s">
        <v>5514</v>
      </c>
      <c r="C137" s="22" t="s">
        <v>5515</v>
      </c>
      <c r="D137" s="14"/>
      <c r="E137" s="22" t="s">
        <v>5073</v>
      </c>
      <c r="F137" s="12">
        <v>2</v>
      </c>
      <c r="G137" s="14"/>
      <c r="H137" s="14"/>
      <c r="I137" s="23"/>
      <c r="J137" s="21" t="s">
        <v>4430</v>
      </c>
      <c r="K137" s="15" t="s">
        <v>213</v>
      </c>
      <c r="L137" s="17" t="s">
        <v>5955</v>
      </c>
      <c r="M137" s="17" t="s">
        <v>214</v>
      </c>
      <c r="N137" s="17">
        <v>20060703</v>
      </c>
      <c r="O137" s="17" t="s">
        <v>32</v>
      </c>
      <c r="P137" t="e">
        <f t="shared" si="12"/>
        <v>#VALUE!</v>
      </c>
      <c r="Q137" t="e">
        <f t="shared" si="13"/>
        <v>#VALUE!</v>
      </c>
      <c r="R137" t="e">
        <f t="shared" si="14"/>
        <v>#VALUE!</v>
      </c>
      <c r="S137" t="e">
        <f t="shared" si="15"/>
        <v>#VALUE!</v>
      </c>
      <c r="T137" t="e">
        <f t="shared" si="16"/>
        <v>#VALUE!</v>
      </c>
      <c r="U137" t="str">
        <f t="shared" si="17"/>
        <v>千葉商科大付高高</v>
      </c>
    </row>
    <row r="138" spans="1:21" x14ac:dyDescent="0.2">
      <c r="A138" s="12">
        <v>2284</v>
      </c>
      <c r="B138" s="13" t="s">
        <v>152</v>
      </c>
      <c r="C138" s="13" t="s">
        <v>5524</v>
      </c>
      <c r="D138" s="14"/>
      <c r="E138" s="13" t="s">
        <v>5073</v>
      </c>
      <c r="F138" s="16">
        <v>2</v>
      </c>
      <c r="G138" s="14"/>
      <c r="H138" s="14"/>
      <c r="I138" s="14"/>
      <c r="J138" s="15" t="s">
        <v>81</v>
      </c>
      <c r="K138" s="15" t="s">
        <v>4507</v>
      </c>
      <c r="L138" s="17" t="s">
        <v>83</v>
      </c>
      <c r="M138" s="17" t="s">
        <v>4508</v>
      </c>
      <c r="N138" s="17">
        <v>20060706</v>
      </c>
      <c r="O138" s="17" t="s">
        <v>32</v>
      </c>
      <c r="P138" t="e">
        <f t="shared" si="12"/>
        <v>#VALUE!</v>
      </c>
      <c r="Q138" t="e">
        <f t="shared" si="13"/>
        <v>#VALUE!</v>
      </c>
      <c r="R138" t="e">
        <f t="shared" si="14"/>
        <v>#VALUE!</v>
      </c>
      <c r="S138" t="e">
        <f t="shared" si="15"/>
        <v>#VALUE!</v>
      </c>
      <c r="T138" t="e">
        <f t="shared" si="16"/>
        <v>#VALUE!</v>
      </c>
      <c r="U138" t="str">
        <f t="shared" si="17"/>
        <v>千葉商科大付高高</v>
      </c>
    </row>
    <row r="139" spans="1:21" x14ac:dyDescent="0.2">
      <c r="A139" s="12">
        <v>2285</v>
      </c>
      <c r="B139" s="13" t="s">
        <v>5522</v>
      </c>
      <c r="C139" s="13" t="s">
        <v>5523</v>
      </c>
      <c r="D139" s="14"/>
      <c r="E139" s="13" t="s">
        <v>5073</v>
      </c>
      <c r="F139" s="16">
        <v>2</v>
      </c>
      <c r="G139" s="14"/>
      <c r="H139" s="14"/>
      <c r="I139" s="14"/>
      <c r="J139" s="15" t="s">
        <v>931</v>
      </c>
      <c r="K139" s="15" t="s">
        <v>82</v>
      </c>
      <c r="L139" s="17" t="s">
        <v>933</v>
      </c>
      <c r="M139" s="17" t="s">
        <v>1776</v>
      </c>
      <c r="N139" s="17">
        <v>20061111</v>
      </c>
      <c r="O139" s="17" t="s">
        <v>32</v>
      </c>
      <c r="P139" t="e">
        <f t="shared" si="12"/>
        <v>#VALUE!</v>
      </c>
      <c r="Q139" t="e">
        <f t="shared" si="13"/>
        <v>#VALUE!</v>
      </c>
      <c r="R139" t="e">
        <f t="shared" si="14"/>
        <v>#VALUE!</v>
      </c>
      <c r="S139" t="e">
        <f t="shared" si="15"/>
        <v>#VALUE!</v>
      </c>
      <c r="T139" t="e">
        <f t="shared" si="16"/>
        <v>#VALUE!</v>
      </c>
      <c r="U139" t="str">
        <f t="shared" si="17"/>
        <v>千葉商科大付高高</v>
      </c>
    </row>
    <row r="140" spans="1:21" x14ac:dyDescent="0.2">
      <c r="A140" s="12">
        <v>2286</v>
      </c>
      <c r="B140" s="13" t="s">
        <v>5133</v>
      </c>
      <c r="C140" s="13" t="s">
        <v>5513</v>
      </c>
      <c r="D140" s="14"/>
      <c r="E140" s="13" t="s">
        <v>5073</v>
      </c>
      <c r="F140" s="16">
        <v>2</v>
      </c>
      <c r="G140" s="14"/>
      <c r="H140" s="14"/>
      <c r="I140" s="14"/>
      <c r="J140" s="15" t="s">
        <v>4334</v>
      </c>
      <c r="K140" s="15" t="s">
        <v>4402</v>
      </c>
      <c r="L140" s="17" t="s">
        <v>5135</v>
      </c>
      <c r="M140" s="17" t="s">
        <v>4403</v>
      </c>
      <c r="N140" s="17">
        <v>20061002</v>
      </c>
      <c r="O140" s="17" t="s">
        <v>32</v>
      </c>
      <c r="P140" t="e">
        <f t="shared" si="12"/>
        <v>#VALUE!</v>
      </c>
      <c r="Q140" t="e">
        <f t="shared" si="13"/>
        <v>#VALUE!</v>
      </c>
      <c r="R140" t="e">
        <f t="shared" si="14"/>
        <v>#VALUE!</v>
      </c>
      <c r="S140" t="e">
        <f t="shared" si="15"/>
        <v>#VALUE!</v>
      </c>
      <c r="T140" t="e">
        <f t="shared" si="16"/>
        <v>#VALUE!</v>
      </c>
      <c r="U140" t="str">
        <f t="shared" si="17"/>
        <v>千葉商科大付高高</v>
      </c>
    </row>
    <row r="141" spans="1:21" x14ac:dyDescent="0.2">
      <c r="A141" s="12">
        <v>2287</v>
      </c>
      <c r="B141" s="13" t="s">
        <v>5531</v>
      </c>
      <c r="C141" s="13" t="s">
        <v>5312</v>
      </c>
      <c r="D141" s="14"/>
      <c r="E141" s="13" t="s">
        <v>5073</v>
      </c>
      <c r="F141" s="16">
        <v>2</v>
      </c>
      <c r="G141" s="14"/>
      <c r="H141" s="14"/>
      <c r="I141" s="14"/>
      <c r="J141" s="15" t="s">
        <v>5504</v>
      </c>
      <c r="K141" s="15" t="s">
        <v>4050</v>
      </c>
      <c r="L141" s="17" t="s">
        <v>5956</v>
      </c>
      <c r="M141" s="17" t="s">
        <v>4052</v>
      </c>
      <c r="N141" s="17">
        <v>20070216</v>
      </c>
      <c r="O141" s="17" t="s">
        <v>32</v>
      </c>
      <c r="P141" t="e">
        <f t="shared" si="12"/>
        <v>#VALUE!</v>
      </c>
      <c r="Q141" t="e">
        <f t="shared" si="13"/>
        <v>#VALUE!</v>
      </c>
      <c r="R141" t="e">
        <f t="shared" si="14"/>
        <v>#VALUE!</v>
      </c>
      <c r="S141" t="e">
        <f t="shared" si="15"/>
        <v>#VALUE!</v>
      </c>
      <c r="T141" t="e">
        <f t="shared" si="16"/>
        <v>#VALUE!</v>
      </c>
      <c r="U141" t="str">
        <f t="shared" si="17"/>
        <v>千葉商科大付高高</v>
      </c>
    </row>
    <row r="142" spans="1:21" x14ac:dyDescent="0.2">
      <c r="A142" s="12">
        <v>2653</v>
      </c>
      <c r="B142" s="13" t="s">
        <v>6066</v>
      </c>
      <c r="C142" s="13" t="s">
        <v>6067</v>
      </c>
      <c r="D142" s="14"/>
      <c r="E142" s="13" t="s">
        <v>5073</v>
      </c>
      <c r="F142" s="16">
        <v>1</v>
      </c>
      <c r="G142" s="14"/>
      <c r="H142" s="14"/>
      <c r="I142" s="14"/>
      <c r="J142" s="15" t="s">
        <v>6137</v>
      </c>
      <c r="K142" s="15" t="s">
        <v>6138</v>
      </c>
      <c r="L142" s="17" t="s">
        <v>5957</v>
      </c>
      <c r="M142" s="17" t="s">
        <v>5958</v>
      </c>
      <c r="N142" s="17">
        <v>20080206</v>
      </c>
      <c r="O142" s="17" t="s">
        <v>32</v>
      </c>
      <c r="P142" t="e">
        <f t="shared" si="12"/>
        <v>#VALUE!</v>
      </c>
      <c r="Q142" t="e">
        <f t="shared" si="13"/>
        <v>#VALUE!</v>
      </c>
      <c r="R142" t="e">
        <f t="shared" si="14"/>
        <v>#VALUE!</v>
      </c>
      <c r="S142" t="e">
        <f t="shared" si="15"/>
        <v>#VALUE!</v>
      </c>
      <c r="T142" t="e">
        <f t="shared" si="16"/>
        <v>#VALUE!</v>
      </c>
      <c r="U142" t="str">
        <f t="shared" si="17"/>
        <v>千葉商科大付高高</v>
      </c>
    </row>
    <row r="143" spans="1:21" x14ac:dyDescent="0.2">
      <c r="A143" s="12">
        <v>2654</v>
      </c>
      <c r="B143" s="13" t="s">
        <v>4637</v>
      </c>
      <c r="C143" s="13" t="s">
        <v>822</v>
      </c>
      <c r="D143" s="14"/>
      <c r="E143" s="13" t="s">
        <v>5073</v>
      </c>
      <c r="F143" s="16">
        <v>1</v>
      </c>
      <c r="G143" s="14"/>
      <c r="H143" s="14"/>
      <c r="I143" s="14"/>
      <c r="J143" s="15" t="s">
        <v>1217</v>
      </c>
      <c r="K143" s="15" t="s">
        <v>128</v>
      </c>
      <c r="L143" s="17" t="s">
        <v>1218</v>
      </c>
      <c r="M143" s="17" t="s">
        <v>3757</v>
      </c>
      <c r="N143" s="17">
        <v>20080220</v>
      </c>
      <c r="O143" s="17" t="s">
        <v>32</v>
      </c>
      <c r="P143" t="e">
        <f t="shared" si="12"/>
        <v>#VALUE!</v>
      </c>
      <c r="Q143" t="e">
        <f t="shared" si="13"/>
        <v>#VALUE!</v>
      </c>
      <c r="R143" t="e">
        <f t="shared" si="14"/>
        <v>#VALUE!</v>
      </c>
      <c r="S143" t="e">
        <f t="shared" si="15"/>
        <v>#VALUE!</v>
      </c>
      <c r="T143" t="e">
        <f t="shared" si="16"/>
        <v>#VALUE!</v>
      </c>
      <c r="U143" t="str">
        <f t="shared" si="17"/>
        <v>千葉商科大付高高</v>
      </c>
    </row>
    <row r="144" spans="1:21" x14ac:dyDescent="0.2">
      <c r="A144" s="12">
        <v>2655</v>
      </c>
      <c r="B144" s="13" t="s">
        <v>6068</v>
      </c>
      <c r="C144" s="13" t="s">
        <v>6069</v>
      </c>
      <c r="D144" s="14"/>
      <c r="E144" s="13" t="s">
        <v>5073</v>
      </c>
      <c r="F144" s="16">
        <v>1</v>
      </c>
      <c r="G144" s="14"/>
      <c r="H144" s="14"/>
      <c r="I144" s="14"/>
      <c r="J144" s="15" t="s">
        <v>4486</v>
      </c>
      <c r="K144" s="15" t="s">
        <v>859</v>
      </c>
      <c r="L144" s="17" t="s">
        <v>4487</v>
      </c>
      <c r="M144" s="17" t="s">
        <v>5341</v>
      </c>
      <c r="N144" s="17">
        <v>20070810</v>
      </c>
      <c r="O144" s="17" t="s">
        <v>32</v>
      </c>
      <c r="P144" t="e">
        <f t="shared" si="12"/>
        <v>#VALUE!</v>
      </c>
      <c r="Q144" t="e">
        <f t="shared" si="13"/>
        <v>#VALUE!</v>
      </c>
      <c r="R144" t="e">
        <f t="shared" si="14"/>
        <v>#VALUE!</v>
      </c>
      <c r="S144" t="e">
        <f t="shared" si="15"/>
        <v>#VALUE!</v>
      </c>
      <c r="T144" t="e">
        <f t="shared" si="16"/>
        <v>#VALUE!</v>
      </c>
      <c r="U144" t="str">
        <f t="shared" si="17"/>
        <v>千葉商科大付高高</v>
      </c>
    </row>
    <row r="145" spans="1:21" x14ac:dyDescent="0.2">
      <c r="A145" s="12">
        <v>2656</v>
      </c>
      <c r="B145" s="22" t="s">
        <v>1094</v>
      </c>
      <c r="C145" s="13" t="s">
        <v>6070</v>
      </c>
      <c r="D145" s="14"/>
      <c r="E145" s="13" t="s">
        <v>5073</v>
      </c>
      <c r="F145" s="16">
        <v>1</v>
      </c>
      <c r="G145" s="14"/>
      <c r="H145" s="14"/>
      <c r="I145" s="14"/>
      <c r="J145" s="15" t="s">
        <v>1096</v>
      </c>
      <c r="K145" s="15" t="s">
        <v>4555</v>
      </c>
      <c r="L145" s="17" t="s">
        <v>1468</v>
      </c>
      <c r="M145" s="17" t="s">
        <v>5959</v>
      </c>
      <c r="N145" s="17">
        <v>20080109</v>
      </c>
      <c r="O145" s="17" t="s">
        <v>32</v>
      </c>
      <c r="P145" t="e">
        <f t="shared" si="12"/>
        <v>#VALUE!</v>
      </c>
      <c r="Q145" t="e">
        <f t="shared" si="13"/>
        <v>#VALUE!</v>
      </c>
      <c r="R145" t="e">
        <f t="shared" si="14"/>
        <v>#VALUE!</v>
      </c>
      <c r="S145" t="e">
        <f t="shared" si="15"/>
        <v>#VALUE!</v>
      </c>
      <c r="T145" t="e">
        <f t="shared" si="16"/>
        <v>#VALUE!</v>
      </c>
      <c r="U145" t="str">
        <f t="shared" si="17"/>
        <v>千葉商科大付高高</v>
      </c>
    </row>
    <row r="146" spans="1:21" x14ac:dyDescent="0.2">
      <c r="A146" s="12">
        <v>2657</v>
      </c>
      <c r="B146" s="22" t="s">
        <v>6071</v>
      </c>
      <c r="C146" s="13" t="s">
        <v>6072</v>
      </c>
      <c r="D146" s="14"/>
      <c r="E146" s="13" t="s">
        <v>5073</v>
      </c>
      <c r="F146" s="16">
        <v>1</v>
      </c>
      <c r="G146" s="14"/>
      <c r="H146" s="14"/>
      <c r="I146" s="14"/>
      <c r="J146" s="15" t="s">
        <v>6139</v>
      </c>
      <c r="K146" s="15" t="s">
        <v>6140</v>
      </c>
      <c r="L146" s="17" t="s">
        <v>5960</v>
      </c>
      <c r="M146" s="17" t="s">
        <v>5961</v>
      </c>
      <c r="N146" s="17">
        <v>20080207</v>
      </c>
      <c r="O146" s="17" t="s">
        <v>32</v>
      </c>
      <c r="P146" t="e">
        <f t="shared" si="12"/>
        <v>#VALUE!</v>
      </c>
      <c r="Q146" t="e">
        <f t="shared" si="13"/>
        <v>#VALUE!</v>
      </c>
      <c r="R146" t="e">
        <f t="shared" si="14"/>
        <v>#VALUE!</v>
      </c>
      <c r="S146" t="e">
        <f t="shared" si="15"/>
        <v>#VALUE!</v>
      </c>
      <c r="T146" t="e">
        <f t="shared" si="16"/>
        <v>#VALUE!</v>
      </c>
      <c r="U146" t="str">
        <f t="shared" si="17"/>
        <v>千葉商科大付高高</v>
      </c>
    </row>
    <row r="147" spans="1:21" x14ac:dyDescent="0.2">
      <c r="A147" s="12">
        <v>2658</v>
      </c>
      <c r="B147" s="22" t="s">
        <v>5802</v>
      </c>
      <c r="C147" s="13" t="s">
        <v>6073</v>
      </c>
      <c r="D147" s="14"/>
      <c r="E147" s="13" t="s">
        <v>5073</v>
      </c>
      <c r="F147" s="16">
        <v>1</v>
      </c>
      <c r="G147" s="14"/>
      <c r="H147" s="14"/>
      <c r="I147" s="14"/>
      <c r="J147" s="15" t="s">
        <v>3383</v>
      </c>
      <c r="K147" s="15" t="s">
        <v>6141</v>
      </c>
      <c r="L147" s="17" t="s">
        <v>3384</v>
      </c>
      <c r="M147" s="17" t="s">
        <v>5962</v>
      </c>
      <c r="N147" s="17">
        <v>20071012</v>
      </c>
      <c r="O147" s="17" t="s">
        <v>32</v>
      </c>
      <c r="P147" t="e">
        <f t="shared" si="12"/>
        <v>#VALUE!</v>
      </c>
      <c r="Q147" t="e">
        <f t="shared" si="13"/>
        <v>#VALUE!</v>
      </c>
      <c r="R147" t="e">
        <f t="shared" si="14"/>
        <v>#VALUE!</v>
      </c>
      <c r="S147" t="e">
        <f t="shared" si="15"/>
        <v>#VALUE!</v>
      </c>
      <c r="T147" t="e">
        <f t="shared" si="16"/>
        <v>#VALUE!</v>
      </c>
      <c r="U147" t="str">
        <f t="shared" si="17"/>
        <v>千葉商科大付高高</v>
      </c>
    </row>
    <row r="148" spans="1:21" x14ac:dyDescent="0.2">
      <c r="A148" s="12">
        <v>2659</v>
      </c>
      <c r="B148" s="22" t="s">
        <v>5218</v>
      </c>
      <c r="C148" s="13" t="s">
        <v>6074</v>
      </c>
      <c r="D148" s="14"/>
      <c r="E148" s="13" t="s">
        <v>5073</v>
      </c>
      <c r="F148" s="16">
        <v>1</v>
      </c>
      <c r="G148" s="14"/>
      <c r="H148" s="14"/>
      <c r="I148" s="14"/>
      <c r="J148" s="15" t="s">
        <v>4323</v>
      </c>
      <c r="K148" s="15" t="s">
        <v>1611</v>
      </c>
      <c r="L148" s="17" t="s">
        <v>343</v>
      </c>
      <c r="M148" s="17" t="s">
        <v>1613</v>
      </c>
      <c r="N148" s="17">
        <v>20071108</v>
      </c>
      <c r="O148" s="17" t="s">
        <v>32</v>
      </c>
      <c r="P148" t="e">
        <f t="shared" si="12"/>
        <v>#VALUE!</v>
      </c>
      <c r="Q148" t="e">
        <f t="shared" si="13"/>
        <v>#VALUE!</v>
      </c>
      <c r="R148" t="e">
        <f t="shared" si="14"/>
        <v>#VALUE!</v>
      </c>
      <c r="S148" t="e">
        <f t="shared" si="15"/>
        <v>#VALUE!</v>
      </c>
      <c r="T148" t="e">
        <f t="shared" si="16"/>
        <v>#VALUE!</v>
      </c>
      <c r="U148" t="str">
        <f t="shared" si="17"/>
        <v>千葉商科大付高高</v>
      </c>
    </row>
    <row r="149" spans="1:21" x14ac:dyDescent="0.2">
      <c r="A149" s="12">
        <v>2288</v>
      </c>
      <c r="B149" s="22" t="s">
        <v>832</v>
      </c>
      <c r="C149" s="13" t="s">
        <v>5458</v>
      </c>
      <c r="D149" s="14"/>
      <c r="E149" s="13" t="s">
        <v>5075</v>
      </c>
      <c r="F149" s="16">
        <v>3</v>
      </c>
      <c r="G149" s="14"/>
      <c r="H149" s="14"/>
      <c r="I149" s="14"/>
      <c r="J149" s="15" t="s">
        <v>142</v>
      </c>
      <c r="K149" s="15" t="s">
        <v>61</v>
      </c>
      <c r="L149" s="17" t="s">
        <v>143</v>
      </c>
      <c r="M149" s="17" t="s">
        <v>63</v>
      </c>
      <c r="N149" s="17">
        <v>20060329</v>
      </c>
      <c r="O149" s="17" t="s">
        <v>32</v>
      </c>
      <c r="P149" t="e">
        <f t="shared" si="12"/>
        <v>#VALUE!</v>
      </c>
      <c r="Q149" t="e">
        <f t="shared" si="13"/>
        <v>#VALUE!</v>
      </c>
      <c r="R149" t="e">
        <f t="shared" si="14"/>
        <v>#VALUE!</v>
      </c>
      <c r="S149" t="e">
        <f t="shared" si="15"/>
        <v>#VALUE!</v>
      </c>
      <c r="T149" t="e">
        <f t="shared" si="16"/>
        <v>#VALUE!</v>
      </c>
      <c r="U149" t="str">
        <f t="shared" si="17"/>
        <v>日出学園高高</v>
      </c>
    </row>
    <row r="150" spans="1:21" x14ac:dyDescent="0.2">
      <c r="A150" s="12">
        <v>2289</v>
      </c>
      <c r="B150" s="22" t="s">
        <v>5460</v>
      </c>
      <c r="C150" s="13" t="s">
        <v>5461</v>
      </c>
      <c r="D150" s="14"/>
      <c r="E150" s="13" t="s">
        <v>5075</v>
      </c>
      <c r="F150" s="16">
        <v>3</v>
      </c>
      <c r="G150" s="14"/>
      <c r="H150" s="14"/>
      <c r="I150" s="14"/>
      <c r="J150" s="15" t="s">
        <v>5462</v>
      </c>
      <c r="K150" s="15" t="s">
        <v>76</v>
      </c>
      <c r="L150" s="17" t="s">
        <v>5963</v>
      </c>
      <c r="M150" s="17" t="s">
        <v>77</v>
      </c>
      <c r="N150" s="17">
        <v>20050508</v>
      </c>
      <c r="O150" s="17" t="s">
        <v>32</v>
      </c>
      <c r="P150" t="e">
        <f t="shared" si="12"/>
        <v>#VALUE!</v>
      </c>
      <c r="Q150" t="e">
        <f t="shared" si="13"/>
        <v>#VALUE!</v>
      </c>
      <c r="R150" t="e">
        <f t="shared" si="14"/>
        <v>#VALUE!</v>
      </c>
      <c r="S150" t="e">
        <f t="shared" si="15"/>
        <v>#VALUE!</v>
      </c>
      <c r="T150" t="e">
        <f t="shared" si="16"/>
        <v>#VALUE!</v>
      </c>
      <c r="U150" t="str">
        <f t="shared" si="17"/>
        <v>日出学園高高</v>
      </c>
    </row>
    <row r="151" spans="1:21" x14ac:dyDescent="0.2">
      <c r="A151" s="12">
        <v>2290</v>
      </c>
      <c r="B151" s="22" t="s">
        <v>5465</v>
      </c>
      <c r="C151" s="13" t="s">
        <v>5466</v>
      </c>
      <c r="D151" s="14"/>
      <c r="E151" s="13" t="s">
        <v>5075</v>
      </c>
      <c r="F151" s="16">
        <v>3</v>
      </c>
      <c r="G151" s="14"/>
      <c r="H151" s="14"/>
      <c r="I151" s="14"/>
      <c r="J151" s="15" t="s">
        <v>5467</v>
      </c>
      <c r="K151" s="15" t="s">
        <v>151</v>
      </c>
      <c r="L151" s="17" t="s">
        <v>5964</v>
      </c>
      <c r="M151" s="17" t="s">
        <v>153</v>
      </c>
      <c r="N151" s="17">
        <v>20050706</v>
      </c>
      <c r="O151" s="17" t="s">
        <v>32</v>
      </c>
      <c r="P151" t="e">
        <f t="shared" si="12"/>
        <v>#VALUE!</v>
      </c>
      <c r="Q151" t="e">
        <f t="shared" si="13"/>
        <v>#VALUE!</v>
      </c>
      <c r="R151" t="e">
        <f t="shared" si="14"/>
        <v>#VALUE!</v>
      </c>
      <c r="S151" t="e">
        <f t="shared" si="15"/>
        <v>#VALUE!</v>
      </c>
      <c r="T151" t="e">
        <f t="shared" si="16"/>
        <v>#VALUE!</v>
      </c>
      <c r="U151" t="str">
        <f t="shared" si="17"/>
        <v>日出学園高高</v>
      </c>
    </row>
    <row r="152" spans="1:21" x14ac:dyDescent="0.2">
      <c r="A152" s="12">
        <v>2291</v>
      </c>
      <c r="B152" s="22" t="s">
        <v>612</v>
      </c>
      <c r="C152" s="13" t="s">
        <v>5468</v>
      </c>
      <c r="D152" s="14"/>
      <c r="E152" s="13" t="s">
        <v>5075</v>
      </c>
      <c r="F152" s="16">
        <v>3</v>
      </c>
      <c r="G152" s="14"/>
      <c r="H152" s="14"/>
      <c r="I152" s="14"/>
      <c r="J152" s="15" t="s">
        <v>614</v>
      </c>
      <c r="K152" s="15" t="s">
        <v>1805</v>
      </c>
      <c r="L152" s="17" t="s">
        <v>5965</v>
      </c>
      <c r="M152" s="17" t="s">
        <v>5966</v>
      </c>
      <c r="N152" s="17">
        <v>20060103</v>
      </c>
      <c r="O152" s="17" t="s">
        <v>32</v>
      </c>
      <c r="P152" t="e">
        <f t="shared" si="12"/>
        <v>#VALUE!</v>
      </c>
      <c r="Q152" t="e">
        <f t="shared" si="13"/>
        <v>#VALUE!</v>
      </c>
      <c r="R152" t="e">
        <f t="shared" si="14"/>
        <v>#VALUE!</v>
      </c>
      <c r="S152" t="e">
        <f t="shared" si="15"/>
        <v>#VALUE!</v>
      </c>
      <c r="T152" t="e">
        <f t="shared" si="16"/>
        <v>#VALUE!</v>
      </c>
      <c r="U152" t="str">
        <f t="shared" si="17"/>
        <v>日出学園高高</v>
      </c>
    </row>
    <row r="153" spans="1:21" x14ac:dyDescent="0.2">
      <c r="A153" s="12">
        <v>2292</v>
      </c>
      <c r="B153" s="13" t="s">
        <v>5469</v>
      </c>
      <c r="C153" s="13" t="s">
        <v>5470</v>
      </c>
      <c r="D153" s="14"/>
      <c r="E153" s="13" t="s">
        <v>5075</v>
      </c>
      <c r="F153" s="16">
        <v>3</v>
      </c>
      <c r="G153" s="14"/>
      <c r="H153" s="14"/>
      <c r="I153" s="14"/>
      <c r="J153" s="15" t="s">
        <v>5471</v>
      </c>
      <c r="K153" s="15" t="s">
        <v>61</v>
      </c>
      <c r="L153" s="17" t="s">
        <v>5967</v>
      </c>
      <c r="M153" s="17" t="s">
        <v>63</v>
      </c>
      <c r="N153" s="17">
        <v>20051220</v>
      </c>
      <c r="O153" s="17" t="s">
        <v>32</v>
      </c>
      <c r="P153" t="e">
        <f t="shared" si="12"/>
        <v>#VALUE!</v>
      </c>
      <c r="Q153" t="e">
        <f t="shared" si="13"/>
        <v>#VALUE!</v>
      </c>
      <c r="R153" t="e">
        <f t="shared" si="14"/>
        <v>#VALUE!</v>
      </c>
      <c r="S153" t="e">
        <f t="shared" si="15"/>
        <v>#VALUE!</v>
      </c>
      <c r="T153" t="e">
        <f t="shared" si="16"/>
        <v>#VALUE!</v>
      </c>
      <c r="U153" t="str">
        <f t="shared" si="17"/>
        <v>日出学園高高</v>
      </c>
    </row>
    <row r="154" spans="1:21" x14ac:dyDescent="0.2">
      <c r="A154" s="12">
        <v>2293</v>
      </c>
      <c r="B154" s="13" t="s">
        <v>5472</v>
      </c>
      <c r="C154" s="13" t="s">
        <v>5473</v>
      </c>
      <c r="D154" s="14"/>
      <c r="E154" s="13" t="s">
        <v>5075</v>
      </c>
      <c r="F154" s="16">
        <v>3</v>
      </c>
      <c r="G154" s="14"/>
      <c r="H154" s="14"/>
      <c r="I154" s="14"/>
      <c r="J154" s="15" t="s">
        <v>5474</v>
      </c>
      <c r="K154" s="15" t="s">
        <v>1731</v>
      </c>
      <c r="L154" s="17" t="s">
        <v>5968</v>
      </c>
      <c r="M154" s="17" t="s">
        <v>5857</v>
      </c>
      <c r="N154" s="17">
        <v>20050821</v>
      </c>
      <c r="O154" s="17" t="s">
        <v>32</v>
      </c>
      <c r="P154" t="e">
        <f t="shared" si="12"/>
        <v>#VALUE!</v>
      </c>
      <c r="Q154" t="e">
        <f t="shared" si="13"/>
        <v>#VALUE!</v>
      </c>
      <c r="R154" t="e">
        <f t="shared" si="14"/>
        <v>#VALUE!</v>
      </c>
      <c r="S154" t="e">
        <f t="shared" si="15"/>
        <v>#VALUE!</v>
      </c>
      <c r="T154" t="e">
        <f t="shared" si="16"/>
        <v>#VALUE!</v>
      </c>
      <c r="U154" t="str">
        <f t="shared" si="17"/>
        <v>日出学園高高</v>
      </c>
    </row>
    <row r="155" spans="1:21" x14ac:dyDescent="0.2">
      <c r="A155" s="12">
        <v>2294</v>
      </c>
      <c r="B155" s="13" t="s">
        <v>604</v>
      </c>
      <c r="C155" s="13" t="s">
        <v>5478</v>
      </c>
      <c r="D155" s="14"/>
      <c r="E155" s="13" t="s">
        <v>5075</v>
      </c>
      <c r="F155" s="16">
        <v>3</v>
      </c>
      <c r="G155" s="14"/>
      <c r="H155" s="14"/>
      <c r="I155" s="14"/>
      <c r="J155" s="15" t="s">
        <v>688</v>
      </c>
      <c r="K155" s="15" t="s">
        <v>74</v>
      </c>
      <c r="L155" s="17" t="s">
        <v>5250</v>
      </c>
      <c r="M155" s="17" t="s">
        <v>4594</v>
      </c>
      <c r="N155" s="17">
        <v>20051001</v>
      </c>
      <c r="O155" s="17" t="s">
        <v>32</v>
      </c>
      <c r="P155" t="e">
        <f t="shared" si="12"/>
        <v>#VALUE!</v>
      </c>
      <c r="Q155" t="e">
        <f t="shared" si="13"/>
        <v>#VALUE!</v>
      </c>
      <c r="R155" t="e">
        <f t="shared" si="14"/>
        <v>#VALUE!</v>
      </c>
      <c r="S155" t="e">
        <f t="shared" si="15"/>
        <v>#VALUE!</v>
      </c>
      <c r="T155" t="e">
        <f t="shared" si="16"/>
        <v>#VALUE!</v>
      </c>
      <c r="U155" t="str">
        <f t="shared" si="17"/>
        <v>日出学園高高</v>
      </c>
    </row>
    <row r="156" spans="1:21" x14ac:dyDescent="0.2">
      <c r="A156" s="12">
        <v>2295</v>
      </c>
      <c r="B156" s="13" t="s">
        <v>5479</v>
      </c>
      <c r="C156" s="13" t="s">
        <v>5480</v>
      </c>
      <c r="D156" s="14"/>
      <c r="E156" s="13" t="s">
        <v>5075</v>
      </c>
      <c r="F156" s="16">
        <v>3</v>
      </c>
      <c r="G156" s="14"/>
      <c r="H156" s="14"/>
      <c r="I156" s="14"/>
      <c r="J156" s="15" t="s">
        <v>4564</v>
      </c>
      <c r="K156" s="15" t="s">
        <v>55</v>
      </c>
      <c r="L156" s="17" t="s">
        <v>4565</v>
      </c>
      <c r="M156" s="17" t="s">
        <v>514</v>
      </c>
      <c r="N156" s="17">
        <v>20050823</v>
      </c>
      <c r="O156" s="17" t="s">
        <v>32</v>
      </c>
      <c r="P156" t="e">
        <f t="shared" si="12"/>
        <v>#VALUE!</v>
      </c>
      <c r="Q156" t="e">
        <f t="shared" si="13"/>
        <v>#VALUE!</v>
      </c>
      <c r="R156" t="e">
        <f t="shared" si="14"/>
        <v>#VALUE!</v>
      </c>
      <c r="S156" t="e">
        <f t="shared" si="15"/>
        <v>#VALUE!</v>
      </c>
      <c r="T156" t="e">
        <f t="shared" si="16"/>
        <v>#VALUE!</v>
      </c>
      <c r="U156" t="str">
        <f t="shared" si="17"/>
        <v>日出学園高高</v>
      </c>
    </row>
    <row r="157" spans="1:21" x14ac:dyDescent="0.2">
      <c r="A157" s="12">
        <v>2296</v>
      </c>
      <c r="B157" s="13" t="s">
        <v>5483</v>
      </c>
      <c r="C157" s="13" t="s">
        <v>344</v>
      </c>
      <c r="D157" s="14"/>
      <c r="E157" s="13" t="s">
        <v>5075</v>
      </c>
      <c r="F157" s="16">
        <v>3</v>
      </c>
      <c r="G157" s="14"/>
      <c r="H157" s="14"/>
      <c r="I157" s="14"/>
      <c r="J157" s="15" t="s">
        <v>5484</v>
      </c>
      <c r="K157" s="15" t="s">
        <v>215</v>
      </c>
      <c r="L157" s="17" t="s">
        <v>5969</v>
      </c>
      <c r="M157" s="17" t="s">
        <v>216</v>
      </c>
      <c r="N157" s="17">
        <v>20050924</v>
      </c>
      <c r="O157" s="17" t="s">
        <v>32</v>
      </c>
      <c r="P157" t="e">
        <f t="shared" si="12"/>
        <v>#VALUE!</v>
      </c>
      <c r="Q157" t="e">
        <f t="shared" si="13"/>
        <v>#VALUE!</v>
      </c>
      <c r="R157" t="e">
        <f t="shared" si="14"/>
        <v>#VALUE!</v>
      </c>
      <c r="S157" t="e">
        <f t="shared" si="15"/>
        <v>#VALUE!</v>
      </c>
      <c r="T157" t="e">
        <f t="shared" si="16"/>
        <v>#VALUE!</v>
      </c>
      <c r="U157" t="str">
        <f t="shared" si="17"/>
        <v>日出学園高高</v>
      </c>
    </row>
    <row r="158" spans="1:21" x14ac:dyDescent="0.2">
      <c r="A158" s="12">
        <v>2297</v>
      </c>
      <c r="B158" s="13" t="s">
        <v>5485</v>
      </c>
      <c r="C158" s="13" t="s">
        <v>5486</v>
      </c>
      <c r="D158" s="14"/>
      <c r="E158" s="13" t="s">
        <v>5075</v>
      </c>
      <c r="F158" s="16">
        <v>3</v>
      </c>
      <c r="G158" s="14"/>
      <c r="H158" s="14"/>
      <c r="I158" s="14"/>
      <c r="J158" s="15" t="s">
        <v>5487</v>
      </c>
      <c r="K158" s="15" t="s">
        <v>5488</v>
      </c>
      <c r="L158" s="17" t="s">
        <v>5970</v>
      </c>
      <c r="M158" s="17" t="s">
        <v>5971</v>
      </c>
      <c r="N158" s="17">
        <v>20050531</v>
      </c>
      <c r="O158" s="17" t="s">
        <v>32</v>
      </c>
      <c r="P158" t="e">
        <f t="shared" si="12"/>
        <v>#VALUE!</v>
      </c>
      <c r="Q158" t="e">
        <f t="shared" si="13"/>
        <v>#VALUE!</v>
      </c>
      <c r="R158" t="e">
        <f t="shared" si="14"/>
        <v>#VALUE!</v>
      </c>
      <c r="S158" t="e">
        <f t="shared" si="15"/>
        <v>#VALUE!</v>
      </c>
      <c r="T158" t="e">
        <f t="shared" si="16"/>
        <v>#VALUE!</v>
      </c>
      <c r="U158" t="str">
        <f t="shared" si="17"/>
        <v>日出学園高高</v>
      </c>
    </row>
    <row r="159" spans="1:21" x14ac:dyDescent="0.2">
      <c r="A159" s="12">
        <v>2298</v>
      </c>
      <c r="B159" s="22" t="s">
        <v>5455</v>
      </c>
      <c r="C159" s="13" t="s">
        <v>5456</v>
      </c>
      <c r="D159" s="14"/>
      <c r="E159" s="13" t="s">
        <v>5075</v>
      </c>
      <c r="F159" s="16">
        <v>2</v>
      </c>
      <c r="G159" s="14"/>
      <c r="H159" s="14"/>
      <c r="I159" s="14"/>
      <c r="J159" s="15" t="s">
        <v>5457</v>
      </c>
      <c r="K159" s="15" t="s">
        <v>149</v>
      </c>
      <c r="L159" s="17" t="s">
        <v>5972</v>
      </c>
      <c r="M159" s="17" t="s">
        <v>5248</v>
      </c>
      <c r="N159" s="17">
        <v>20060925</v>
      </c>
      <c r="O159" s="17" t="s">
        <v>32</v>
      </c>
      <c r="P159" t="e">
        <f t="shared" si="12"/>
        <v>#VALUE!</v>
      </c>
      <c r="Q159" t="e">
        <f t="shared" si="13"/>
        <v>#VALUE!</v>
      </c>
      <c r="R159" t="e">
        <f t="shared" si="14"/>
        <v>#VALUE!</v>
      </c>
      <c r="S159" t="e">
        <f t="shared" si="15"/>
        <v>#VALUE!</v>
      </c>
      <c r="T159" t="e">
        <f t="shared" si="16"/>
        <v>#VALUE!</v>
      </c>
      <c r="U159" t="str">
        <f t="shared" si="17"/>
        <v>日出学園高高</v>
      </c>
    </row>
    <row r="160" spans="1:21" x14ac:dyDescent="0.2">
      <c r="A160" s="12">
        <v>2299</v>
      </c>
      <c r="B160" s="22" t="s">
        <v>5459</v>
      </c>
      <c r="C160" s="13" t="s">
        <v>5280</v>
      </c>
      <c r="D160" s="14"/>
      <c r="E160" s="13" t="s">
        <v>5075</v>
      </c>
      <c r="F160" s="16">
        <v>2</v>
      </c>
      <c r="G160" s="14"/>
      <c r="H160" s="14"/>
      <c r="I160" s="14"/>
      <c r="J160" s="15" t="s">
        <v>278</v>
      </c>
      <c r="K160" s="15" t="s">
        <v>74</v>
      </c>
      <c r="L160" s="17" t="s">
        <v>279</v>
      </c>
      <c r="M160" s="17" t="s">
        <v>4594</v>
      </c>
      <c r="N160" s="17">
        <v>20070330</v>
      </c>
      <c r="O160" s="17" t="s">
        <v>32</v>
      </c>
      <c r="P160" t="e">
        <f t="shared" si="12"/>
        <v>#VALUE!</v>
      </c>
      <c r="Q160" t="e">
        <f t="shared" si="13"/>
        <v>#VALUE!</v>
      </c>
      <c r="R160" t="e">
        <f t="shared" si="14"/>
        <v>#VALUE!</v>
      </c>
      <c r="S160" t="e">
        <f t="shared" si="15"/>
        <v>#VALUE!</v>
      </c>
      <c r="T160" t="e">
        <f t="shared" si="16"/>
        <v>#VALUE!</v>
      </c>
      <c r="U160" t="str">
        <f t="shared" si="17"/>
        <v>日出学園高高</v>
      </c>
    </row>
    <row r="161" spans="1:21" x14ac:dyDescent="0.2">
      <c r="A161" s="12">
        <v>2300</v>
      </c>
      <c r="B161" s="22" t="s">
        <v>5463</v>
      </c>
      <c r="C161" s="13" t="s">
        <v>5464</v>
      </c>
      <c r="D161" s="14"/>
      <c r="E161" s="13" t="s">
        <v>5075</v>
      </c>
      <c r="F161" s="16">
        <v>2</v>
      </c>
      <c r="G161" s="14"/>
      <c r="H161" s="14"/>
      <c r="I161" s="14"/>
      <c r="J161" s="15" t="s">
        <v>2343</v>
      </c>
      <c r="K161" s="15" t="s">
        <v>263</v>
      </c>
      <c r="L161" s="17" t="s">
        <v>2344</v>
      </c>
      <c r="M161" s="17" t="s">
        <v>5247</v>
      </c>
      <c r="N161" s="17">
        <v>20060719</v>
      </c>
      <c r="O161" s="17" t="s">
        <v>32</v>
      </c>
      <c r="P161" t="e">
        <f t="shared" si="12"/>
        <v>#VALUE!</v>
      </c>
      <c r="Q161" t="e">
        <f t="shared" si="13"/>
        <v>#VALUE!</v>
      </c>
      <c r="R161" t="e">
        <f t="shared" si="14"/>
        <v>#VALUE!</v>
      </c>
      <c r="S161" t="e">
        <f t="shared" si="15"/>
        <v>#VALUE!</v>
      </c>
      <c r="T161" t="e">
        <f t="shared" si="16"/>
        <v>#VALUE!</v>
      </c>
      <c r="U161" t="str">
        <f t="shared" si="17"/>
        <v>日出学園高高</v>
      </c>
    </row>
    <row r="162" spans="1:21" x14ac:dyDescent="0.2">
      <c r="A162" s="12">
        <v>2301</v>
      </c>
      <c r="B162" s="13" t="s">
        <v>1138</v>
      </c>
      <c r="C162" s="13" t="s">
        <v>5237</v>
      </c>
      <c r="D162" s="14"/>
      <c r="E162" s="13" t="s">
        <v>5075</v>
      </c>
      <c r="F162" s="16">
        <v>2</v>
      </c>
      <c r="G162" s="14"/>
      <c r="H162" s="14"/>
      <c r="I162" s="14"/>
      <c r="J162" s="15" t="s">
        <v>271</v>
      </c>
      <c r="K162" s="15" t="s">
        <v>4050</v>
      </c>
      <c r="L162" s="17" t="s">
        <v>272</v>
      </c>
      <c r="M162" s="17" t="s">
        <v>4052</v>
      </c>
      <c r="N162" s="17">
        <v>20070215</v>
      </c>
      <c r="O162" s="17" t="s">
        <v>32</v>
      </c>
      <c r="P162" t="e">
        <f t="shared" si="12"/>
        <v>#VALUE!</v>
      </c>
      <c r="Q162" t="e">
        <f t="shared" si="13"/>
        <v>#VALUE!</v>
      </c>
      <c r="R162" t="e">
        <f t="shared" si="14"/>
        <v>#VALUE!</v>
      </c>
      <c r="S162" t="e">
        <f t="shared" si="15"/>
        <v>#VALUE!</v>
      </c>
      <c r="T162" t="e">
        <f t="shared" si="16"/>
        <v>#VALUE!</v>
      </c>
      <c r="U162" t="str">
        <f t="shared" si="17"/>
        <v>日出学園高高</v>
      </c>
    </row>
    <row r="163" spans="1:21" x14ac:dyDescent="0.2">
      <c r="A163" s="12">
        <v>2302</v>
      </c>
      <c r="B163" s="13" t="s">
        <v>5475</v>
      </c>
      <c r="C163" s="13" t="s">
        <v>5476</v>
      </c>
      <c r="D163" s="14"/>
      <c r="E163" s="13" t="s">
        <v>5075</v>
      </c>
      <c r="F163" s="16">
        <v>2</v>
      </c>
      <c r="G163" s="14"/>
      <c r="H163" s="14"/>
      <c r="I163" s="14"/>
      <c r="J163" s="15" t="s">
        <v>5477</v>
      </c>
      <c r="K163" s="15" t="s">
        <v>1424</v>
      </c>
      <c r="L163" s="17" t="s">
        <v>5973</v>
      </c>
      <c r="M163" s="17" t="s">
        <v>5974</v>
      </c>
      <c r="N163" s="17">
        <v>20060422</v>
      </c>
      <c r="O163" s="17" t="s">
        <v>32</v>
      </c>
      <c r="P163" t="e">
        <f t="shared" si="12"/>
        <v>#VALUE!</v>
      </c>
      <c r="Q163" t="e">
        <f t="shared" si="13"/>
        <v>#VALUE!</v>
      </c>
      <c r="R163" t="e">
        <f t="shared" si="14"/>
        <v>#VALUE!</v>
      </c>
      <c r="S163" t="e">
        <f t="shared" si="15"/>
        <v>#VALUE!</v>
      </c>
      <c r="T163" t="e">
        <f t="shared" si="16"/>
        <v>#VALUE!</v>
      </c>
      <c r="U163" t="str">
        <f t="shared" si="17"/>
        <v>日出学園高高</v>
      </c>
    </row>
    <row r="164" spans="1:21" x14ac:dyDescent="0.2">
      <c r="A164" s="12">
        <v>2303</v>
      </c>
      <c r="B164" s="13" t="s">
        <v>5481</v>
      </c>
      <c r="C164" s="13" t="s">
        <v>5482</v>
      </c>
      <c r="D164" s="14"/>
      <c r="E164" s="13" t="s">
        <v>5075</v>
      </c>
      <c r="F164" s="16">
        <v>2</v>
      </c>
      <c r="G164" s="14"/>
      <c r="H164" s="14"/>
      <c r="I164" s="14"/>
      <c r="J164" s="15" t="s">
        <v>4401</v>
      </c>
      <c r="K164" s="15" t="s">
        <v>151</v>
      </c>
      <c r="L164" s="17" t="s">
        <v>5975</v>
      </c>
      <c r="M164" s="17" t="s">
        <v>153</v>
      </c>
      <c r="N164" s="17">
        <v>20060929</v>
      </c>
      <c r="O164" s="17" t="s">
        <v>32</v>
      </c>
      <c r="P164" t="e">
        <f t="shared" si="12"/>
        <v>#VALUE!</v>
      </c>
      <c r="Q164" t="e">
        <f t="shared" si="13"/>
        <v>#VALUE!</v>
      </c>
      <c r="R164" t="e">
        <f t="shared" si="14"/>
        <v>#VALUE!</v>
      </c>
      <c r="S164" t="e">
        <f t="shared" si="15"/>
        <v>#VALUE!</v>
      </c>
      <c r="T164" t="e">
        <f t="shared" si="16"/>
        <v>#VALUE!</v>
      </c>
      <c r="U164" t="str">
        <f t="shared" si="17"/>
        <v>日出学園高高</v>
      </c>
    </row>
    <row r="165" spans="1:21" x14ac:dyDescent="0.2">
      <c r="A165" s="12">
        <v>2304</v>
      </c>
      <c r="B165" s="13" t="s">
        <v>280</v>
      </c>
      <c r="C165" s="13" t="s">
        <v>5226</v>
      </c>
      <c r="D165" s="14"/>
      <c r="E165" s="13" t="s">
        <v>5075</v>
      </c>
      <c r="F165" s="16">
        <v>1</v>
      </c>
      <c r="G165" s="14"/>
      <c r="H165" s="14"/>
      <c r="I165" s="14"/>
      <c r="J165" s="15" t="s">
        <v>281</v>
      </c>
      <c r="K165" s="15" t="s">
        <v>3910</v>
      </c>
      <c r="L165" s="17" t="s">
        <v>5976</v>
      </c>
      <c r="M165" s="17" t="s">
        <v>3912</v>
      </c>
      <c r="N165" s="17">
        <v>20070920</v>
      </c>
      <c r="O165" s="17" t="s">
        <v>32</v>
      </c>
      <c r="P165" t="e">
        <f t="shared" si="12"/>
        <v>#VALUE!</v>
      </c>
      <c r="Q165" t="e">
        <f t="shared" si="13"/>
        <v>#VALUE!</v>
      </c>
      <c r="R165" t="e">
        <f t="shared" si="14"/>
        <v>#VALUE!</v>
      </c>
      <c r="S165" t="e">
        <f t="shared" si="15"/>
        <v>#VALUE!</v>
      </c>
      <c r="T165" t="e">
        <f t="shared" si="16"/>
        <v>#VALUE!</v>
      </c>
      <c r="U165" t="str">
        <f t="shared" si="17"/>
        <v>日出学園高高</v>
      </c>
    </row>
    <row r="166" spans="1:21" x14ac:dyDescent="0.2">
      <c r="A166" s="12">
        <v>2305</v>
      </c>
      <c r="B166" s="13" t="s">
        <v>1734</v>
      </c>
      <c r="C166" s="13" t="s">
        <v>5812</v>
      </c>
      <c r="D166" s="14"/>
      <c r="E166" s="13" t="s">
        <v>5075</v>
      </c>
      <c r="F166" s="16">
        <v>1</v>
      </c>
      <c r="G166" s="14"/>
      <c r="H166" s="14"/>
      <c r="I166" s="14"/>
      <c r="J166" s="15" t="s">
        <v>122</v>
      </c>
      <c r="K166" s="15" t="s">
        <v>5842</v>
      </c>
      <c r="L166" s="17" t="s">
        <v>5228</v>
      </c>
      <c r="M166" s="17" t="s">
        <v>5977</v>
      </c>
      <c r="N166" s="17">
        <v>20071111</v>
      </c>
      <c r="O166" s="17" t="s">
        <v>32</v>
      </c>
      <c r="P166" t="e">
        <f t="shared" si="12"/>
        <v>#VALUE!</v>
      </c>
      <c r="Q166" t="e">
        <f t="shared" si="13"/>
        <v>#VALUE!</v>
      </c>
      <c r="R166" t="e">
        <f t="shared" si="14"/>
        <v>#VALUE!</v>
      </c>
      <c r="S166" t="e">
        <f t="shared" si="15"/>
        <v>#VALUE!</v>
      </c>
      <c r="T166" t="e">
        <f t="shared" si="16"/>
        <v>#VALUE!</v>
      </c>
      <c r="U166" t="str">
        <f t="shared" si="17"/>
        <v>日出学園高高</v>
      </c>
    </row>
    <row r="167" spans="1:21" x14ac:dyDescent="0.2">
      <c r="A167" s="12">
        <v>2306</v>
      </c>
      <c r="B167" s="13" t="s">
        <v>5813</v>
      </c>
      <c r="C167" s="13" t="s">
        <v>5814</v>
      </c>
      <c r="D167" s="14"/>
      <c r="E167" s="13" t="s">
        <v>5075</v>
      </c>
      <c r="F167" s="16">
        <v>1</v>
      </c>
      <c r="G167" s="14"/>
      <c r="H167" s="14"/>
      <c r="I167" s="14"/>
      <c r="J167" s="15" t="s">
        <v>5843</v>
      </c>
      <c r="K167" s="15" t="s">
        <v>78</v>
      </c>
      <c r="L167" s="17" t="s">
        <v>819</v>
      </c>
      <c r="M167" s="17" t="s">
        <v>2265</v>
      </c>
      <c r="N167" s="17">
        <v>20070605</v>
      </c>
      <c r="O167" s="17" t="s">
        <v>32</v>
      </c>
      <c r="P167" t="e">
        <f t="shared" si="12"/>
        <v>#VALUE!</v>
      </c>
      <c r="Q167" t="e">
        <f t="shared" si="13"/>
        <v>#VALUE!</v>
      </c>
      <c r="R167" t="e">
        <f t="shared" si="14"/>
        <v>#VALUE!</v>
      </c>
      <c r="S167" t="e">
        <f t="shared" si="15"/>
        <v>#VALUE!</v>
      </c>
      <c r="T167" t="e">
        <f t="shared" si="16"/>
        <v>#VALUE!</v>
      </c>
      <c r="U167" t="str">
        <f t="shared" si="17"/>
        <v>日出学園高高</v>
      </c>
    </row>
    <row r="168" spans="1:21" x14ac:dyDescent="0.2">
      <c r="A168" s="12">
        <v>2307</v>
      </c>
      <c r="B168" s="13" t="s">
        <v>5815</v>
      </c>
      <c r="C168" s="13" t="s">
        <v>5816</v>
      </c>
      <c r="D168" s="14"/>
      <c r="E168" s="13" t="s">
        <v>5075</v>
      </c>
      <c r="F168" s="16">
        <v>1</v>
      </c>
      <c r="G168" s="14"/>
      <c r="H168" s="14"/>
      <c r="I168" s="14"/>
      <c r="J168" s="15" t="s">
        <v>283</v>
      </c>
      <c r="K168" s="15" t="s">
        <v>5844</v>
      </c>
      <c r="L168" s="17" t="s">
        <v>284</v>
      </c>
      <c r="M168" s="17" t="s">
        <v>5978</v>
      </c>
      <c r="N168" s="17">
        <v>20070608</v>
      </c>
      <c r="O168" s="17" t="s">
        <v>32</v>
      </c>
      <c r="P168" t="e">
        <f t="shared" si="12"/>
        <v>#VALUE!</v>
      </c>
      <c r="Q168" t="e">
        <f t="shared" si="13"/>
        <v>#VALUE!</v>
      </c>
      <c r="R168" t="e">
        <f t="shared" si="14"/>
        <v>#VALUE!</v>
      </c>
      <c r="S168" t="e">
        <f t="shared" si="15"/>
        <v>#VALUE!</v>
      </c>
      <c r="T168" t="e">
        <f t="shared" si="16"/>
        <v>#VALUE!</v>
      </c>
      <c r="U168" t="str">
        <f t="shared" si="17"/>
        <v>日出学園高高</v>
      </c>
    </row>
    <row r="169" spans="1:21" x14ac:dyDescent="0.2">
      <c r="A169" s="12">
        <v>2660</v>
      </c>
      <c r="B169" s="13" t="s">
        <v>5916</v>
      </c>
      <c r="C169" s="13" t="s">
        <v>5917</v>
      </c>
      <c r="D169" s="14"/>
      <c r="E169" s="13" t="s">
        <v>5075</v>
      </c>
      <c r="F169" s="16">
        <v>1</v>
      </c>
      <c r="G169" s="14"/>
      <c r="H169" s="14"/>
      <c r="I169" s="14"/>
      <c r="J169" s="15" t="s">
        <v>5919</v>
      </c>
      <c r="K169" s="15" t="s">
        <v>5920</v>
      </c>
      <c r="L169" s="17" t="s">
        <v>5914</v>
      </c>
      <c r="M169" s="17" t="s">
        <v>5915</v>
      </c>
      <c r="N169" s="17">
        <v>20070418</v>
      </c>
      <c r="O169" s="17" t="s">
        <v>32</v>
      </c>
      <c r="P169" t="e">
        <f t="shared" si="12"/>
        <v>#VALUE!</v>
      </c>
      <c r="Q169" t="e">
        <f t="shared" si="13"/>
        <v>#VALUE!</v>
      </c>
      <c r="R169" t="e">
        <f t="shared" si="14"/>
        <v>#VALUE!</v>
      </c>
      <c r="S169" t="e">
        <f t="shared" si="15"/>
        <v>#VALUE!</v>
      </c>
      <c r="T169" t="e">
        <f t="shared" si="16"/>
        <v>#VALUE!</v>
      </c>
      <c r="U169" t="str">
        <f t="shared" si="17"/>
        <v>日出学園高高</v>
      </c>
    </row>
    <row r="170" spans="1:21" x14ac:dyDescent="0.2">
      <c r="A170" s="12">
        <v>2661</v>
      </c>
      <c r="B170" s="13" t="s">
        <v>5918</v>
      </c>
      <c r="C170" s="13" t="s">
        <v>4918</v>
      </c>
      <c r="D170" s="14"/>
      <c r="E170" s="13" t="s">
        <v>5075</v>
      </c>
      <c r="F170" s="16">
        <v>1</v>
      </c>
      <c r="G170" s="14"/>
      <c r="H170" s="14"/>
      <c r="I170" s="14"/>
      <c r="J170" s="15" t="s">
        <v>692</v>
      </c>
      <c r="K170" s="15" t="s">
        <v>4511</v>
      </c>
      <c r="L170" s="17" t="s">
        <v>693</v>
      </c>
      <c r="M170" s="17" t="s">
        <v>4512</v>
      </c>
      <c r="N170" s="17">
        <v>20070527</v>
      </c>
      <c r="O170" s="17" t="s">
        <v>32</v>
      </c>
      <c r="P170" t="e">
        <f t="shared" si="12"/>
        <v>#VALUE!</v>
      </c>
      <c r="Q170" t="e">
        <f t="shared" si="13"/>
        <v>#VALUE!</v>
      </c>
      <c r="R170" t="e">
        <f t="shared" si="14"/>
        <v>#VALUE!</v>
      </c>
      <c r="S170" t="e">
        <f t="shared" si="15"/>
        <v>#VALUE!</v>
      </c>
      <c r="T170" t="e">
        <f t="shared" si="16"/>
        <v>#VALUE!</v>
      </c>
      <c r="U170" t="str">
        <f t="shared" si="17"/>
        <v>日出学園高高</v>
      </c>
    </row>
    <row r="171" spans="1:21" x14ac:dyDescent="0.2">
      <c r="A171" s="12">
        <v>2308</v>
      </c>
      <c r="B171" s="13" t="s">
        <v>4353</v>
      </c>
      <c r="C171" s="13" t="s">
        <v>5498</v>
      </c>
      <c r="D171" s="14"/>
      <c r="E171" s="13" t="s">
        <v>5078</v>
      </c>
      <c r="F171" s="16">
        <v>3</v>
      </c>
      <c r="G171" s="14"/>
      <c r="H171" s="14"/>
      <c r="I171" s="14"/>
      <c r="J171" s="15" t="s">
        <v>4151</v>
      </c>
      <c r="K171" s="15" t="s">
        <v>4570</v>
      </c>
      <c r="L171" s="17" t="s">
        <v>4153</v>
      </c>
      <c r="M171" s="17" t="s">
        <v>4571</v>
      </c>
      <c r="N171" s="17">
        <v>20060316</v>
      </c>
      <c r="O171" s="17" t="s">
        <v>32</v>
      </c>
      <c r="P171" t="e">
        <f t="shared" si="12"/>
        <v>#VALUE!</v>
      </c>
      <c r="Q171" t="e">
        <f t="shared" si="13"/>
        <v>#VALUE!</v>
      </c>
      <c r="R171" t="e">
        <f t="shared" si="14"/>
        <v>#VALUE!</v>
      </c>
      <c r="S171" t="e">
        <f t="shared" si="15"/>
        <v>#VALUE!</v>
      </c>
      <c r="T171" t="e">
        <f t="shared" si="16"/>
        <v>#VALUE!</v>
      </c>
      <c r="U171" t="str">
        <f t="shared" si="17"/>
        <v>昭和学院高高</v>
      </c>
    </row>
    <row r="172" spans="1:21" x14ac:dyDescent="0.2">
      <c r="A172" s="12">
        <v>2309</v>
      </c>
      <c r="B172" s="13" t="s">
        <v>5409</v>
      </c>
      <c r="C172" s="13" t="s">
        <v>5496</v>
      </c>
      <c r="D172" s="14"/>
      <c r="E172" s="13" t="s">
        <v>5078</v>
      </c>
      <c r="F172" s="16">
        <v>2</v>
      </c>
      <c r="G172" s="14"/>
      <c r="H172" s="14"/>
      <c r="I172" s="14"/>
      <c r="J172" s="15" t="s">
        <v>1851</v>
      </c>
      <c r="K172" s="15" t="s">
        <v>5497</v>
      </c>
      <c r="L172" s="17" t="s">
        <v>1852</v>
      </c>
      <c r="M172" s="17" t="s">
        <v>5979</v>
      </c>
      <c r="N172" s="17">
        <v>20060429</v>
      </c>
      <c r="O172" s="17" t="s">
        <v>32</v>
      </c>
      <c r="P172" t="e">
        <f t="shared" si="12"/>
        <v>#VALUE!</v>
      </c>
      <c r="Q172" t="e">
        <f t="shared" si="13"/>
        <v>#VALUE!</v>
      </c>
      <c r="R172" t="e">
        <f t="shared" si="14"/>
        <v>#VALUE!</v>
      </c>
      <c r="S172" t="e">
        <f t="shared" si="15"/>
        <v>#VALUE!</v>
      </c>
      <c r="T172" t="e">
        <f t="shared" si="16"/>
        <v>#VALUE!</v>
      </c>
      <c r="U172" t="str">
        <f t="shared" si="17"/>
        <v>昭和学院高高</v>
      </c>
    </row>
    <row r="173" spans="1:21" x14ac:dyDescent="0.2">
      <c r="A173" s="12">
        <v>2310</v>
      </c>
      <c r="B173" s="13" t="s">
        <v>5214</v>
      </c>
      <c r="C173" s="13" t="s">
        <v>5508</v>
      </c>
      <c r="D173" s="14"/>
      <c r="E173" s="13" t="s">
        <v>5078</v>
      </c>
      <c r="F173" s="16">
        <v>2</v>
      </c>
      <c r="G173" s="14"/>
      <c r="H173" s="14"/>
      <c r="I173" s="14"/>
      <c r="J173" s="15" t="s">
        <v>54</v>
      </c>
      <c r="K173" s="15" t="s">
        <v>5509</v>
      </c>
      <c r="L173" s="17" t="s">
        <v>5215</v>
      </c>
      <c r="M173" s="17" t="s">
        <v>5980</v>
      </c>
      <c r="N173" s="17">
        <v>20060804</v>
      </c>
      <c r="O173" s="17" t="s">
        <v>32</v>
      </c>
      <c r="P173" t="e">
        <f t="shared" si="12"/>
        <v>#VALUE!</v>
      </c>
      <c r="Q173" t="e">
        <f t="shared" si="13"/>
        <v>#VALUE!</v>
      </c>
      <c r="R173" t="e">
        <f t="shared" si="14"/>
        <v>#VALUE!</v>
      </c>
      <c r="S173" t="e">
        <f t="shared" si="15"/>
        <v>#VALUE!</v>
      </c>
      <c r="T173" t="e">
        <f t="shared" si="16"/>
        <v>#VALUE!</v>
      </c>
      <c r="U173" t="str">
        <f t="shared" si="17"/>
        <v>昭和学院高高</v>
      </c>
    </row>
    <row r="174" spans="1:21" x14ac:dyDescent="0.2">
      <c r="A174" s="12">
        <v>2311</v>
      </c>
      <c r="B174" s="13" t="s">
        <v>4727</v>
      </c>
      <c r="C174" s="13" t="s">
        <v>237</v>
      </c>
      <c r="D174" s="14"/>
      <c r="E174" s="13" t="s">
        <v>5078</v>
      </c>
      <c r="F174" s="16">
        <v>2</v>
      </c>
      <c r="G174" s="14"/>
      <c r="H174" s="14"/>
      <c r="I174" s="14"/>
      <c r="J174" s="15" t="s">
        <v>238</v>
      </c>
      <c r="K174" s="15" t="s">
        <v>217</v>
      </c>
      <c r="L174" s="17" t="s">
        <v>239</v>
      </c>
      <c r="M174" s="17" t="s">
        <v>218</v>
      </c>
      <c r="N174" s="17">
        <v>20070327</v>
      </c>
      <c r="O174" s="17" t="s">
        <v>32</v>
      </c>
      <c r="P174" t="e">
        <f t="shared" si="12"/>
        <v>#VALUE!</v>
      </c>
      <c r="Q174" t="e">
        <f t="shared" si="13"/>
        <v>#VALUE!</v>
      </c>
      <c r="R174" t="e">
        <f t="shared" si="14"/>
        <v>#VALUE!</v>
      </c>
      <c r="S174" t="e">
        <f t="shared" si="15"/>
        <v>#VALUE!</v>
      </c>
      <c r="T174" t="e">
        <f t="shared" si="16"/>
        <v>#VALUE!</v>
      </c>
      <c r="U174" t="str">
        <f t="shared" si="17"/>
        <v>昭和学院高高</v>
      </c>
    </row>
    <row r="175" spans="1:21" x14ac:dyDescent="0.2">
      <c r="A175" s="12">
        <v>2312</v>
      </c>
      <c r="B175" s="13" t="s">
        <v>4446</v>
      </c>
      <c r="C175" s="13" t="s">
        <v>5491</v>
      </c>
      <c r="D175" s="14"/>
      <c r="E175" s="13" t="s">
        <v>5078</v>
      </c>
      <c r="F175" s="16">
        <v>2</v>
      </c>
      <c r="G175" s="14"/>
      <c r="H175" s="14"/>
      <c r="I175" s="14"/>
      <c r="J175" s="15" t="s">
        <v>4447</v>
      </c>
      <c r="K175" s="15" t="s">
        <v>108</v>
      </c>
      <c r="L175" s="17" t="s">
        <v>5981</v>
      </c>
      <c r="M175" s="17" t="s">
        <v>109</v>
      </c>
      <c r="N175" s="17">
        <v>20060418</v>
      </c>
      <c r="O175" s="17" t="s">
        <v>32</v>
      </c>
      <c r="P175" t="e">
        <f t="shared" si="12"/>
        <v>#VALUE!</v>
      </c>
      <c r="Q175" t="e">
        <f t="shared" si="13"/>
        <v>#VALUE!</v>
      </c>
      <c r="R175" t="e">
        <f t="shared" si="14"/>
        <v>#VALUE!</v>
      </c>
      <c r="S175" t="e">
        <f t="shared" si="15"/>
        <v>#VALUE!</v>
      </c>
      <c r="T175" t="e">
        <f t="shared" si="16"/>
        <v>#VALUE!</v>
      </c>
      <c r="U175" t="str">
        <f t="shared" si="17"/>
        <v>昭和学院高高</v>
      </c>
    </row>
    <row r="176" spans="1:21" x14ac:dyDescent="0.2">
      <c r="A176" s="12">
        <v>2313</v>
      </c>
      <c r="B176" s="13" t="s">
        <v>5489</v>
      </c>
      <c r="C176" s="13" t="s">
        <v>5490</v>
      </c>
      <c r="D176" s="14"/>
      <c r="E176" s="13" t="s">
        <v>5078</v>
      </c>
      <c r="F176" s="16">
        <v>2</v>
      </c>
      <c r="G176" s="14"/>
      <c r="H176" s="14"/>
      <c r="I176" s="14"/>
      <c r="J176" s="15" t="s">
        <v>4428</v>
      </c>
      <c r="K176" s="15" t="s">
        <v>72</v>
      </c>
      <c r="L176" s="17" t="s">
        <v>4429</v>
      </c>
      <c r="M176" s="17" t="s">
        <v>93</v>
      </c>
      <c r="N176" s="17">
        <v>20060608</v>
      </c>
      <c r="O176" s="17" t="s">
        <v>32</v>
      </c>
      <c r="P176" t="e">
        <f t="shared" si="12"/>
        <v>#VALUE!</v>
      </c>
      <c r="Q176" t="e">
        <f t="shared" si="13"/>
        <v>#VALUE!</v>
      </c>
      <c r="R176" t="e">
        <f t="shared" si="14"/>
        <v>#VALUE!</v>
      </c>
      <c r="S176" t="e">
        <f t="shared" si="15"/>
        <v>#VALUE!</v>
      </c>
      <c r="T176" t="e">
        <f t="shared" si="16"/>
        <v>#VALUE!</v>
      </c>
      <c r="U176" t="str">
        <f t="shared" si="17"/>
        <v>昭和学院高高</v>
      </c>
    </row>
    <row r="177" spans="1:21" x14ac:dyDescent="0.2">
      <c r="A177" s="12">
        <v>2314</v>
      </c>
      <c r="B177" s="13" t="s">
        <v>5505</v>
      </c>
      <c r="C177" s="13" t="s">
        <v>5506</v>
      </c>
      <c r="D177" s="14"/>
      <c r="E177" s="13" t="s">
        <v>5078</v>
      </c>
      <c r="F177" s="16">
        <v>2</v>
      </c>
      <c r="G177" s="14"/>
      <c r="H177" s="14"/>
      <c r="I177" s="14"/>
      <c r="J177" s="15" t="s">
        <v>5507</v>
      </c>
      <c r="K177" s="15" t="s">
        <v>4583</v>
      </c>
      <c r="L177" s="17" t="s">
        <v>5982</v>
      </c>
      <c r="M177" s="17" t="s">
        <v>4584</v>
      </c>
      <c r="N177" s="17">
        <v>20060813</v>
      </c>
      <c r="O177" s="17" t="s">
        <v>32</v>
      </c>
      <c r="P177" t="e">
        <f t="shared" si="12"/>
        <v>#VALUE!</v>
      </c>
      <c r="Q177" t="e">
        <f t="shared" si="13"/>
        <v>#VALUE!</v>
      </c>
      <c r="R177" t="e">
        <f t="shared" si="14"/>
        <v>#VALUE!</v>
      </c>
      <c r="S177" t="e">
        <f t="shared" si="15"/>
        <v>#VALUE!</v>
      </c>
      <c r="T177" t="e">
        <f t="shared" si="16"/>
        <v>#VALUE!</v>
      </c>
      <c r="U177" t="str">
        <f t="shared" si="17"/>
        <v>昭和学院高高</v>
      </c>
    </row>
    <row r="178" spans="1:21" x14ac:dyDescent="0.2">
      <c r="A178" s="12">
        <v>2315</v>
      </c>
      <c r="B178" s="13" t="s">
        <v>5502</v>
      </c>
      <c r="C178" s="13" t="s">
        <v>5503</v>
      </c>
      <c r="D178" s="14"/>
      <c r="E178" s="13" t="s">
        <v>5078</v>
      </c>
      <c r="F178" s="16">
        <v>2</v>
      </c>
      <c r="G178" s="14"/>
      <c r="H178" s="14"/>
      <c r="I178" s="14"/>
      <c r="J178" s="15" t="s">
        <v>5504</v>
      </c>
      <c r="K178" s="15" t="s">
        <v>240</v>
      </c>
      <c r="L178" s="17" t="s">
        <v>5956</v>
      </c>
      <c r="M178" s="17" t="s">
        <v>5858</v>
      </c>
      <c r="N178" s="17">
        <v>20060920</v>
      </c>
      <c r="O178" s="17" t="s">
        <v>32</v>
      </c>
      <c r="P178" t="e">
        <f t="shared" si="12"/>
        <v>#VALUE!</v>
      </c>
      <c r="Q178" t="e">
        <f t="shared" si="13"/>
        <v>#VALUE!</v>
      </c>
      <c r="R178" t="e">
        <f t="shared" si="14"/>
        <v>#VALUE!</v>
      </c>
      <c r="S178" t="e">
        <f t="shared" si="15"/>
        <v>#VALUE!</v>
      </c>
      <c r="T178" t="e">
        <f t="shared" si="16"/>
        <v>#VALUE!</v>
      </c>
      <c r="U178" t="str">
        <f t="shared" si="17"/>
        <v>昭和学院高高</v>
      </c>
    </row>
    <row r="179" spans="1:21" x14ac:dyDescent="0.2">
      <c r="A179" s="12">
        <v>2316</v>
      </c>
      <c r="B179" s="13" t="s">
        <v>5494</v>
      </c>
      <c r="C179" s="13" t="s">
        <v>5495</v>
      </c>
      <c r="D179" s="14"/>
      <c r="E179" s="13" t="s">
        <v>5078</v>
      </c>
      <c r="F179" s="16">
        <v>2</v>
      </c>
      <c r="G179" s="14"/>
      <c r="H179" s="14"/>
      <c r="I179" s="14"/>
      <c r="J179" s="15" t="s">
        <v>4391</v>
      </c>
      <c r="K179" s="15" t="s">
        <v>263</v>
      </c>
      <c r="L179" s="17" t="s">
        <v>4392</v>
      </c>
      <c r="M179" s="17" t="s">
        <v>5247</v>
      </c>
      <c r="N179" s="17">
        <v>20061018</v>
      </c>
      <c r="O179" s="17" t="s">
        <v>32</v>
      </c>
      <c r="P179" t="e">
        <f t="shared" si="12"/>
        <v>#VALUE!</v>
      </c>
      <c r="Q179" t="e">
        <f t="shared" si="13"/>
        <v>#VALUE!</v>
      </c>
      <c r="R179" t="e">
        <f t="shared" si="14"/>
        <v>#VALUE!</v>
      </c>
      <c r="S179" t="e">
        <f t="shared" si="15"/>
        <v>#VALUE!</v>
      </c>
      <c r="T179" t="e">
        <f t="shared" si="16"/>
        <v>#VALUE!</v>
      </c>
      <c r="U179" t="str">
        <f t="shared" si="17"/>
        <v>昭和学院高高</v>
      </c>
    </row>
    <row r="180" spans="1:21" x14ac:dyDescent="0.2">
      <c r="A180" s="12">
        <v>2317</v>
      </c>
      <c r="B180" s="13" t="s">
        <v>5499</v>
      </c>
      <c r="C180" s="13" t="s">
        <v>5500</v>
      </c>
      <c r="D180" s="14"/>
      <c r="E180" s="13" t="s">
        <v>5078</v>
      </c>
      <c r="F180" s="16">
        <v>2</v>
      </c>
      <c r="G180" s="14"/>
      <c r="H180" s="14"/>
      <c r="I180" s="14"/>
      <c r="J180" s="15" t="s">
        <v>5501</v>
      </c>
      <c r="K180" s="15" t="s">
        <v>154</v>
      </c>
      <c r="L180" s="17" t="s">
        <v>5983</v>
      </c>
      <c r="M180" s="17" t="s">
        <v>155</v>
      </c>
      <c r="N180" s="17">
        <v>20061103</v>
      </c>
      <c r="O180" s="17" t="s">
        <v>32</v>
      </c>
      <c r="P180" t="e">
        <f t="shared" si="12"/>
        <v>#VALUE!</v>
      </c>
      <c r="Q180" t="e">
        <f t="shared" si="13"/>
        <v>#VALUE!</v>
      </c>
      <c r="R180" t="e">
        <f t="shared" si="14"/>
        <v>#VALUE!</v>
      </c>
      <c r="S180" t="e">
        <f t="shared" si="15"/>
        <v>#VALUE!</v>
      </c>
      <c r="T180" t="e">
        <f t="shared" si="16"/>
        <v>#VALUE!</v>
      </c>
      <c r="U180" t="str">
        <f t="shared" si="17"/>
        <v>昭和学院高高</v>
      </c>
    </row>
    <row r="181" spans="1:21" x14ac:dyDescent="0.2">
      <c r="A181" s="12">
        <v>2318</v>
      </c>
      <c r="B181" s="13" t="s">
        <v>5492</v>
      </c>
      <c r="C181" s="13" t="s">
        <v>5493</v>
      </c>
      <c r="D181" s="14"/>
      <c r="E181" s="13" t="s">
        <v>5078</v>
      </c>
      <c r="F181" s="16">
        <v>2</v>
      </c>
      <c r="G181" s="14"/>
      <c r="H181" s="14"/>
      <c r="I181" s="14"/>
      <c r="J181" s="15" t="s">
        <v>4619</v>
      </c>
      <c r="K181" s="15" t="s">
        <v>4542</v>
      </c>
      <c r="L181" s="17" t="s">
        <v>4620</v>
      </c>
      <c r="M181" s="17" t="s">
        <v>4543</v>
      </c>
      <c r="N181" s="17">
        <v>20061223</v>
      </c>
      <c r="O181" s="17" t="s">
        <v>32</v>
      </c>
      <c r="P181" t="e">
        <f t="shared" si="12"/>
        <v>#VALUE!</v>
      </c>
      <c r="Q181" t="e">
        <f t="shared" si="13"/>
        <v>#VALUE!</v>
      </c>
      <c r="R181" t="e">
        <f t="shared" si="14"/>
        <v>#VALUE!</v>
      </c>
      <c r="S181" t="e">
        <f t="shared" si="15"/>
        <v>#VALUE!</v>
      </c>
      <c r="T181" t="e">
        <f t="shared" si="16"/>
        <v>#VALUE!</v>
      </c>
      <c r="U181" t="str">
        <f t="shared" si="17"/>
        <v>昭和学院高高</v>
      </c>
    </row>
    <row r="182" spans="1:21" x14ac:dyDescent="0.2">
      <c r="A182" s="12">
        <v>2319</v>
      </c>
      <c r="B182" s="13" t="s">
        <v>580</v>
      </c>
      <c r="C182" s="13" t="s">
        <v>5817</v>
      </c>
      <c r="D182" s="14"/>
      <c r="E182" s="13" t="s">
        <v>5078</v>
      </c>
      <c r="F182" s="16">
        <v>1</v>
      </c>
      <c r="G182" s="14"/>
      <c r="H182" s="14"/>
      <c r="I182" s="14"/>
      <c r="J182" s="15" t="s">
        <v>852</v>
      </c>
      <c r="K182" s="15" t="s">
        <v>5845</v>
      </c>
      <c r="L182" s="17" t="s">
        <v>854</v>
      </c>
      <c r="M182" s="17" t="s">
        <v>5984</v>
      </c>
      <c r="N182" s="17">
        <v>20071025</v>
      </c>
      <c r="O182" s="17" t="s">
        <v>32</v>
      </c>
      <c r="P182" t="e">
        <f t="shared" si="12"/>
        <v>#VALUE!</v>
      </c>
      <c r="Q182" t="e">
        <f t="shared" si="13"/>
        <v>#VALUE!</v>
      </c>
      <c r="R182" t="e">
        <f t="shared" si="14"/>
        <v>#VALUE!</v>
      </c>
      <c r="S182" t="e">
        <f t="shared" si="15"/>
        <v>#VALUE!</v>
      </c>
      <c r="T182" t="e">
        <f t="shared" si="16"/>
        <v>#VALUE!</v>
      </c>
      <c r="U182" t="str">
        <f t="shared" si="17"/>
        <v>昭和学院高高</v>
      </c>
    </row>
    <row r="183" spans="1:21" x14ac:dyDescent="0.2">
      <c r="A183" s="12">
        <v>2431</v>
      </c>
      <c r="B183" s="13" t="s">
        <v>6075</v>
      </c>
      <c r="C183" s="13" t="s">
        <v>6076</v>
      </c>
      <c r="D183" s="14"/>
      <c r="E183" s="13" t="s">
        <v>5078</v>
      </c>
      <c r="F183" s="16">
        <v>1</v>
      </c>
      <c r="G183" s="14"/>
      <c r="H183" s="14"/>
      <c r="I183" s="14"/>
      <c r="J183" s="15" t="s">
        <v>4395</v>
      </c>
      <c r="K183" s="15" t="s">
        <v>4011</v>
      </c>
      <c r="L183" s="17" t="s">
        <v>4396</v>
      </c>
      <c r="M183" s="17" t="s">
        <v>4013</v>
      </c>
      <c r="N183" s="17">
        <v>20070601</v>
      </c>
      <c r="O183" s="17" t="s">
        <v>32</v>
      </c>
      <c r="P183" t="e">
        <f t="shared" si="12"/>
        <v>#VALUE!</v>
      </c>
      <c r="Q183" t="e">
        <f t="shared" si="13"/>
        <v>#VALUE!</v>
      </c>
      <c r="R183" t="e">
        <f t="shared" si="14"/>
        <v>#VALUE!</v>
      </c>
      <c r="S183" t="e">
        <f t="shared" si="15"/>
        <v>#VALUE!</v>
      </c>
      <c r="T183" t="e">
        <f t="shared" si="16"/>
        <v>#VALUE!</v>
      </c>
      <c r="U183" t="str">
        <f t="shared" si="17"/>
        <v>昭和学院高高</v>
      </c>
    </row>
    <row r="184" spans="1:21" x14ac:dyDescent="0.2">
      <c r="A184" s="12">
        <v>2662</v>
      </c>
      <c r="B184" s="13" t="s">
        <v>6077</v>
      </c>
      <c r="C184" s="13" t="s">
        <v>5888</v>
      </c>
      <c r="D184" s="14"/>
      <c r="E184" s="13" t="s">
        <v>5078</v>
      </c>
      <c r="F184" s="16">
        <v>1</v>
      </c>
      <c r="G184" s="14"/>
      <c r="H184" s="14"/>
      <c r="I184" s="14"/>
      <c r="J184" s="15" t="s">
        <v>190</v>
      </c>
      <c r="K184" s="15" t="s">
        <v>76</v>
      </c>
      <c r="L184" s="17" t="s">
        <v>191</v>
      </c>
      <c r="M184" s="17" t="s">
        <v>77</v>
      </c>
      <c r="N184" s="17">
        <v>20070605</v>
      </c>
      <c r="O184" s="17" t="s">
        <v>32</v>
      </c>
      <c r="P184" t="e">
        <f t="shared" si="12"/>
        <v>#VALUE!</v>
      </c>
      <c r="Q184" t="e">
        <f t="shared" si="13"/>
        <v>#VALUE!</v>
      </c>
      <c r="R184" t="e">
        <f t="shared" si="14"/>
        <v>#VALUE!</v>
      </c>
      <c r="S184" t="e">
        <f t="shared" si="15"/>
        <v>#VALUE!</v>
      </c>
      <c r="T184" t="e">
        <f t="shared" si="16"/>
        <v>#VALUE!</v>
      </c>
      <c r="U184" t="str">
        <f t="shared" si="17"/>
        <v>昭和学院高高</v>
      </c>
    </row>
    <row r="185" spans="1:21" x14ac:dyDescent="0.2">
      <c r="A185" s="12">
        <v>2663</v>
      </c>
      <c r="B185" s="13" t="s">
        <v>4622</v>
      </c>
      <c r="C185" s="13" t="s">
        <v>6078</v>
      </c>
      <c r="D185" s="14"/>
      <c r="E185" s="13" t="s">
        <v>5078</v>
      </c>
      <c r="F185" s="16">
        <v>1</v>
      </c>
      <c r="G185" s="14"/>
      <c r="H185" s="14"/>
      <c r="I185" s="14"/>
      <c r="J185" s="15" t="s">
        <v>4480</v>
      </c>
      <c r="K185" s="15" t="s">
        <v>6142</v>
      </c>
      <c r="L185" s="17" t="s">
        <v>4481</v>
      </c>
      <c r="M185" s="17" t="s">
        <v>5985</v>
      </c>
      <c r="N185" s="17">
        <v>20070617</v>
      </c>
      <c r="O185" s="17" t="s">
        <v>32</v>
      </c>
      <c r="P185" t="e">
        <f t="shared" si="12"/>
        <v>#VALUE!</v>
      </c>
      <c r="Q185" t="e">
        <f t="shared" si="13"/>
        <v>#VALUE!</v>
      </c>
      <c r="R185" t="e">
        <f t="shared" si="14"/>
        <v>#VALUE!</v>
      </c>
      <c r="S185" t="e">
        <f t="shared" si="15"/>
        <v>#VALUE!</v>
      </c>
      <c r="T185" t="e">
        <f t="shared" si="16"/>
        <v>#VALUE!</v>
      </c>
      <c r="U185" t="str">
        <f t="shared" si="17"/>
        <v>昭和学院高高</v>
      </c>
    </row>
    <row r="186" spans="1:21" x14ac:dyDescent="0.2">
      <c r="A186" s="12">
        <v>2664</v>
      </c>
      <c r="B186" s="13" t="s">
        <v>4684</v>
      </c>
      <c r="C186" s="13" t="s">
        <v>6079</v>
      </c>
      <c r="D186" s="14"/>
      <c r="E186" s="13" t="s">
        <v>5078</v>
      </c>
      <c r="F186" s="16">
        <v>1</v>
      </c>
      <c r="G186" s="14"/>
      <c r="H186" s="14"/>
      <c r="I186" s="14"/>
      <c r="J186" s="15" t="s">
        <v>186</v>
      </c>
      <c r="K186" s="15" t="s">
        <v>6143</v>
      </c>
      <c r="L186" s="17" t="s">
        <v>187</v>
      </c>
      <c r="M186" s="17" t="s">
        <v>5986</v>
      </c>
      <c r="N186" s="17">
        <v>20070702</v>
      </c>
      <c r="O186" s="17" t="s">
        <v>32</v>
      </c>
      <c r="P186" t="e">
        <f t="shared" si="12"/>
        <v>#VALUE!</v>
      </c>
      <c r="Q186" t="e">
        <f t="shared" si="13"/>
        <v>#VALUE!</v>
      </c>
      <c r="R186" t="e">
        <f t="shared" si="14"/>
        <v>#VALUE!</v>
      </c>
      <c r="S186" t="e">
        <f t="shared" si="15"/>
        <v>#VALUE!</v>
      </c>
      <c r="T186" t="e">
        <f t="shared" si="16"/>
        <v>#VALUE!</v>
      </c>
      <c r="U186" t="str">
        <f t="shared" si="17"/>
        <v>昭和学院高高</v>
      </c>
    </row>
    <row r="187" spans="1:21" x14ac:dyDescent="0.2">
      <c r="A187" s="12">
        <v>2665</v>
      </c>
      <c r="B187" s="13" t="s">
        <v>6080</v>
      </c>
      <c r="C187" s="13" t="s">
        <v>863</v>
      </c>
      <c r="D187" s="14"/>
      <c r="E187" s="13" t="s">
        <v>5078</v>
      </c>
      <c r="F187" s="16">
        <v>1</v>
      </c>
      <c r="G187" s="14"/>
      <c r="H187" s="14"/>
      <c r="I187" s="14"/>
      <c r="J187" s="15" t="s">
        <v>4614</v>
      </c>
      <c r="K187" s="15" t="s">
        <v>228</v>
      </c>
      <c r="L187" s="17" t="s">
        <v>5987</v>
      </c>
      <c r="M187" s="17" t="s">
        <v>229</v>
      </c>
      <c r="N187" s="17">
        <v>20070714</v>
      </c>
      <c r="O187" s="17" t="s">
        <v>32</v>
      </c>
      <c r="P187" t="e">
        <f t="shared" si="12"/>
        <v>#VALUE!</v>
      </c>
      <c r="Q187" t="e">
        <f t="shared" si="13"/>
        <v>#VALUE!</v>
      </c>
      <c r="R187" t="e">
        <f t="shared" si="14"/>
        <v>#VALUE!</v>
      </c>
      <c r="S187" t="e">
        <f t="shared" si="15"/>
        <v>#VALUE!</v>
      </c>
      <c r="T187" t="e">
        <f t="shared" si="16"/>
        <v>#VALUE!</v>
      </c>
      <c r="U187" t="str">
        <f t="shared" si="17"/>
        <v>昭和学院高高</v>
      </c>
    </row>
    <row r="188" spans="1:21" x14ac:dyDescent="0.2">
      <c r="A188" s="12">
        <v>2666</v>
      </c>
      <c r="B188" s="13" t="s">
        <v>5255</v>
      </c>
      <c r="C188" s="13" t="s">
        <v>6081</v>
      </c>
      <c r="D188" s="14"/>
      <c r="E188" s="13" t="s">
        <v>5078</v>
      </c>
      <c r="F188" s="16">
        <v>1</v>
      </c>
      <c r="G188" s="14"/>
      <c r="H188" s="14"/>
      <c r="I188" s="14"/>
      <c r="J188" s="15" t="s">
        <v>313</v>
      </c>
      <c r="K188" s="15" t="s">
        <v>166</v>
      </c>
      <c r="L188" s="17" t="s">
        <v>314</v>
      </c>
      <c r="M188" s="17" t="s">
        <v>5862</v>
      </c>
      <c r="N188" s="17">
        <v>20070813</v>
      </c>
      <c r="O188" s="17" t="s">
        <v>32</v>
      </c>
      <c r="P188" t="e">
        <f t="shared" si="12"/>
        <v>#VALUE!</v>
      </c>
      <c r="Q188" t="e">
        <f t="shared" si="13"/>
        <v>#VALUE!</v>
      </c>
      <c r="R188" t="e">
        <f t="shared" si="14"/>
        <v>#VALUE!</v>
      </c>
      <c r="S188" t="e">
        <f t="shared" si="15"/>
        <v>#VALUE!</v>
      </c>
      <c r="T188" t="e">
        <f t="shared" si="16"/>
        <v>#VALUE!</v>
      </c>
      <c r="U188" t="str">
        <f t="shared" si="17"/>
        <v>昭和学院高高</v>
      </c>
    </row>
    <row r="189" spans="1:21" x14ac:dyDescent="0.2">
      <c r="A189" s="12">
        <v>2667</v>
      </c>
      <c r="B189" s="13" t="s">
        <v>6082</v>
      </c>
      <c r="C189" s="13" t="s">
        <v>6083</v>
      </c>
      <c r="D189" s="14"/>
      <c r="E189" s="13" t="s">
        <v>5078</v>
      </c>
      <c r="F189" s="16">
        <v>1</v>
      </c>
      <c r="G189" s="14"/>
      <c r="H189" s="14"/>
      <c r="I189" s="14"/>
      <c r="J189" s="15" t="s">
        <v>6144</v>
      </c>
      <c r="K189" s="15" t="s">
        <v>388</v>
      </c>
      <c r="L189" s="17" t="s">
        <v>5988</v>
      </c>
      <c r="M189" s="17" t="s">
        <v>389</v>
      </c>
      <c r="N189" s="17">
        <v>20071121</v>
      </c>
      <c r="O189" s="17" t="s">
        <v>32</v>
      </c>
      <c r="P189" t="e">
        <f t="shared" si="12"/>
        <v>#VALUE!</v>
      </c>
      <c r="Q189" t="e">
        <f t="shared" si="13"/>
        <v>#VALUE!</v>
      </c>
      <c r="R189" t="e">
        <f t="shared" si="14"/>
        <v>#VALUE!</v>
      </c>
      <c r="S189" t="e">
        <f t="shared" si="15"/>
        <v>#VALUE!</v>
      </c>
      <c r="T189" t="e">
        <f t="shared" si="16"/>
        <v>#VALUE!</v>
      </c>
      <c r="U189" t="str">
        <f t="shared" si="17"/>
        <v>昭和学院高高</v>
      </c>
    </row>
    <row r="190" spans="1:21" x14ac:dyDescent="0.2">
      <c r="A190" s="12">
        <v>2668</v>
      </c>
      <c r="B190" s="13" t="s">
        <v>4727</v>
      </c>
      <c r="C190" s="13" t="s">
        <v>6084</v>
      </c>
      <c r="D190" s="14"/>
      <c r="E190" s="13" t="s">
        <v>5078</v>
      </c>
      <c r="F190" s="16">
        <v>1</v>
      </c>
      <c r="G190" s="14"/>
      <c r="H190" s="14"/>
      <c r="I190" s="14"/>
      <c r="J190" s="15" t="s">
        <v>238</v>
      </c>
      <c r="K190" s="15" t="s">
        <v>4566</v>
      </c>
      <c r="L190" s="17" t="s">
        <v>239</v>
      </c>
      <c r="M190" s="17" t="s">
        <v>5172</v>
      </c>
      <c r="N190" s="17">
        <v>20080117</v>
      </c>
      <c r="O190" s="17" t="s">
        <v>32</v>
      </c>
      <c r="P190" t="e">
        <f t="shared" si="12"/>
        <v>#VALUE!</v>
      </c>
      <c r="Q190" t="e">
        <f t="shared" si="13"/>
        <v>#VALUE!</v>
      </c>
      <c r="R190" t="e">
        <f t="shared" si="14"/>
        <v>#VALUE!</v>
      </c>
      <c r="S190" t="e">
        <f t="shared" si="15"/>
        <v>#VALUE!</v>
      </c>
      <c r="T190" t="e">
        <f t="shared" si="16"/>
        <v>#VALUE!</v>
      </c>
      <c r="U190" t="str">
        <f t="shared" si="17"/>
        <v>昭和学院高高</v>
      </c>
    </row>
    <row r="191" spans="1:21" x14ac:dyDescent="0.2">
      <c r="A191" s="12">
        <v>2669</v>
      </c>
      <c r="B191" s="13" t="s">
        <v>1020</v>
      </c>
      <c r="C191" s="13" t="s">
        <v>6085</v>
      </c>
      <c r="D191" s="14"/>
      <c r="E191" s="13" t="s">
        <v>5078</v>
      </c>
      <c r="F191" s="16">
        <v>1</v>
      </c>
      <c r="G191" s="14"/>
      <c r="H191" s="14"/>
      <c r="I191" s="14"/>
      <c r="J191" s="15" t="s">
        <v>377</v>
      </c>
      <c r="K191" s="15" t="s">
        <v>6145</v>
      </c>
      <c r="L191" s="17" t="s">
        <v>5614</v>
      </c>
      <c r="M191" s="17" t="s">
        <v>5989</v>
      </c>
      <c r="N191" s="17">
        <v>20080123</v>
      </c>
      <c r="O191" s="17" t="s">
        <v>32</v>
      </c>
      <c r="P191" t="e">
        <f t="shared" si="12"/>
        <v>#VALUE!</v>
      </c>
      <c r="Q191" t="e">
        <f t="shared" si="13"/>
        <v>#VALUE!</v>
      </c>
      <c r="R191" t="e">
        <f t="shared" si="14"/>
        <v>#VALUE!</v>
      </c>
      <c r="S191" t="e">
        <f t="shared" si="15"/>
        <v>#VALUE!</v>
      </c>
      <c r="T191" t="e">
        <f t="shared" si="16"/>
        <v>#VALUE!</v>
      </c>
      <c r="U191" t="str">
        <f t="shared" si="17"/>
        <v>昭和学院高高</v>
      </c>
    </row>
    <row r="192" spans="1:21" x14ac:dyDescent="0.2">
      <c r="A192" s="12">
        <v>2670</v>
      </c>
      <c r="B192" s="13" t="s">
        <v>6077</v>
      </c>
      <c r="C192" s="13" t="s">
        <v>6086</v>
      </c>
      <c r="D192" s="14"/>
      <c r="E192" s="13" t="s">
        <v>5078</v>
      </c>
      <c r="F192" s="16">
        <v>1</v>
      </c>
      <c r="G192" s="14"/>
      <c r="H192" s="14"/>
      <c r="I192" s="14"/>
      <c r="J192" s="15" t="s">
        <v>190</v>
      </c>
      <c r="K192" s="15" t="s">
        <v>962</v>
      </c>
      <c r="L192" s="17" t="s">
        <v>191</v>
      </c>
      <c r="M192" s="17" t="s">
        <v>964</v>
      </c>
      <c r="N192" s="17">
        <v>20080112</v>
      </c>
      <c r="O192" s="17" t="s">
        <v>32</v>
      </c>
      <c r="P192" t="e">
        <f t="shared" si="12"/>
        <v>#VALUE!</v>
      </c>
      <c r="Q192" t="e">
        <f t="shared" si="13"/>
        <v>#VALUE!</v>
      </c>
      <c r="R192" t="e">
        <f t="shared" si="14"/>
        <v>#VALUE!</v>
      </c>
      <c r="S192" t="e">
        <f t="shared" si="15"/>
        <v>#VALUE!</v>
      </c>
      <c r="T192" t="e">
        <f t="shared" si="16"/>
        <v>#VALUE!</v>
      </c>
      <c r="U192" t="str">
        <f t="shared" si="17"/>
        <v>昭和学院高高</v>
      </c>
    </row>
    <row r="193" spans="1:21" x14ac:dyDescent="0.2">
      <c r="A193" s="12">
        <v>2671</v>
      </c>
      <c r="B193" s="13" t="s">
        <v>6087</v>
      </c>
      <c r="C193" s="13" t="s">
        <v>6088</v>
      </c>
      <c r="D193" s="14"/>
      <c r="E193" s="13" t="s">
        <v>5078</v>
      </c>
      <c r="F193" s="16">
        <v>1</v>
      </c>
      <c r="G193" s="14"/>
      <c r="H193" s="14"/>
      <c r="I193" s="14"/>
      <c r="J193" s="15" t="s">
        <v>6146</v>
      </c>
      <c r="K193" s="15" t="s">
        <v>61</v>
      </c>
      <c r="L193" s="17" t="s">
        <v>5990</v>
      </c>
      <c r="M193" s="17" t="s">
        <v>63</v>
      </c>
      <c r="N193" s="17">
        <v>20080220</v>
      </c>
      <c r="O193" s="17" t="s">
        <v>32</v>
      </c>
      <c r="P193" t="e">
        <f t="shared" si="12"/>
        <v>#VALUE!</v>
      </c>
      <c r="Q193" t="e">
        <f t="shared" si="13"/>
        <v>#VALUE!</v>
      </c>
      <c r="R193" t="e">
        <f t="shared" si="14"/>
        <v>#VALUE!</v>
      </c>
      <c r="S193" t="e">
        <f t="shared" si="15"/>
        <v>#VALUE!</v>
      </c>
      <c r="T193" t="e">
        <f t="shared" si="16"/>
        <v>#VALUE!</v>
      </c>
      <c r="U193" t="str">
        <f t="shared" si="17"/>
        <v>昭和学院高高</v>
      </c>
    </row>
    <row r="194" spans="1:21" x14ac:dyDescent="0.2">
      <c r="A194" s="12">
        <v>2672</v>
      </c>
      <c r="B194" s="13" t="s">
        <v>4472</v>
      </c>
      <c r="C194" s="13" t="s">
        <v>6089</v>
      </c>
      <c r="D194" s="14"/>
      <c r="E194" s="13" t="s">
        <v>5078</v>
      </c>
      <c r="F194" s="16">
        <v>1</v>
      </c>
      <c r="G194" s="14"/>
      <c r="H194" s="14"/>
      <c r="I194" s="14"/>
      <c r="J194" s="15" t="s">
        <v>85</v>
      </c>
      <c r="K194" s="15" t="s">
        <v>95</v>
      </c>
      <c r="L194" s="17" t="s">
        <v>5571</v>
      </c>
      <c r="M194" s="17" t="s">
        <v>97</v>
      </c>
      <c r="N194" s="17">
        <v>20080220</v>
      </c>
      <c r="O194" s="17" t="s">
        <v>32</v>
      </c>
      <c r="P194" t="e">
        <f t="shared" si="12"/>
        <v>#VALUE!</v>
      </c>
      <c r="Q194" t="e">
        <f t="shared" si="13"/>
        <v>#VALUE!</v>
      </c>
      <c r="R194" t="e">
        <f t="shared" si="14"/>
        <v>#VALUE!</v>
      </c>
      <c r="S194" t="e">
        <f t="shared" si="15"/>
        <v>#VALUE!</v>
      </c>
      <c r="T194" t="e">
        <f t="shared" si="16"/>
        <v>#VALUE!</v>
      </c>
      <c r="U194" t="str">
        <f t="shared" si="17"/>
        <v>昭和学院高高</v>
      </c>
    </row>
    <row r="195" spans="1:21" x14ac:dyDescent="0.2">
      <c r="A195" s="12">
        <v>2320</v>
      </c>
      <c r="B195" s="13" t="s">
        <v>5298</v>
      </c>
      <c r="C195" s="13" t="s">
        <v>5299</v>
      </c>
      <c r="D195" s="14"/>
      <c r="E195" s="13" t="s">
        <v>5081</v>
      </c>
      <c r="F195" s="16">
        <v>3</v>
      </c>
      <c r="G195" s="14"/>
      <c r="H195" s="14"/>
      <c r="I195" s="14"/>
      <c r="J195" s="15" t="s">
        <v>5300</v>
      </c>
      <c r="K195" s="15" t="s">
        <v>72</v>
      </c>
      <c r="L195" s="17" t="s">
        <v>5301</v>
      </c>
      <c r="M195" s="17" t="s">
        <v>93</v>
      </c>
      <c r="N195" s="17">
        <v>20051002</v>
      </c>
      <c r="O195" s="17" t="s">
        <v>32</v>
      </c>
      <c r="P195" t="e">
        <f t="shared" ref="P195:P258" si="18">LEFT(B195,FIND("　",B195)-1)</f>
        <v>#VALUE!</v>
      </c>
      <c r="Q195" t="e">
        <f t="shared" ref="Q195:Q258" si="19">RIGHT(B195,LEN(B195)-FIND("　",B195))</f>
        <v>#VALUE!</v>
      </c>
      <c r="R195" t="e">
        <f t="shared" ref="R195:R258" si="20">ASC(LEFT(J195,FIND("　",J195)-1))</f>
        <v>#VALUE!</v>
      </c>
      <c r="S195" t="e">
        <f t="shared" ref="S195:S258" si="21">ASC(RIGHT(J195,LEN(J195)-FIND("　",J195)))</f>
        <v>#VALUE!</v>
      </c>
      <c r="T195" t="e">
        <f t="shared" ref="T195:T258" si="22">LEFT(O195,FIND(" ",O195)-1)</f>
        <v>#VALUE!</v>
      </c>
      <c r="U195" t="str">
        <f t="shared" ref="U195:U258" si="23">E195&amp;"高"</f>
        <v>浦安高高</v>
      </c>
    </row>
    <row r="196" spans="1:21" x14ac:dyDescent="0.2">
      <c r="A196" s="12">
        <v>2321</v>
      </c>
      <c r="B196" s="13" t="s">
        <v>5818</v>
      </c>
      <c r="C196" s="13" t="s">
        <v>5819</v>
      </c>
      <c r="D196" s="14"/>
      <c r="E196" s="13" t="s">
        <v>5081</v>
      </c>
      <c r="F196" s="16">
        <v>2</v>
      </c>
      <c r="G196" s="14"/>
      <c r="H196" s="14"/>
      <c r="I196" s="14"/>
      <c r="J196" s="15" t="s">
        <v>1101</v>
      </c>
      <c r="K196" s="15" t="s">
        <v>35</v>
      </c>
      <c r="L196" s="17" t="s">
        <v>1469</v>
      </c>
      <c r="M196" s="17" t="s">
        <v>5275</v>
      </c>
      <c r="N196" s="17">
        <v>20061205</v>
      </c>
      <c r="O196" s="17" t="s">
        <v>32</v>
      </c>
      <c r="P196" t="e">
        <f t="shared" si="18"/>
        <v>#VALUE!</v>
      </c>
      <c r="Q196" t="e">
        <f t="shared" si="19"/>
        <v>#VALUE!</v>
      </c>
      <c r="R196" t="e">
        <f t="shared" si="20"/>
        <v>#VALUE!</v>
      </c>
      <c r="S196" t="e">
        <f t="shared" si="21"/>
        <v>#VALUE!</v>
      </c>
      <c r="T196" t="e">
        <f t="shared" si="22"/>
        <v>#VALUE!</v>
      </c>
      <c r="U196" t="str">
        <f t="shared" si="23"/>
        <v>浦安高高</v>
      </c>
    </row>
    <row r="197" spans="1:21" x14ac:dyDescent="0.2">
      <c r="A197" s="12">
        <v>2673</v>
      </c>
      <c r="B197" s="13" t="s">
        <v>6090</v>
      </c>
      <c r="C197" s="13" t="s">
        <v>4585</v>
      </c>
      <c r="D197" s="14"/>
      <c r="E197" s="13" t="s">
        <v>5081</v>
      </c>
      <c r="F197" s="16">
        <v>1</v>
      </c>
      <c r="G197" s="14"/>
      <c r="H197" s="14"/>
      <c r="I197" s="14"/>
      <c r="J197" s="24" t="s">
        <v>6147</v>
      </c>
      <c r="K197" s="15" t="s">
        <v>3937</v>
      </c>
      <c r="L197" s="17" t="s">
        <v>5991</v>
      </c>
      <c r="M197" s="17" t="s">
        <v>3938</v>
      </c>
      <c r="N197" s="17">
        <v>20080210</v>
      </c>
      <c r="O197" s="17" t="s">
        <v>32</v>
      </c>
      <c r="P197" t="e">
        <f t="shared" si="18"/>
        <v>#VALUE!</v>
      </c>
      <c r="Q197" t="e">
        <f t="shared" si="19"/>
        <v>#VALUE!</v>
      </c>
      <c r="R197" t="e">
        <f t="shared" si="20"/>
        <v>#VALUE!</v>
      </c>
      <c r="S197" t="e">
        <f t="shared" si="21"/>
        <v>#VALUE!</v>
      </c>
      <c r="T197" t="e">
        <f t="shared" si="22"/>
        <v>#VALUE!</v>
      </c>
      <c r="U197" t="str">
        <f t="shared" si="23"/>
        <v>浦安高高</v>
      </c>
    </row>
    <row r="198" spans="1:21" x14ac:dyDescent="0.2">
      <c r="A198" s="12">
        <v>2674</v>
      </c>
      <c r="B198" s="13" t="s">
        <v>5182</v>
      </c>
      <c r="C198" s="13" t="s">
        <v>6091</v>
      </c>
      <c r="D198" s="14"/>
      <c r="E198" s="13" t="s">
        <v>5081</v>
      </c>
      <c r="F198" s="16">
        <v>1</v>
      </c>
      <c r="G198" s="14"/>
      <c r="H198" s="14"/>
      <c r="I198" s="14"/>
      <c r="J198" s="24" t="s">
        <v>5184</v>
      </c>
      <c r="K198" s="15" t="s">
        <v>3881</v>
      </c>
      <c r="L198" s="17" t="s">
        <v>5185</v>
      </c>
      <c r="M198" s="17" t="s">
        <v>3882</v>
      </c>
      <c r="N198" s="17">
        <v>20080229</v>
      </c>
      <c r="O198" s="17" t="s">
        <v>32</v>
      </c>
      <c r="P198" t="e">
        <f t="shared" si="18"/>
        <v>#VALUE!</v>
      </c>
      <c r="Q198" t="e">
        <f t="shared" si="19"/>
        <v>#VALUE!</v>
      </c>
      <c r="R198" t="e">
        <f t="shared" si="20"/>
        <v>#VALUE!</v>
      </c>
      <c r="S198" t="e">
        <f t="shared" si="21"/>
        <v>#VALUE!</v>
      </c>
      <c r="T198" t="e">
        <f t="shared" si="22"/>
        <v>#VALUE!</v>
      </c>
      <c r="U198" t="str">
        <f t="shared" si="23"/>
        <v>浦安高高</v>
      </c>
    </row>
    <row r="199" spans="1:21" x14ac:dyDescent="0.2">
      <c r="A199" s="12">
        <v>2675</v>
      </c>
      <c r="B199" s="13" t="s">
        <v>4954</v>
      </c>
      <c r="C199" s="13" t="s">
        <v>6092</v>
      </c>
      <c r="D199" s="14"/>
      <c r="E199" s="13" t="s">
        <v>5081</v>
      </c>
      <c r="F199" s="16">
        <v>1</v>
      </c>
      <c r="G199" s="14"/>
      <c r="H199" s="14"/>
      <c r="I199" s="14"/>
      <c r="J199" s="24" t="s">
        <v>6148</v>
      </c>
      <c r="K199" s="15" t="s">
        <v>4536</v>
      </c>
      <c r="L199" s="17" t="s">
        <v>4958</v>
      </c>
      <c r="M199" s="17" t="s">
        <v>3816</v>
      </c>
      <c r="N199" s="17">
        <v>20070731</v>
      </c>
      <c r="O199" s="17" t="s">
        <v>32</v>
      </c>
      <c r="P199" t="e">
        <f t="shared" si="18"/>
        <v>#VALUE!</v>
      </c>
      <c r="Q199" t="e">
        <f t="shared" si="19"/>
        <v>#VALUE!</v>
      </c>
      <c r="R199" t="e">
        <f t="shared" si="20"/>
        <v>#VALUE!</v>
      </c>
      <c r="S199" t="e">
        <f t="shared" si="21"/>
        <v>#VALUE!</v>
      </c>
      <c r="T199" t="e">
        <f t="shared" si="22"/>
        <v>#VALUE!</v>
      </c>
      <c r="U199" t="str">
        <f t="shared" si="23"/>
        <v>浦安高高</v>
      </c>
    </row>
    <row r="200" spans="1:21" x14ac:dyDescent="0.2">
      <c r="A200" s="12">
        <v>2676</v>
      </c>
      <c r="B200" s="13" t="s">
        <v>6093</v>
      </c>
      <c r="C200" s="13" t="s">
        <v>6094</v>
      </c>
      <c r="D200" s="14"/>
      <c r="E200" s="13" t="s">
        <v>5081</v>
      </c>
      <c r="F200" s="16">
        <v>1</v>
      </c>
      <c r="G200" s="14"/>
      <c r="H200" s="14"/>
      <c r="I200" s="14"/>
      <c r="J200" s="24" t="s">
        <v>4604</v>
      </c>
      <c r="K200" s="15" t="s">
        <v>4366</v>
      </c>
      <c r="L200" s="17" t="s">
        <v>5992</v>
      </c>
      <c r="M200" s="17" t="s">
        <v>5758</v>
      </c>
      <c r="N200" s="17">
        <v>20080207</v>
      </c>
      <c r="O200" s="17" t="s">
        <v>32</v>
      </c>
      <c r="P200" t="e">
        <f t="shared" si="18"/>
        <v>#VALUE!</v>
      </c>
      <c r="Q200" t="e">
        <f t="shared" si="19"/>
        <v>#VALUE!</v>
      </c>
      <c r="R200" t="e">
        <f t="shared" si="20"/>
        <v>#VALUE!</v>
      </c>
      <c r="S200" t="e">
        <f t="shared" si="21"/>
        <v>#VALUE!</v>
      </c>
      <c r="T200" t="e">
        <f t="shared" si="22"/>
        <v>#VALUE!</v>
      </c>
      <c r="U200" t="str">
        <f t="shared" si="23"/>
        <v>浦安高高</v>
      </c>
    </row>
    <row r="201" spans="1:21" x14ac:dyDescent="0.2">
      <c r="A201" s="12">
        <v>2677</v>
      </c>
      <c r="B201" s="13" t="s">
        <v>6095</v>
      </c>
      <c r="C201" s="13" t="s">
        <v>6096</v>
      </c>
      <c r="D201" s="14"/>
      <c r="E201" s="13" t="s">
        <v>5081</v>
      </c>
      <c r="F201" s="16">
        <v>1</v>
      </c>
      <c r="G201" s="14"/>
      <c r="H201" s="14"/>
      <c r="I201" s="14"/>
      <c r="J201" s="24" t="s">
        <v>6149</v>
      </c>
      <c r="K201" s="15" t="s">
        <v>41</v>
      </c>
      <c r="L201" s="17" t="s">
        <v>5993</v>
      </c>
      <c r="M201" s="17" t="s">
        <v>4611</v>
      </c>
      <c r="N201" s="17">
        <v>20070819</v>
      </c>
      <c r="O201" s="17" t="s">
        <v>32</v>
      </c>
      <c r="P201" t="e">
        <f t="shared" si="18"/>
        <v>#VALUE!</v>
      </c>
      <c r="Q201" t="e">
        <f t="shared" si="19"/>
        <v>#VALUE!</v>
      </c>
      <c r="R201" t="e">
        <f t="shared" si="20"/>
        <v>#VALUE!</v>
      </c>
      <c r="S201" t="e">
        <f t="shared" si="21"/>
        <v>#VALUE!</v>
      </c>
      <c r="T201" t="e">
        <f t="shared" si="22"/>
        <v>#VALUE!</v>
      </c>
      <c r="U201" t="str">
        <f t="shared" si="23"/>
        <v>浦安高高</v>
      </c>
    </row>
    <row r="202" spans="1:21" x14ac:dyDescent="0.2">
      <c r="A202" s="12">
        <v>2432</v>
      </c>
      <c r="B202" s="13" t="s">
        <v>6097</v>
      </c>
      <c r="C202" s="13" t="s">
        <v>6098</v>
      </c>
      <c r="D202" s="14"/>
      <c r="E202" s="13" t="s">
        <v>5082</v>
      </c>
      <c r="F202" s="16">
        <v>1</v>
      </c>
      <c r="G202" s="14"/>
      <c r="H202" s="14"/>
      <c r="I202" s="14"/>
      <c r="J202" s="24" t="s">
        <v>6150</v>
      </c>
      <c r="K202" s="15" t="s">
        <v>326</v>
      </c>
      <c r="L202" s="17" t="s">
        <v>5994</v>
      </c>
      <c r="M202" s="17" t="s">
        <v>327</v>
      </c>
      <c r="N202" s="17">
        <v>20071126</v>
      </c>
      <c r="O202" s="17" t="s">
        <v>32</v>
      </c>
      <c r="P202" t="e">
        <f t="shared" si="18"/>
        <v>#VALUE!</v>
      </c>
      <c r="Q202" t="e">
        <f t="shared" si="19"/>
        <v>#VALUE!</v>
      </c>
      <c r="R202" t="e">
        <f t="shared" si="20"/>
        <v>#VALUE!</v>
      </c>
      <c r="S202" t="e">
        <f t="shared" si="21"/>
        <v>#VALUE!</v>
      </c>
      <c r="T202" t="e">
        <f t="shared" si="22"/>
        <v>#VALUE!</v>
      </c>
      <c r="U202" t="str">
        <f t="shared" si="23"/>
        <v>浦安南高高</v>
      </c>
    </row>
    <row r="203" spans="1:21" x14ac:dyDescent="0.2">
      <c r="A203" s="12">
        <v>2678</v>
      </c>
      <c r="B203" s="13" t="s">
        <v>6099</v>
      </c>
      <c r="C203" s="13" t="s">
        <v>6100</v>
      </c>
      <c r="D203" s="14"/>
      <c r="E203" s="13" t="s">
        <v>5082</v>
      </c>
      <c r="F203" s="16">
        <v>1</v>
      </c>
      <c r="G203" s="14"/>
      <c r="H203" s="14"/>
      <c r="I203" s="14"/>
      <c r="J203" s="24" t="s">
        <v>6151</v>
      </c>
      <c r="K203" s="15" t="s">
        <v>6152</v>
      </c>
      <c r="L203" s="17" t="s">
        <v>5995</v>
      </c>
      <c r="M203" s="17" t="s">
        <v>5996</v>
      </c>
      <c r="N203" s="17">
        <v>20070617</v>
      </c>
      <c r="O203" s="17" t="s">
        <v>32</v>
      </c>
      <c r="P203" t="e">
        <f t="shared" si="18"/>
        <v>#VALUE!</v>
      </c>
      <c r="Q203" t="e">
        <f t="shared" si="19"/>
        <v>#VALUE!</v>
      </c>
      <c r="R203" t="e">
        <f t="shared" si="20"/>
        <v>#VALUE!</v>
      </c>
      <c r="S203" t="e">
        <f t="shared" si="21"/>
        <v>#VALUE!</v>
      </c>
      <c r="T203" t="e">
        <f t="shared" si="22"/>
        <v>#VALUE!</v>
      </c>
      <c r="U203" t="str">
        <f t="shared" si="23"/>
        <v>浦安南高高</v>
      </c>
    </row>
    <row r="204" spans="1:21" x14ac:dyDescent="0.2">
      <c r="A204" s="12">
        <v>2322</v>
      </c>
      <c r="B204" s="13" t="s">
        <v>5343</v>
      </c>
      <c r="C204" s="13" t="s">
        <v>5344</v>
      </c>
      <c r="D204" s="14"/>
      <c r="E204" s="13" t="s">
        <v>5084</v>
      </c>
      <c r="F204" s="16">
        <v>3</v>
      </c>
      <c r="G204" s="14"/>
      <c r="H204" s="14"/>
      <c r="I204" s="14"/>
      <c r="J204" s="15" t="s">
        <v>5345</v>
      </c>
      <c r="K204" s="15" t="s">
        <v>2197</v>
      </c>
      <c r="L204" s="17" t="s">
        <v>5346</v>
      </c>
      <c r="M204" s="17" t="s">
        <v>2198</v>
      </c>
      <c r="N204" s="17">
        <v>20060114</v>
      </c>
      <c r="O204" s="17" t="s">
        <v>32</v>
      </c>
      <c r="P204" t="e">
        <f t="shared" si="18"/>
        <v>#VALUE!</v>
      </c>
      <c r="Q204" t="e">
        <f t="shared" si="19"/>
        <v>#VALUE!</v>
      </c>
      <c r="R204" t="e">
        <f t="shared" si="20"/>
        <v>#VALUE!</v>
      </c>
      <c r="S204" t="e">
        <f t="shared" si="21"/>
        <v>#VALUE!</v>
      </c>
      <c r="T204" t="e">
        <f t="shared" si="22"/>
        <v>#VALUE!</v>
      </c>
      <c r="U204" t="str">
        <f t="shared" si="23"/>
        <v>東海大浦安高高</v>
      </c>
    </row>
    <row r="205" spans="1:21" x14ac:dyDescent="0.2">
      <c r="A205" s="12">
        <v>2323</v>
      </c>
      <c r="B205" s="13" t="s">
        <v>5417</v>
      </c>
      <c r="C205" s="13" t="s">
        <v>5418</v>
      </c>
      <c r="D205" s="14"/>
      <c r="E205" s="13" t="s">
        <v>5084</v>
      </c>
      <c r="F205" s="16">
        <v>3</v>
      </c>
      <c r="G205" s="14"/>
      <c r="H205" s="14"/>
      <c r="I205" s="14"/>
      <c r="J205" s="15" t="s">
        <v>883</v>
      </c>
      <c r="K205" s="15" t="s">
        <v>5419</v>
      </c>
      <c r="L205" s="17" t="s">
        <v>884</v>
      </c>
      <c r="M205" s="17" t="s">
        <v>5997</v>
      </c>
      <c r="N205" s="17">
        <v>20050829</v>
      </c>
      <c r="O205" s="17" t="s">
        <v>32</v>
      </c>
      <c r="P205" t="e">
        <f t="shared" si="18"/>
        <v>#VALUE!</v>
      </c>
      <c r="Q205" t="e">
        <f t="shared" si="19"/>
        <v>#VALUE!</v>
      </c>
      <c r="R205" t="e">
        <f t="shared" si="20"/>
        <v>#VALUE!</v>
      </c>
      <c r="S205" t="e">
        <f t="shared" si="21"/>
        <v>#VALUE!</v>
      </c>
      <c r="T205" t="e">
        <f t="shared" si="22"/>
        <v>#VALUE!</v>
      </c>
      <c r="U205" t="str">
        <f t="shared" si="23"/>
        <v>東海大浦安高高</v>
      </c>
    </row>
    <row r="206" spans="1:21" x14ac:dyDescent="0.2">
      <c r="A206" s="12">
        <v>2324</v>
      </c>
      <c r="B206" s="13" t="s">
        <v>5335</v>
      </c>
      <c r="C206" s="13" t="s">
        <v>5143</v>
      </c>
      <c r="D206" s="14"/>
      <c r="E206" s="13" t="s">
        <v>5084</v>
      </c>
      <c r="F206" s="16">
        <v>3</v>
      </c>
      <c r="G206" s="14"/>
      <c r="H206" s="14"/>
      <c r="I206" s="14"/>
      <c r="J206" s="15" t="s">
        <v>4386</v>
      </c>
      <c r="K206" s="15" t="s">
        <v>4384</v>
      </c>
      <c r="L206" s="17" t="s">
        <v>5336</v>
      </c>
      <c r="M206" s="17" t="s">
        <v>4385</v>
      </c>
      <c r="N206" s="17">
        <v>20050804</v>
      </c>
      <c r="O206" s="17" t="s">
        <v>32</v>
      </c>
      <c r="P206" t="e">
        <f t="shared" si="18"/>
        <v>#VALUE!</v>
      </c>
      <c r="Q206" t="e">
        <f t="shared" si="19"/>
        <v>#VALUE!</v>
      </c>
      <c r="R206" t="e">
        <f t="shared" si="20"/>
        <v>#VALUE!</v>
      </c>
      <c r="S206" t="e">
        <f t="shared" si="21"/>
        <v>#VALUE!</v>
      </c>
      <c r="T206" t="e">
        <f t="shared" si="22"/>
        <v>#VALUE!</v>
      </c>
      <c r="U206" t="str">
        <f t="shared" si="23"/>
        <v>東海大浦安高高</v>
      </c>
    </row>
    <row r="207" spans="1:21" x14ac:dyDescent="0.2">
      <c r="A207" s="12">
        <v>2325</v>
      </c>
      <c r="B207" s="13" t="s">
        <v>4352</v>
      </c>
      <c r="C207" s="13" t="s">
        <v>5393</v>
      </c>
      <c r="D207" s="14"/>
      <c r="E207" s="13" t="s">
        <v>5084</v>
      </c>
      <c r="F207" s="16">
        <v>3</v>
      </c>
      <c r="G207" s="14"/>
      <c r="H207" s="14"/>
      <c r="I207" s="14"/>
      <c r="J207" s="15" t="s">
        <v>4315</v>
      </c>
      <c r="K207" s="15" t="s">
        <v>5394</v>
      </c>
      <c r="L207" s="17" t="s">
        <v>5395</v>
      </c>
      <c r="M207" s="17" t="s">
        <v>5396</v>
      </c>
      <c r="N207" s="17">
        <v>20050404</v>
      </c>
      <c r="O207" s="17" t="s">
        <v>32</v>
      </c>
      <c r="P207" t="e">
        <f t="shared" si="18"/>
        <v>#VALUE!</v>
      </c>
      <c r="Q207" t="e">
        <f t="shared" si="19"/>
        <v>#VALUE!</v>
      </c>
      <c r="R207" t="e">
        <f t="shared" si="20"/>
        <v>#VALUE!</v>
      </c>
      <c r="S207" t="e">
        <f t="shared" si="21"/>
        <v>#VALUE!</v>
      </c>
      <c r="T207" t="e">
        <f t="shared" si="22"/>
        <v>#VALUE!</v>
      </c>
      <c r="U207" t="str">
        <f t="shared" si="23"/>
        <v>東海大浦安高高</v>
      </c>
    </row>
    <row r="208" spans="1:21" x14ac:dyDescent="0.2">
      <c r="A208" s="12">
        <v>2326</v>
      </c>
      <c r="B208" s="13" t="s">
        <v>5397</v>
      </c>
      <c r="C208" s="13" t="s">
        <v>5398</v>
      </c>
      <c r="D208" s="14"/>
      <c r="E208" s="13" t="s">
        <v>5084</v>
      </c>
      <c r="F208" s="16">
        <v>3</v>
      </c>
      <c r="G208" s="14"/>
      <c r="H208" s="14"/>
      <c r="I208" s="14"/>
      <c r="J208" s="15" t="s">
        <v>5399</v>
      </c>
      <c r="K208" s="15" t="s">
        <v>37</v>
      </c>
      <c r="L208" s="17" t="s">
        <v>5400</v>
      </c>
      <c r="M208" s="17" t="s">
        <v>39</v>
      </c>
      <c r="N208" s="17">
        <v>20050919</v>
      </c>
      <c r="O208" s="17" t="s">
        <v>32</v>
      </c>
      <c r="P208" t="e">
        <f t="shared" si="18"/>
        <v>#VALUE!</v>
      </c>
      <c r="Q208" t="e">
        <f t="shared" si="19"/>
        <v>#VALUE!</v>
      </c>
      <c r="R208" t="e">
        <f t="shared" si="20"/>
        <v>#VALUE!</v>
      </c>
      <c r="S208" t="e">
        <f t="shared" si="21"/>
        <v>#VALUE!</v>
      </c>
      <c r="T208" t="e">
        <f t="shared" si="22"/>
        <v>#VALUE!</v>
      </c>
      <c r="U208" t="str">
        <f t="shared" si="23"/>
        <v>東海大浦安高高</v>
      </c>
    </row>
    <row r="209" spans="1:21" x14ac:dyDescent="0.2">
      <c r="A209" s="12">
        <v>2327</v>
      </c>
      <c r="B209" s="13" t="s">
        <v>5214</v>
      </c>
      <c r="C209" s="13" t="s">
        <v>5434</v>
      </c>
      <c r="D209" s="14"/>
      <c r="E209" s="13" t="s">
        <v>5084</v>
      </c>
      <c r="F209" s="16">
        <v>3</v>
      </c>
      <c r="G209" s="14"/>
      <c r="H209" s="14"/>
      <c r="I209" s="20"/>
      <c r="J209" s="15" t="s">
        <v>54</v>
      </c>
      <c r="K209" s="15" t="s">
        <v>52</v>
      </c>
      <c r="L209" s="17" t="s">
        <v>5215</v>
      </c>
      <c r="M209" s="17" t="s">
        <v>4390</v>
      </c>
      <c r="N209" s="17">
        <v>20060314</v>
      </c>
      <c r="O209" s="17" t="s">
        <v>32</v>
      </c>
      <c r="P209" t="e">
        <f t="shared" si="18"/>
        <v>#VALUE!</v>
      </c>
      <c r="Q209" t="e">
        <f t="shared" si="19"/>
        <v>#VALUE!</v>
      </c>
      <c r="R209" t="e">
        <f t="shared" si="20"/>
        <v>#VALUE!</v>
      </c>
      <c r="S209" t="e">
        <f t="shared" si="21"/>
        <v>#VALUE!</v>
      </c>
      <c r="T209" t="e">
        <f t="shared" si="22"/>
        <v>#VALUE!</v>
      </c>
      <c r="U209" t="str">
        <f t="shared" si="23"/>
        <v>東海大浦安高高</v>
      </c>
    </row>
    <row r="210" spans="1:21" x14ac:dyDescent="0.2">
      <c r="A210" s="12">
        <v>2328</v>
      </c>
      <c r="B210" s="22" t="s">
        <v>5352</v>
      </c>
      <c r="C210" s="22" t="s">
        <v>5353</v>
      </c>
      <c r="D210" s="14"/>
      <c r="E210" s="22" t="s">
        <v>5084</v>
      </c>
      <c r="F210" s="12">
        <v>3</v>
      </c>
      <c r="G210" s="14"/>
      <c r="H210" s="14"/>
      <c r="I210" s="23"/>
      <c r="J210" s="21" t="s">
        <v>5354</v>
      </c>
      <c r="K210" s="21" t="s">
        <v>184</v>
      </c>
      <c r="L210" s="17" t="s">
        <v>5355</v>
      </c>
      <c r="M210" s="17" t="s">
        <v>5356</v>
      </c>
      <c r="N210" s="17">
        <v>20060207</v>
      </c>
      <c r="O210" s="17" t="s">
        <v>32</v>
      </c>
      <c r="P210" t="e">
        <f t="shared" si="18"/>
        <v>#VALUE!</v>
      </c>
      <c r="Q210" t="e">
        <f t="shared" si="19"/>
        <v>#VALUE!</v>
      </c>
      <c r="R210" t="e">
        <f t="shared" si="20"/>
        <v>#VALUE!</v>
      </c>
      <c r="S210" t="e">
        <f t="shared" si="21"/>
        <v>#VALUE!</v>
      </c>
      <c r="T210" t="e">
        <f t="shared" si="22"/>
        <v>#VALUE!</v>
      </c>
      <c r="U210" t="str">
        <f t="shared" si="23"/>
        <v>東海大浦安高高</v>
      </c>
    </row>
    <row r="211" spans="1:21" x14ac:dyDescent="0.2">
      <c r="A211" s="12">
        <v>2329</v>
      </c>
      <c r="B211" s="22" t="s">
        <v>5281</v>
      </c>
      <c r="C211" s="22" t="s">
        <v>5157</v>
      </c>
      <c r="D211" s="14"/>
      <c r="E211" s="22" t="s">
        <v>5084</v>
      </c>
      <c r="F211" s="12">
        <v>3</v>
      </c>
      <c r="G211" s="14"/>
      <c r="H211" s="14"/>
      <c r="I211" s="23"/>
      <c r="J211" s="21" t="s">
        <v>1628</v>
      </c>
      <c r="K211" s="21" t="s">
        <v>4550</v>
      </c>
      <c r="L211" s="17" t="s">
        <v>1629</v>
      </c>
      <c r="M211" s="17" t="s">
        <v>5158</v>
      </c>
      <c r="N211" s="17">
        <v>20050410</v>
      </c>
      <c r="O211" s="17" t="s">
        <v>32</v>
      </c>
      <c r="P211" t="e">
        <f t="shared" si="18"/>
        <v>#VALUE!</v>
      </c>
      <c r="Q211" t="e">
        <f t="shared" si="19"/>
        <v>#VALUE!</v>
      </c>
      <c r="R211" t="e">
        <f t="shared" si="20"/>
        <v>#VALUE!</v>
      </c>
      <c r="S211" t="e">
        <f t="shared" si="21"/>
        <v>#VALUE!</v>
      </c>
      <c r="T211" t="e">
        <f t="shared" si="22"/>
        <v>#VALUE!</v>
      </c>
      <c r="U211" t="str">
        <f t="shared" si="23"/>
        <v>東海大浦安高高</v>
      </c>
    </row>
    <row r="212" spans="1:21" x14ac:dyDescent="0.2">
      <c r="A212" s="12">
        <v>2330</v>
      </c>
      <c r="B212" s="22" t="s">
        <v>5413</v>
      </c>
      <c r="C212" s="22" t="s">
        <v>5414</v>
      </c>
      <c r="D212" s="14"/>
      <c r="E212" s="22" t="s">
        <v>5084</v>
      </c>
      <c r="F212" s="12">
        <v>3</v>
      </c>
      <c r="G212" s="25"/>
      <c r="H212" s="14"/>
      <c r="I212" s="23"/>
      <c r="J212" s="21" t="s">
        <v>5415</v>
      </c>
      <c r="K212" s="21" t="s">
        <v>151</v>
      </c>
      <c r="L212" s="17" t="s">
        <v>5998</v>
      </c>
      <c r="M212" s="17" t="s">
        <v>153</v>
      </c>
      <c r="N212" s="17">
        <v>20051013</v>
      </c>
      <c r="O212" s="17" t="s">
        <v>32</v>
      </c>
      <c r="P212" t="e">
        <f t="shared" si="18"/>
        <v>#VALUE!</v>
      </c>
      <c r="Q212" t="e">
        <f t="shared" si="19"/>
        <v>#VALUE!</v>
      </c>
      <c r="R212" t="e">
        <f t="shared" si="20"/>
        <v>#VALUE!</v>
      </c>
      <c r="S212" t="e">
        <f t="shared" si="21"/>
        <v>#VALUE!</v>
      </c>
      <c r="T212" t="e">
        <f t="shared" si="22"/>
        <v>#VALUE!</v>
      </c>
      <c r="U212" t="str">
        <f t="shared" si="23"/>
        <v>東海大浦安高高</v>
      </c>
    </row>
    <row r="213" spans="1:21" x14ac:dyDescent="0.2">
      <c r="A213" s="12">
        <v>2331</v>
      </c>
      <c r="B213" s="22" t="s">
        <v>2158</v>
      </c>
      <c r="C213" s="22" t="s">
        <v>5404</v>
      </c>
      <c r="D213" s="14"/>
      <c r="E213" s="22" t="s">
        <v>5084</v>
      </c>
      <c r="F213" s="12">
        <v>3</v>
      </c>
      <c r="G213" s="25"/>
      <c r="H213" s="14"/>
      <c r="I213" s="23"/>
      <c r="J213" s="21" t="s">
        <v>903</v>
      </c>
      <c r="K213" s="21" t="s">
        <v>192</v>
      </c>
      <c r="L213" s="17" t="s">
        <v>904</v>
      </c>
      <c r="M213" s="17" t="s">
        <v>4613</v>
      </c>
      <c r="N213" s="17">
        <v>20050415</v>
      </c>
      <c r="O213" s="17" t="s">
        <v>32</v>
      </c>
      <c r="P213" t="e">
        <f t="shared" si="18"/>
        <v>#VALUE!</v>
      </c>
      <c r="Q213" t="e">
        <f t="shared" si="19"/>
        <v>#VALUE!</v>
      </c>
      <c r="R213" t="e">
        <f t="shared" si="20"/>
        <v>#VALUE!</v>
      </c>
      <c r="S213" t="e">
        <f t="shared" si="21"/>
        <v>#VALUE!</v>
      </c>
      <c r="T213" t="e">
        <f t="shared" si="22"/>
        <v>#VALUE!</v>
      </c>
      <c r="U213" t="str">
        <f t="shared" si="23"/>
        <v>東海大浦安高高</v>
      </c>
    </row>
    <row r="214" spans="1:21" x14ac:dyDescent="0.2">
      <c r="A214" s="12">
        <v>2332</v>
      </c>
      <c r="B214" s="22" t="s">
        <v>5331</v>
      </c>
      <c r="C214" s="22" t="s">
        <v>5332</v>
      </c>
      <c r="D214" s="14"/>
      <c r="E214" s="22" t="s">
        <v>5084</v>
      </c>
      <c r="F214" s="12">
        <v>3</v>
      </c>
      <c r="G214" s="25"/>
      <c r="H214" s="14"/>
      <c r="I214" s="23"/>
      <c r="J214" s="21" t="s">
        <v>4375</v>
      </c>
      <c r="K214" s="21" t="s">
        <v>226</v>
      </c>
      <c r="L214" s="17" t="s">
        <v>4376</v>
      </c>
      <c r="M214" s="17" t="s">
        <v>5333</v>
      </c>
      <c r="N214" s="17">
        <v>20050408</v>
      </c>
      <c r="O214" s="17" t="s">
        <v>32</v>
      </c>
      <c r="P214" t="e">
        <f t="shared" si="18"/>
        <v>#VALUE!</v>
      </c>
      <c r="Q214" t="e">
        <f t="shared" si="19"/>
        <v>#VALUE!</v>
      </c>
      <c r="R214" t="e">
        <f t="shared" si="20"/>
        <v>#VALUE!</v>
      </c>
      <c r="S214" t="e">
        <f t="shared" si="21"/>
        <v>#VALUE!</v>
      </c>
      <c r="T214" t="e">
        <f t="shared" si="22"/>
        <v>#VALUE!</v>
      </c>
      <c r="U214" t="str">
        <f t="shared" si="23"/>
        <v>東海大浦安高高</v>
      </c>
    </row>
    <row r="215" spans="1:21" x14ac:dyDescent="0.2">
      <c r="A215" s="12">
        <v>2333</v>
      </c>
      <c r="B215" s="22" t="s">
        <v>5382</v>
      </c>
      <c r="C215" s="22" t="s">
        <v>5383</v>
      </c>
      <c r="D215" s="14"/>
      <c r="E215" s="22" t="s">
        <v>5084</v>
      </c>
      <c r="F215" s="12">
        <v>3</v>
      </c>
      <c r="G215" s="25"/>
      <c r="H215" s="14"/>
      <c r="I215" s="23"/>
      <c r="J215" s="21" t="s">
        <v>505</v>
      </c>
      <c r="K215" s="21" t="s">
        <v>61</v>
      </c>
      <c r="L215" s="17" t="s">
        <v>5384</v>
      </c>
      <c r="M215" s="17" t="s">
        <v>63</v>
      </c>
      <c r="N215" s="17">
        <v>20060111</v>
      </c>
      <c r="O215" s="17" t="s">
        <v>32</v>
      </c>
      <c r="P215" t="e">
        <f t="shared" si="18"/>
        <v>#VALUE!</v>
      </c>
      <c r="Q215" t="e">
        <f t="shared" si="19"/>
        <v>#VALUE!</v>
      </c>
      <c r="R215" t="e">
        <f t="shared" si="20"/>
        <v>#VALUE!</v>
      </c>
      <c r="S215" t="e">
        <f t="shared" si="21"/>
        <v>#VALUE!</v>
      </c>
      <c r="T215" t="e">
        <f t="shared" si="22"/>
        <v>#VALUE!</v>
      </c>
      <c r="U215" t="str">
        <f t="shared" si="23"/>
        <v>東海大浦安高高</v>
      </c>
    </row>
    <row r="216" spans="1:21" x14ac:dyDescent="0.2">
      <c r="A216" s="12">
        <v>2334</v>
      </c>
      <c r="B216" s="22" t="s">
        <v>144</v>
      </c>
      <c r="C216" s="22" t="s">
        <v>5405</v>
      </c>
      <c r="D216" s="14"/>
      <c r="E216" s="22" t="s">
        <v>5084</v>
      </c>
      <c r="F216" s="12">
        <v>3</v>
      </c>
      <c r="G216" s="25"/>
      <c r="H216" s="14"/>
      <c r="I216" s="23"/>
      <c r="J216" s="21" t="s">
        <v>145</v>
      </c>
      <c r="K216" s="21" t="s">
        <v>5406</v>
      </c>
      <c r="L216" s="17" t="s">
        <v>4591</v>
      </c>
      <c r="M216" s="17" t="s">
        <v>5407</v>
      </c>
      <c r="N216" s="17">
        <v>20051005</v>
      </c>
      <c r="O216" s="17" t="s">
        <v>32</v>
      </c>
      <c r="P216" t="e">
        <f t="shared" si="18"/>
        <v>#VALUE!</v>
      </c>
      <c r="Q216" t="e">
        <f t="shared" si="19"/>
        <v>#VALUE!</v>
      </c>
      <c r="R216" t="e">
        <f t="shared" si="20"/>
        <v>#VALUE!</v>
      </c>
      <c r="S216" t="e">
        <f t="shared" si="21"/>
        <v>#VALUE!</v>
      </c>
      <c r="T216" t="e">
        <f t="shared" si="22"/>
        <v>#VALUE!</v>
      </c>
      <c r="U216" t="str">
        <f t="shared" si="23"/>
        <v>東海大浦安高高</v>
      </c>
    </row>
    <row r="217" spans="1:21" x14ac:dyDescent="0.2">
      <c r="A217" s="12">
        <v>2335</v>
      </c>
      <c r="B217" s="22" t="s">
        <v>5402</v>
      </c>
      <c r="C217" s="22" t="s">
        <v>5403</v>
      </c>
      <c r="D217" s="14"/>
      <c r="E217" s="22" t="s">
        <v>5084</v>
      </c>
      <c r="F217" s="12">
        <v>3</v>
      </c>
      <c r="G217" s="14"/>
      <c r="H217" s="14"/>
      <c r="I217" s="23"/>
      <c r="J217" s="21" t="s">
        <v>4421</v>
      </c>
      <c r="K217" s="21" t="s">
        <v>3762</v>
      </c>
      <c r="L217" s="17" t="s">
        <v>4422</v>
      </c>
      <c r="M217" s="17" t="s">
        <v>3764</v>
      </c>
      <c r="N217" s="17">
        <v>20051205</v>
      </c>
      <c r="O217" s="17" t="s">
        <v>32</v>
      </c>
      <c r="P217" t="e">
        <f t="shared" si="18"/>
        <v>#VALUE!</v>
      </c>
      <c r="Q217" t="e">
        <f t="shared" si="19"/>
        <v>#VALUE!</v>
      </c>
      <c r="R217" t="e">
        <f t="shared" si="20"/>
        <v>#VALUE!</v>
      </c>
      <c r="S217" t="e">
        <f t="shared" si="21"/>
        <v>#VALUE!</v>
      </c>
      <c r="T217" t="e">
        <f t="shared" si="22"/>
        <v>#VALUE!</v>
      </c>
      <c r="U217" t="str">
        <f t="shared" si="23"/>
        <v>東海大浦安高高</v>
      </c>
    </row>
    <row r="218" spans="1:21" x14ac:dyDescent="0.2">
      <c r="A218" s="12">
        <v>2336</v>
      </c>
      <c r="B218" s="13" t="s">
        <v>5361</v>
      </c>
      <c r="C218" s="13" t="s">
        <v>5362</v>
      </c>
      <c r="D218" s="14"/>
      <c r="E218" s="13" t="s">
        <v>5084</v>
      </c>
      <c r="F218" s="16">
        <v>3</v>
      </c>
      <c r="G218" s="14"/>
      <c r="H218" s="14"/>
      <c r="I218" s="14"/>
      <c r="J218" s="15" t="s">
        <v>5363</v>
      </c>
      <c r="K218" s="15" t="s">
        <v>5364</v>
      </c>
      <c r="L218" s="17" t="s">
        <v>5365</v>
      </c>
      <c r="M218" s="17" t="s">
        <v>5366</v>
      </c>
      <c r="N218" s="17">
        <v>20051213</v>
      </c>
      <c r="O218" s="17" t="s">
        <v>32</v>
      </c>
      <c r="P218" t="e">
        <f t="shared" si="18"/>
        <v>#VALUE!</v>
      </c>
      <c r="Q218" t="e">
        <f t="shared" si="19"/>
        <v>#VALUE!</v>
      </c>
      <c r="R218" t="e">
        <f t="shared" si="20"/>
        <v>#VALUE!</v>
      </c>
      <c r="S218" t="e">
        <f t="shared" si="21"/>
        <v>#VALUE!</v>
      </c>
      <c r="T218" t="e">
        <f t="shared" si="22"/>
        <v>#VALUE!</v>
      </c>
      <c r="U218" t="str">
        <f t="shared" si="23"/>
        <v>東海大浦安高高</v>
      </c>
    </row>
    <row r="219" spans="1:21" x14ac:dyDescent="0.2">
      <c r="A219" s="12">
        <v>2337</v>
      </c>
      <c r="B219" s="13" t="s">
        <v>5347</v>
      </c>
      <c r="C219" s="13" t="s">
        <v>5348</v>
      </c>
      <c r="D219" s="14"/>
      <c r="E219" s="13" t="s">
        <v>5084</v>
      </c>
      <c r="F219" s="16">
        <v>2</v>
      </c>
      <c r="G219" s="14"/>
      <c r="H219" s="14"/>
      <c r="I219" s="14"/>
      <c r="J219" s="15" t="s">
        <v>4377</v>
      </c>
      <c r="K219" s="15" t="s">
        <v>5349</v>
      </c>
      <c r="L219" s="17" t="s">
        <v>5350</v>
      </c>
      <c r="M219" s="17" t="s">
        <v>5351</v>
      </c>
      <c r="N219" s="17">
        <v>20061121</v>
      </c>
      <c r="O219" s="17" t="s">
        <v>32</v>
      </c>
      <c r="P219" t="e">
        <f t="shared" si="18"/>
        <v>#VALUE!</v>
      </c>
      <c r="Q219" t="e">
        <f t="shared" si="19"/>
        <v>#VALUE!</v>
      </c>
      <c r="R219" t="e">
        <f t="shared" si="20"/>
        <v>#VALUE!</v>
      </c>
      <c r="S219" t="e">
        <f t="shared" si="21"/>
        <v>#VALUE!</v>
      </c>
      <c r="T219" t="e">
        <f t="shared" si="22"/>
        <v>#VALUE!</v>
      </c>
      <c r="U219" t="str">
        <f t="shared" si="23"/>
        <v>東海大浦安高高</v>
      </c>
    </row>
    <row r="220" spans="1:21" x14ac:dyDescent="0.2">
      <c r="A220" s="12">
        <v>2338</v>
      </c>
      <c r="B220" s="13" t="s">
        <v>5371</v>
      </c>
      <c r="C220" s="13" t="s">
        <v>5372</v>
      </c>
      <c r="D220" s="14"/>
      <c r="E220" s="13" t="s">
        <v>5084</v>
      </c>
      <c r="F220" s="16">
        <v>2</v>
      </c>
      <c r="G220" s="14"/>
      <c r="H220" s="14"/>
      <c r="I220" s="14"/>
      <c r="J220" s="15" t="s">
        <v>5373</v>
      </c>
      <c r="K220" s="15" t="s">
        <v>1667</v>
      </c>
      <c r="L220" s="17" t="s">
        <v>5374</v>
      </c>
      <c r="M220" s="17" t="s">
        <v>1669</v>
      </c>
      <c r="N220" s="17">
        <v>20060420</v>
      </c>
      <c r="O220" s="17" t="s">
        <v>32</v>
      </c>
      <c r="P220" t="e">
        <f t="shared" si="18"/>
        <v>#VALUE!</v>
      </c>
      <c r="Q220" t="e">
        <f t="shared" si="19"/>
        <v>#VALUE!</v>
      </c>
      <c r="R220" t="e">
        <f t="shared" si="20"/>
        <v>#VALUE!</v>
      </c>
      <c r="S220" t="e">
        <f t="shared" si="21"/>
        <v>#VALUE!</v>
      </c>
      <c r="T220" t="e">
        <f t="shared" si="22"/>
        <v>#VALUE!</v>
      </c>
      <c r="U220" t="str">
        <f t="shared" si="23"/>
        <v>東海大浦安高高</v>
      </c>
    </row>
    <row r="221" spans="1:21" x14ac:dyDescent="0.2">
      <c r="A221" s="12">
        <v>2339</v>
      </c>
      <c r="B221" s="13" t="s">
        <v>5410</v>
      </c>
      <c r="C221" s="13" t="s">
        <v>5412</v>
      </c>
      <c r="D221" s="14"/>
      <c r="E221" s="13" t="s">
        <v>5084</v>
      </c>
      <c r="F221" s="16">
        <v>2</v>
      </c>
      <c r="G221" s="14"/>
      <c r="H221" s="14"/>
      <c r="I221" s="14"/>
      <c r="J221" s="15" t="s">
        <v>5411</v>
      </c>
      <c r="K221" s="15" t="s">
        <v>4011</v>
      </c>
      <c r="L221" s="17" t="s">
        <v>5999</v>
      </c>
      <c r="M221" s="17" t="s">
        <v>4013</v>
      </c>
      <c r="N221" s="17">
        <v>20060616</v>
      </c>
      <c r="O221" s="17" t="s">
        <v>32</v>
      </c>
      <c r="P221" t="e">
        <f t="shared" si="18"/>
        <v>#VALUE!</v>
      </c>
      <c r="Q221" t="e">
        <f t="shared" si="19"/>
        <v>#VALUE!</v>
      </c>
      <c r="R221" t="e">
        <f t="shared" si="20"/>
        <v>#VALUE!</v>
      </c>
      <c r="S221" t="e">
        <f t="shared" si="21"/>
        <v>#VALUE!</v>
      </c>
      <c r="T221" t="e">
        <f t="shared" si="22"/>
        <v>#VALUE!</v>
      </c>
      <c r="U221" t="str">
        <f t="shared" si="23"/>
        <v>東海大浦安高高</v>
      </c>
    </row>
    <row r="222" spans="1:21" x14ac:dyDescent="0.2">
      <c r="A222" s="12">
        <v>2340</v>
      </c>
      <c r="B222" s="13" t="s">
        <v>275</v>
      </c>
      <c r="C222" s="13" t="s">
        <v>5416</v>
      </c>
      <c r="D222" s="14"/>
      <c r="E222" s="13" t="s">
        <v>5084</v>
      </c>
      <c r="F222" s="16">
        <v>2</v>
      </c>
      <c r="G222" s="14"/>
      <c r="H222" s="14"/>
      <c r="I222" s="14"/>
      <c r="J222" s="15" t="s">
        <v>276</v>
      </c>
      <c r="K222" s="15" t="s">
        <v>3937</v>
      </c>
      <c r="L222" s="17" t="s">
        <v>277</v>
      </c>
      <c r="M222" s="17" t="s">
        <v>3938</v>
      </c>
      <c r="N222" s="17">
        <v>20060620</v>
      </c>
      <c r="O222" s="17" t="s">
        <v>32</v>
      </c>
      <c r="P222" t="e">
        <f t="shared" si="18"/>
        <v>#VALUE!</v>
      </c>
      <c r="Q222" t="e">
        <f t="shared" si="19"/>
        <v>#VALUE!</v>
      </c>
      <c r="R222" t="e">
        <f t="shared" si="20"/>
        <v>#VALUE!</v>
      </c>
      <c r="S222" t="e">
        <f t="shared" si="21"/>
        <v>#VALUE!</v>
      </c>
      <c r="T222" t="e">
        <f t="shared" si="22"/>
        <v>#VALUE!</v>
      </c>
      <c r="U222" t="str">
        <f t="shared" si="23"/>
        <v>東海大浦安高高</v>
      </c>
    </row>
    <row r="223" spans="1:21" x14ac:dyDescent="0.2">
      <c r="A223" s="12">
        <v>2341</v>
      </c>
      <c r="B223" s="13" t="s">
        <v>5430</v>
      </c>
      <c r="C223" s="13" t="s">
        <v>5431</v>
      </c>
      <c r="D223" s="14"/>
      <c r="E223" s="13" t="s">
        <v>5084</v>
      </c>
      <c r="F223" s="16">
        <v>2</v>
      </c>
      <c r="G223" s="14"/>
      <c r="H223" s="14"/>
      <c r="I223" s="14"/>
      <c r="J223" s="15" t="s">
        <v>990</v>
      </c>
      <c r="K223" s="15" t="s">
        <v>61</v>
      </c>
      <c r="L223" s="17" t="s">
        <v>991</v>
      </c>
      <c r="M223" s="17" t="s">
        <v>63</v>
      </c>
      <c r="N223" s="17">
        <v>20060917</v>
      </c>
      <c r="O223" s="17" t="s">
        <v>32</v>
      </c>
      <c r="P223" t="e">
        <f t="shared" si="18"/>
        <v>#VALUE!</v>
      </c>
      <c r="Q223" t="e">
        <f t="shared" si="19"/>
        <v>#VALUE!</v>
      </c>
      <c r="R223" t="e">
        <f t="shared" si="20"/>
        <v>#VALUE!</v>
      </c>
      <c r="S223" t="e">
        <f t="shared" si="21"/>
        <v>#VALUE!</v>
      </c>
      <c r="T223" t="e">
        <f t="shared" si="22"/>
        <v>#VALUE!</v>
      </c>
      <c r="U223" t="str">
        <f t="shared" si="23"/>
        <v>東海大浦安高高</v>
      </c>
    </row>
    <row r="224" spans="1:21" x14ac:dyDescent="0.2">
      <c r="A224" s="12">
        <v>2342</v>
      </c>
      <c r="B224" s="13" t="s">
        <v>144</v>
      </c>
      <c r="C224" s="13" t="s">
        <v>5408</v>
      </c>
      <c r="D224" s="14"/>
      <c r="E224" s="13" t="s">
        <v>5084</v>
      </c>
      <c r="F224" s="16">
        <v>2</v>
      </c>
      <c r="G224" s="14"/>
      <c r="H224" s="14"/>
      <c r="I224" s="14"/>
      <c r="J224" s="15" t="s">
        <v>145</v>
      </c>
      <c r="K224" s="15" t="s">
        <v>1916</v>
      </c>
      <c r="L224" s="17" t="s">
        <v>4591</v>
      </c>
      <c r="M224" s="17" t="s">
        <v>6000</v>
      </c>
      <c r="N224" s="17">
        <v>20061223</v>
      </c>
      <c r="O224" s="17" t="s">
        <v>32</v>
      </c>
      <c r="P224" t="e">
        <f t="shared" si="18"/>
        <v>#VALUE!</v>
      </c>
      <c r="Q224" t="e">
        <f t="shared" si="19"/>
        <v>#VALUE!</v>
      </c>
      <c r="R224" t="e">
        <f t="shared" si="20"/>
        <v>#VALUE!</v>
      </c>
      <c r="S224" t="e">
        <f t="shared" si="21"/>
        <v>#VALUE!</v>
      </c>
      <c r="T224" t="e">
        <f t="shared" si="22"/>
        <v>#VALUE!</v>
      </c>
      <c r="U224" t="str">
        <f t="shared" si="23"/>
        <v>東海大浦安高高</v>
      </c>
    </row>
    <row r="225" spans="1:21" x14ac:dyDescent="0.2">
      <c r="A225" s="12">
        <v>2343</v>
      </c>
      <c r="B225" s="13" t="s">
        <v>5375</v>
      </c>
      <c r="C225" s="13" t="s">
        <v>5376</v>
      </c>
      <c r="D225" s="14"/>
      <c r="E225" s="13" t="s">
        <v>5084</v>
      </c>
      <c r="F225" s="16">
        <v>2</v>
      </c>
      <c r="G225" s="14"/>
      <c r="H225" s="14"/>
      <c r="I225" s="14"/>
      <c r="J225" s="15" t="s">
        <v>5377</v>
      </c>
      <c r="K225" s="15" t="s">
        <v>263</v>
      </c>
      <c r="L225" s="17" t="s">
        <v>5378</v>
      </c>
      <c r="M225" s="17" t="s">
        <v>5247</v>
      </c>
      <c r="N225" s="17">
        <v>20061116</v>
      </c>
      <c r="O225" s="17" t="s">
        <v>32</v>
      </c>
      <c r="P225" t="e">
        <f t="shared" si="18"/>
        <v>#VALUE!</v>
      </c>
      <c r="Q225" t="e">
        <f t="shared" si="19"/>
        <v>#VALUE!</v>
      </c>
      <c r="R225" t="e">
        <f t="shared" si="20"/>
        <v>#VALUE!</v>
      </c>
      <c r="S225" t="e">
        <f t="shared" si="21"/>
        <v>#VALUE!</v>
      </c>
      <c r="T225" t="e">
        <f t="shared" si="22"/>
        <v>#VALUE!</v>
      </c>
      <c r="U225" t="str">
        <f t="shared" si="23"/>
        <v>東海大浦安高高</v>
      </c>
    </row>
    <row r="226" spans="1:21" x14ac:dyDescent="0.2">
      <c r="A226" s="12">
        <v>2344</v>
      </c>
      <c r="B226" s="13" t="s">
        <v>5820</v>
      </c>
      <c r="C226" s="13" t="s">
        <v>5821</v>
      </c>
      <c r="D226" s="14"/>
      <c r="E226" s="13" t="s">
        <v>5084</v>
      </c>
      <c r="F226" s="16">
        <v>2</v>
      </c>
      <c r="G226" s="14"/>
      <c r="H226" s="14"/>
      <c r="I226" s="14"/>
      <c r="J226" s="15" t="s">
        <v>5846</v>
      </c>
      <c r="K226" s="15" t="s">
        <v>4520</v>
      </c>
      <c r="L226" s="17" t="s">
        <v>6001</v>
      </c>
      <c r="M226" s="17" t="s">
        <v>5160</v>
      </c>
      <c r="N226" s="17">
        <v>20061206</v>
      </c>
      <c r="O226" s="17" t="s">
        <v>32</v>
      </c>
      <c r="P226" t="e">
        <f t="shared" si="18"/>
        <v>#VALUE!</v>
      </c>
      <c r="Q226" t="e">
        <f t="shared" si="19"/>
        <v>#VALUE!</v>
      </c>
      <c r="R226" t="e">
        <f t="shared" si="20"/>
        <v>#VALUE!</v>
      </c>
      <c r="S226" t="e">
        <f t="shared" si="21"/>
        <v>#VALUE!</v>
      </c>
      <c r="T226" t="e">
        <f t="shared" si="22"/>
        <v>#VALUE!</v>
      </c>
      <c r="U226" t="str">
        <f t="shared" si="23"/>
        <v>東海大浦安高高</v>
      </c>
    </row>
    <row r="227" spans="1:21" x14ac:dyDescent="0.2">
      <c r="A227" s="12">
        <v>2345</v>
      </c>
      <c r="B227" s="13" t="s">
        <v>5822</v>
      </c>
      <c r="C227" s="13" t="s">
        <v>5800</v>
      </c>
      <c r="D227" s="14"/>
      <c r="E227" s="13" t="s">
        <v>5084</v>
      </c>
      <c r="F227" s="16">
        <v>2</v>
      </c>
      <c r="G227" s="14"/>
      <c r="H227" s="14"/>
      <c r="I227" s="14"/>
      <c r="J227" s="15" t="s">
        <v>5847</v>
      </c>
      <c r="K227" s="15" t="s">
        <v>207</v>
      </c>
      <c r="L227" s="17" t="s">
        <v>6002</v>
      </c>
      <c r="M227" s="17" t="s">
        <v>208</v>
      </c>
      <c r="N227" s="17">
        <v>20061118</v>
      </c>
      <c r="O227" s="17" t="s">
        <v>32</v>
      </c>
      <c r="P227" t="e">
        <f t="shared" si="18"/>
        <v>#VALUE!</v>
      </c>
      <c r="Q227" t="e">
        <f t="shared" si="19"/>
        <v>#VALUE!</v>
      </c>
      <c r="R227" t="e">
        <f t="shared" si="20"/>
        <v>#VALUE!</v>
      </c>
      <c r="S227" t="e">
        <f t="shared" si="21"/>
        <v>#VALUE!</v>
      </c>
      <c r="T227" t="e">
        <f t="shared" si="22"/>
        <v>#VALUE!</v>
      </c>
      <c r="U227" t="str">
        <f t="shared" si="23"/>
        <v>東海大浦安高高</v>
      </c>
    </row>
    <row r="228" spans="1:21" x14ac:dyDescent="0.2">
      <c r="A228" s="12">
        <v>2346</v>
      </c>
      <c r="B228" s="13" t="s">
        <v>2279</v>
      </c>
      <c r="C228" s="13" t="s">
        <v>5823</v>
      </c>
      <c r="D228" s="14"/>
      <c r="E228" s="13" t="s">
        <v>5084</v>
      </c>
      <c r="F228" s="16">
        <v>1</v>
      </c>
      <c r="G228" s="14"/>
      <c r="H228" s="14"/>
      <c r="I228" s="14"/>
      <c r="J228" s="15" t="s">
        <v>5848</v>
      </c>
      <c r="K228" s="15" t="s">
        <v>5849</v>
      </c>
      <c r="L228" s="17" t="s">
        <v>6003</v>
      </c>
      <c r="M228" s="17" t="s">
        <v>6004</v>
      </c>
      <c r="N228" s="17">
        <v>20071025</v>
      </c>
      <c r="O228" s="17" t="s">
        <v>32</v>
      </c>
      <c r="P228" t="e">
        <f t="shared" si="18"/>
        <v>#VALUE!</v>
      </c>
      <c r="Q228" t="e">
        <f t="shared" si="19"/>
        <v>#VALUE!</v>
      </c>
      <c r="R228" t="e">
        <f t="shared" si="20"/>
        <v>#VALUE!</v>
      </c>
      <c r="S228" t="e">
        <f t="shared" si="21"/>
        <v>#VALUE!</v>
      </c>
      <c r="T228" t="e">
        <f t="shared" si="22"/>
        <v>#VALUE!</v>
      </c>
      <c r="U228" t="str">
        <f t="shared" si="23"/>
        <v>東海大浦安高高</v>
      </c>
    </row>
    <row r="229" spans="1:21" x14ac:dyDescent="0.2">
      <c r="A229" s="12">
        <v>2347</v>
      </c>
      <c r="B229" s="13" t="s">
        <v>353</v>
      </c>
      <c r="C229" s="13" t="s">
        <v>5824</v>
      </c>
      <c r="D229" s="14"/>
      <c r="E229" s="13" t="s">
        <v>5084</v>
      </c>
      <c r="F229" s="16">
        <v>1</v>
      </c>
      <c r="G229" s="14"/>
      <c r="H229" s="14"/>
      <c r="I229" s="14"/>
      <c r="J229" s="15" t="s">
        <v>354</v>
      </c>
      <c r="K229" s="15" t="s">
        <v>5850</v>
      </c>
      <c r="L229" s="17" t="s">
        <v>5584</v>
      </c>
      <c r="M229" s="17" t="s">
        <v>6005</v>
      </c>
      <c r="N229" s="17">
        <v>20070515</v>
      </c>
      <c r="O229" s="17" t="s">
        <v>32</v>
      </c>
      <c r="P229" t="e">
        <f t="shared" si="18"/>
        <v>#VALUE!</v>
      </c>
      <c r="Q229" t="e">
        <f t="shared" si="19"/>
        <v>#VALUE!</v>
      </c>
      <c r="R229" t="e">
        <f t="shared" si="20"/>
        <v>#VALUE!</v>
      </c>
      <c r="S229" t="e">
        <f t="shared" si="21"/>
        <v>#VALUE!</v>
      </c>
      <c r="T229" t="e">
        <f t="shared" si="22"/>
        <v>#VALUE!</v>
      </c>
      <c r="U229" t="str">
        <f t="shared" si="23"/>
        <v>東海大浦安高高</v>
      </c>
    </row>
    <row r="230" spans="1:21" x14ac:dyDescent="0.2">
      <c r="A230" s="12">
        <v>2348</v>
      </c>
      <c r="B230" s="13" t="s">
        <v>5825</v>
      </c>
      <c r="C230" s="13" t="s">
        <v>5317</v>
      </c>
      <c r="D230" s="14"/>
      <c r="E230" s="13" t="s">
        <v>5084</v>
      </c>
      <c r="F230" s="16">
        <v>1</v>
      </c>
      <c r="G230" s="14"/>
      <c r="H230" s="14"/>
      <c r="I230" s="14"/>
      <c r="J230" s="15" t="s">
        <v>4498</v>
      </c>
      <c r="K230" s="15" t="s">
        <v>4589</v>
      </c>
      <c r="L230" s="17" t="s">
        <v>4499</v>
      </c>
      <c r="M230" s="17" t="s">
        <v>4590</v>
      </c>
      <c r="N230" s="17">
        <v>20070505</v>
      </c>
      <c r="O230" s="17" t="s">
        <v>32</v>
      </c>
      <c r="P230" t="e">
        <f t="shared" si="18"/>
        <v>#VALUE!</v>
      </c>
      <c r="Q230" t="e">
        <f t="shared" si="19"/>
        <v>#VALUE!</v>
      </c>
      <c r="R230" t="e">
        <f t="shared" si="20"/>
        <v>#VALUE!</v>
      </c>
      <c r="S230" t="e">
        <f t="shared" si="21"/>
        <v>#VALUE!</v>
      </c>
      <c r="T230" t="e">
        <f t="shared" si="22"/>
        <v>#VALUE!</v>
      </c>
      <c r="U230" t="str">
        <f t="shared" si="23"/>
        <v>東海大浦安高高</v>
      </c>
    </row>
    <row r="231" spans="1:21" x14ac:dyDescent="0.2">
      <c r="A231" s="12">
        <v>2349</v>
      </c>
      <c r="B231" s="13" t="s">
        <v>5826</v>
      </c>
      <c r="C231" s="13" t="s">
        <v>5827</v>
      </c>
      <c r="D231" s="14"/>
      <c r="E231" s="13" t="s">
        <v>5084</v>
      </c>
      <c r="F231" s="16">
        <v>1</v>
      </c>
      <c r="G231" s="14"/>
      <c r="H231" s="14"/>
      <c r="I231" s="14"/>
      <c r="J231" s="15" t="s">
        <v>5851</v>
      </c>
      <c r="K231" s="15" t="s">
        <v>5852</v>
      </c>
      <c r="L231" s="17" t="s">
        <v>6006</v>
      </c>
      <c r="M231" s="17" t="s">
        <v>6007</v>
      </c>
      <c r="N231" s="17">
        <v>20080203</v>
      </c>
      <c r="O231" s="17" t="s">
        <v>32</v>
      </c>
      <c r="P231" t="e">
        <f t="shared" si="18"/>
        <v>#VALUE!</v>
      </c>
      <c r="Q231" t="e">
        <f t="shared" si="19"/>
        <v>#VALUE!</v>
      </c>
      <c r="R231" t="e">
        <f t="shared" si="20"/>
        <v>#VALUE!</v>
      </c>
      <c r="S231" t="e">
        <f t="shared" si="21"/>
        <v>#VALUE!</v>
      </c>
      <c r="T231" t="e">
        <f t="shared" si="22"/>
        <v>#VALUE!</v>
      </c>
      <c r="U231" t="str">
        <f t="shared" si="23"/>
        <v>東海大浦安高高</v>
      </c>
    </row>
    <row r="232" spans="1:21" x14ac:dyDescent="0.2">
      <c r="A232" s="12">
        <v>2350</v>
      </c>
      <c r="B232" s="13" t="s">
        <v>5828</v>
      </c>
      <c r="C232" s="13" t="s">
        <v>5829</v>
      </c>
      <c r="D232" s="14"/>
      <c r="E232" s="13" t="s">
        <v>5084</v>
      </c>
      <c r="F232" s="16">
        <v>1</v>
      </c>
      <c r="G232" s="14"/>
      <c r="H232" s="14"/>
      <c r="I232" s="14"/>
      <c r="J232" s="15" t="s">
        <v>5853</v>
      </c>
      <c r="K232" s="15" t="s">
        <v>4366</v>
      </c>
      <c r="L232" s="17" t="s">
        <v>6008</v>
      </c>
      <c r="M232" s="17" t="s">
        <v>5758</v>
      </c>
      <c r="N232" s="17">
        <v>20070524</v>
      </c>
      <c r="O232" s="17" t="s">
        <v>32</v>
      </c>
      <c r="P232" t="e">
        <f t="shared" si="18"/>
        <v>#VALUE!</v>
      </c>
      <c r="Q232" t="e">
        <f t="shared" si="19"/>
        <v>#VALUE!</v>
      </c>
      <c r="R232" t="e">
        <f t="shared" si="20"/>
        <v>#VALUE!</v>
      </c>
      <c r="S232" t="e">
        <f t="shared" si="21"/>
        <v>#VALUE!</v>
      </c>
      <c r="T232" t="e">
        <f t="shared" si="22"/>
        <v>#VALUE!</v>
      </c>
      <c r="U232" t="str">
        <f t="shared" si="23"/>
        <v>東海大浦安高高</v>
      </c>
    </row>
    <row r="233" spans="1:21" x14ac:dyDescent="0.2">
      <c r="A233" s="12">
        <v>2351</v>
      </c>
      <c r="B233" s="13" t="s">
        <v>1418</v>
      </c>
      <c r="C233" s="13" t="s">
        <v>5830</v>
      </c>
      <c r="D233" s="14"/>
      <c r="E233" s="13" t="s">
        <v>5084</v>
      </c>
      <c r="F233" s="16">
        <v>1</v>
      </c>
      <c r="G233" s="14"/>
      <c r="H233" s="14"/>
      <c r="I233" s="14"/>
      <c r="J233" s="15" t="s">
        <v>259</v>
      </c>
      <c r="K233" s="15" t="s">
        <v>151</v>
      </c>
      <c r="L233" s="17" t="s">
        <v>5181</v>
      </c>
      <c r="M233" s="17" t="s">
        <v>153</v>
      </c>
      <c r="N233" s="17">
        <v>20070412</v>
      </c>
      <c r="O233" s="17" t="s">
        <v>32</v>
      </c>
      <c r="P233" t="e">
        <f t="shared" si="18"/>
        <v>#VALUE!</v>
      </c>
      <c r="Q233" t="e">
        <f t="shared" si="19"/>
        <v>#VALUE!</v>
      </c>
      <c r="R233" t="e">
        <f t="shared" si="20"/>
        <v>#VALUE!</v>
      </c>
      <c r="S233" t="e">
        <f t="shared" si="21"/>
        <v>#VALUE!</v>
      </c>
      <c r="T233" t="e">
        <f t="shared" si="22"/>
        <v>#VALUE!</v>
      </c>
      <c r="U233" t="str">
        <f t="shared" si="23"/>
        <v>東海大浦安高高</v>
      </c>
    </row>
    <row r="234" spans="1:21" x14ac:dyDescent="0.2">
      <c r="A234" s="12">
        <v>2352</v>
      </c>
      <c r="B234" s="13" t="s">
        <v>1267</v>
      </c>
      <c r="C234" s="13" t="s">
        <v>4338</v>
      </c>
      <c r="D234" s="14"/>
      <c r="E234" s="13" t="s">
        <v>5084</v>
      </c>
      <c r="F234" s="16">
        <v>1</v>
      </c>
      <c r="G234" s="14"/>
      <c r="H234" s="14"/>
      <c r="I234" s="14"/>
      <c r="J234" s="15" t="s">
        <v>265</v>
      </c>
      <c r="K234" s="15" t="s">
        <v>242</v>
      </c>
      <c r="L234" s="17" t="s">
        <v>5617</v>
      </c>
      <c r="M234" s="17" t="s">
        <v>235</v>
      </c>
      <c r="N234" s="17">
        <v>20070911</v>
      </c>
      <c r="O234" s="17" t="s">
        <v>32</v>
      </c>
      <c r="P234" t="e">
        <f t="shared" si="18"/>
        <v>#VALUE!</v>
      </c>
      <c r="Q234" t="e">
        <f t="shared" si="19"/>
        <v>#VALUE!</v>
      </c>
      <c r="R234" t="e">
        <f t="shared" si="20"/>
        <v>#VALUE!</v>
      </c>
      <c r="S234" t="e">
        <f t="shared" si="21"/>
        <v>#VALUE!</v>
      </c>
      <c r="T234" t="e">
        <f t="shared" si="22"/>
        <v>#VALUE!</v>
      </c>
      <c r="U234" t="str">
        <f t="shared" si="23"/>
        <v>東海大浦安高高</v>
      </c>
    </row>
    <row r="235" spans="1:21" x14ac:dyDescent="0.2">
      <c r="A235" s="12">
        <v>2353</v>
      </c>
      <c r="B235" s="13" t="s">
        <v>5357</v>
      </c>
      <c r="C235" s="13" t="s">
        <v>5358</v>
      </c>
      <c r="D235" s="14"/>
      <c r="E235" s="13" t="s">
        <v>5084</v>
      </c>
      <c r="F235" s="16">
        <v>3</v>
      </c>
      <c r="G235" s="14"/>
      <c r="H235" s="14"/>
      <c r="I235" s="14"/>
      <c r="J235" s="15" t="s">
        <v>5026</v>
      </c>
      <c r="K235" s="15" t="s">
        <v>5359</v>
      </c>
      <c r="L235" s="17" t="s">
        <v>5027</v>
      </c>
      <c r="M235" s="17" t="s">
        <v>5360</v>
      </c>
      <c r="N235" s="17">
        <v>20060119</v>
      </c>
      <c r="O235" s="17" t="s">
        <v>32</v>
      </c>
      <c r="P235" t="e">
        <f t="shared" si="18"/>
        <v>#VALUE!</v>
      </c>
      <c r="Q235" t="e">
        <f t="shared" si="19"/>
        <v>#VALUE!</v>
      </c>
      <c r="R235" t="e">
        <f t="shared" si="20"/>
        <v>#VALUE!</v>
      </c>
      <c r="S235" t="e">
        <f t="shared" si="21"/>
        <v>#VALUE!</v>
      </c>
      <c r="T235" t="e">
        <f t="shared" si="22"/>
        <v>#VALUE!</v>
      </c>
      <c r="U235" t="str">
        <f t="shared" si="23"/>
        <v>東海大浦安高高</v>
      </c>
    </row>
    <row r="236" spans="1:21" x14ac:dyDescent="0.2">
      <c r="A236" s="12">
        <v>2354</v>
      </c>
      <c r="B236" s="13" t="s">
        <v>808</v>
      </c>
      <c r="C236" s="13" t="s">
        <v>776</v>
      </c>
      <c r="D236" s="14"/>
      <c r="E236" s="13" t="s">
        <v>5084</v>
      </c>
      <c r="F236" s="16">
        <v>3</v>
      </c>
      <c r="G236" s="14"/>
      <c r="H236" s="14"/>
      <c r="I236" s="14"/>
      <c r="J236" s="15" t="s">
        <v>160</v>
      </c>
      <c r="K236" s="15" t="s">
        <v>134</v>
      </c>
      <c r="L236" s="17" t="s">
        <v>161</v>
      </c>
      <c r="M236" s="17" t="s">
        <v>135</v>
      </c>
      <c r="N236" s="17">
        <v>20050604</v>
      </c>
      <c r="O236" s="17" t="s">
        <v>32</v>
      </c>
      <c r="P236" t="e">
        <f t="shared" si="18"/>
        <v>#VALUE!</v>
      </c>
      <c r="Q236" t="e">
        <f t="shared" si="19"/>
        <v>#VALUE!</v>
      </c>
      <c r="R236" t="e">
        <f t="shared" si="20"/>
        <v>#VALUE!</v>
      </c>
      <c r="S236" t="e">
        <f t="shared" si="21"/>
        <v>#VALUE!</v>
      </c>
      <c r="T236" t="e">
        <f t="shared" si="22"/>
        <v>#VALUE!</v>
      </c>
      <c r="U236" t="str">
        <f t="shared" si="23"/>
        <v>東海大浦安高高</v>
      </c>
    </row>
    <row r="237" spans="1:21" x14ac:dyDescent="0.2">
      <c r="A237" s="12">
        <v>2355</v>
      </c>
      <c r="B237" s="13" t="s">
        <v>5426</v>
      </c>
      <c r="C237" s="13" t="s">
        <v>5171</v>
      </c>
      <c r="D237" s="14"/>
      <c r="E237" s="13" t="s">
        <v>5084</v>
      </c>
      <c r="F237" s="16">
        <v>3</v>
      </c>
      <c r="G237" s="14"/>
      <c r="H237" s="14"/>
      <c r="I237" s="14"/>
      <c r="J237" s="15" t="s">
        <v>5427</v>
      </c>
      <c r="K237" s="15" t="s">
        <v>55</v>
      </c>
      <c r="L237" s="17" t="s">
        <v>6009</v>
      </c>
      <c r="M237" s="17" t="s">
        <v>514</v>
      </c>
      <c r="N237" s="17">
        <v>20060215</v>
      </c>
      <c r="O237" s="17" t="s">
        <v>32</v>
      </c>
      <c r="P237" t="e">
        <f t="shared" si="18"/>
        <v>#VALUE!</v>
      </c>
      <c r="Q237" t="e">
        <f t="shared" si="19"/>
        <v>#VALUE!</v>
      </c>
      <c r="R237" t="e">
        <f t="shared" si="20"/>
        <v>#VALUE!</v>
      </c>
      <c r="S237" t="e">
        <f t="shared" si="21"/>
        <v>#VALUE!</v>
      </c>
      <c r="T237" t="e">
        <f t="shared" si="22"/>
        <v>#VALUE!</v>
      </c>
      <c r="U237" t="str">
        <f t="shared" si="23"/>
        <v>東海大浦安高高</v>
      </c>
    </row>
    <row r="238" spans="1:21" x14ac:dyDescent="0.2">
      <c r="A238" s="12">
        <v>2356</v>
      </c>
      <c r="B238" s="13" t="s">
        <v>4496</v>
      </c>
      <c r="C238" s="13" t="s">
        <v>5432</v>
      </c>
      <c r="D238" s="14"/>
      <c r="E238" s="13" t="s">
        <v>5084</v>
      </c>
      <c r="F238" s="16">
        <v>3</v>
      </c>
      <c r="G238" s="14"/>
      <c r="H238" s="14"/>
      <c r="I238" s="14"/>
      <c r="J238" s="15" t="s">
        <v>997</v>
      </c>
      <c r="K238" s="15" t="s">
        <v>5151</v>
      </c>
      <c r="L238" s="17" t="s">
        <v>998</v>
      </c>
      <c r="M238" s="17" t="s">
        <v>5152</v>
      </c>
      <c r="N238" s="17">
        <v>20051012</v>
      </c>
      <c r="O238" s="17" t="s">
        <v>32</v>
      </c>
      <c r="P238" t="e">
        <f t="shared" si="18"/>
        <v>#VALUE!</v>
      </c>
      <c r="Q238" t="e">
        <f t="shared" si="19"/>
        <v>#VALUE!</v>
      </c>
      <c r="R238" t="e">
        <f t="shared" si="20"/>
        <v>#VALUE!</v>
      </c>
      <c r="S238" t="e">
        <f t="shared" si="21"/>
        <v>#VALUE!</v>
      </c>
      <c r="T238" t="e">
        <f t="shared" si="22"/>
        <v>#VALUE!</v>
      </c>
      <c r="U238" t="str">
        <f t="shared" si="23"/>
        <v>東海大浦安高高</v>
      </c>
    </row>
    <row r="239" spans="1:21" x14ac:dyDescent="0.2">
      <c r="A239" s="12">
        <v>2357</v>
      </c>
      <c r="B239" s="13" t="s">
        <v>5409</v>
      </c>
      <c r="C239" s="13" t="s">
        <v>4657</v>
      </c>
      <c r="D239" s="14"/>
      <c r="E239" s="13" t="s">
        <v>5084</v>
      </c>
      <c r="F239" s="16">
        <v>3</v>
      </c>
      <c r="G239" s="14"/>
      <c r="H239" s="14"/>
      <c r="I239" s="14"/>
      <c r="J239" s="15" t="s">
        <v>1851</v>
      </c>
      <c r="K239" s="15" t="s">
        <v>1677</v>
      </c>
      <c r="L239" s="17" t="s">
        <v>1852</v>
      </c>
      <c r="M239" s="17" t="s">
        <v>1679</v>
      </c>
      <c r="N239" s="17">
        <v>20051209</v>
      </c>
      <c r="O239" s="17" t="s">
        <v>32</v>
      </c>
      <c r="P239" t="e">
        <f t="shared" si="18"/>
        <v>#VALUE!</v>
      </c>
      <c r="Q239" t="e">
        <f t="shared" si="19"/>
        <v>#VALUE!</v>
      </c>
      <c r="R239" t="e">
        <f t="shared" si="20"/>
        <v>#VALUE!</v>
      </c>
      <c r="S239" t="e">
        <f t="shared" si="21"/>
        <v>#VALUE!</v>
      </c>
      <c r="T239" t="e">
        <f t="shared" si="22"/>
        <v>#VALUE!</v>
      </c>
      <c r="U239" t="str">
        <f t="shared" si="23"/>
        <v>東海大浦安高高</v>
      </c>
    </row>
    <row r="240" spans="1:21" x14ac:dyDescent="0.2">
      <c r="A240" s="12">
        <v>2358</v>
      </c>
      <c r="B240" s="13" t="s">
        <v>152</v>
      </c>
      <c r="C240" s="13" t="s">
        <v>5424</v>
      </c>
      <c r="D240" s="14"/>
      <c r="E240" s="13" t="s">
        <v>5084</v>
      </c>
      <c r="F240" s="16">
        <v>3</v>
      </c>
      <c r="G240" s="14"/>
      <c r="H240" s="14"/>
      <c r="I240" s="14"/>
      <c r="J240" s="15" t="s">
        <v>81</v>
      </c>
      <c r="K240" s="15" t="s">
        <v>5425</v>
      </c>
      <c r="L240" s="17" t="s">
        <v>83</v>
      </c>
      <c r="M240" s="17" t="s">
        <v>6010</v>
      </c>
      <c r="N240" s="17">
        <v>20050406</v>
      </c>
      <c r="O240" s="17" t="s">
        <v>32</v>
      </c>
      <c r="P240" t="e">
        <f t="shared" si="18"/>
        <v>#VALUE!</v>
      </c>
      <c r="Q240" t="e">
        <f t="shared" si="19"/>
        <v>#VALUE!</v>
      </c>
      <c r="R240" t="e">
        <f t="shared" si="20"/>
        <v>#VALUE!</v>
      </c>
      <c r="S240" t="e">
        <f t="shared" si="21"/>
        <v>#VALUE!</v>
      </c>
      <c r="T240" t="e">
        <f t="shared" si="22"/>
        <v>#VALUE!</v>
      </c>
      <c r="U240" t="str">
        <f t="shared" si="23"/>
        <v>東海大浦安高高</v>
      </c>
    </row>
    <row r="241" spans="1:21" x14ac:dyDescent="0.2">
      <c r="A241" s="12">
        <v>2359</v>
      </c>
      <c r="B241" s="13" t="s">
        <v>5379</v>
      </c>
      <c r="C241" s="13" t="s">
        <v>887</v>
      </c>
      <c r="D241" s="14"/>
      <c r="E241" s="13" t="s">
        <v>5084</v>
      </c>
      <c r="F241" s="16">
        <v>3</v>
      </c>
      <c r="G241" s="14"/>
      <c r="H241" s="14"/>
      <c r="I241" s="14"/>
      <c r="J241" s="15" t="s">
        <v>5380</v>
      </c>
      <c r="K241" s="15" t="s">
        <v>114</v>
      </c>
      <c r="L241" s="17" t="s">
        <v>5381</v>
      </c>
      <c r="M241" s="17" t="s">
        <v>115</v>
      </c>
      <c r="N241" s="17">
        <v>20050914</v>
      </c>
      <c r="O241" s="17" t="s">
        <v>32</v>
      </c>
      <c r="P241" t="e">
        <f t="shared" si="18"/>
        <v>#VALUE!</v>
      </c>
      <c r="Q241" t="e">
        <f t="shared" si="19"/>
        <v>#VALUE!</v>
      </c>
      <c r="R241" t="e">
        <f t="shared" si="20"/>
        <v>#VALUE!</v>
      </c>
      <c r="S241" t="e">
        <f t="shared" si="21"/>
        <v>#VALUE!</v>
      </c>
      <c r="T241" t="e">
        <f t="shared" si="22"/>
        <v>#VALUE!</v>
      </c>
      <c r="U241" t="str">
        <f t="shared" si="23"/>
        <v>東海大浦安高高</v>
      </c>
    </row>
    <row r="242" spans="1:21" x14ac:dyDescent="0.2">
      <c r="A242" s="12">
        <v>2360</v>
      </c>
      <c r="B242" s="13" t="s">
        <v>5337</v>
      </c>
      <c r="C242" s="13" t="s">
        <v>5338</v>
      </c>
      <c r="D242" s="14"/>
      <c r="E242" s="13" t="s">
        <v>5084</v>
      </c>
      <c r="F242" s="16">
        <v>3</v>
      </c>
      <c r="G242" s="14"/>
      <c r="H242" s="14"/>
      <c r="I242" s="14"/>
      <c r="J242" s="15" t="s">
        <v>5339</v>
      </c>
      <c r="K242" s="15" t="s">
        <v>859</v>
      </c>
      <c r="L242" s="17" t="s">
        <v>5340</v>
      </c>
      <c r="M242" s="17" t="s">
        <v>5341</v>
      </c>
      <c r="N242" s="17">
        <v>20050720</v>
      </c>
      <c r="O242" s="17" t="s">
        <v>32</v>
      </c>
      <c r="P242" t="e">
        <f t="shared" si="18"/>
        <v>#VALUE!</v>
      </c>
      <c r="Q242" t="e">
        <f t="shared" si="19"/>
        <v>#VALUE!</v>
      </c>
      <c r="R242" t="e">
        <f t="shared" si="20"/>
        <v>#VALUE!</v>
      </c>
      <c r="S242" t="e">
        <f t="shared" si="21"/>
        <v>#VALUE!</v>
      </c>
      <c r="T242" t="e">
        <f t="shared" si="22"/>
        <v>#VALUE!</v>
      </c>
      <c r="U242" t="str">
        <f t="shared" si="23"/>
        <v>東海大浦安高高</v>
      </c>
    </row>
    <row r="243" spans="1:21" x14ac:dyDescent="0.2">
      <c r="A243" s="12">
        <v>2361</v>
      </c>
      <c r="B243" s="13" t="s">
        <v>1435</v>
      </c>
      <c r="C243" s="13" t="s">
        <v>5334</v>
      </c>
      <c r="D243" s="14"/>
      <c r="E243" s="13" t="s">
        <v>5084</v>
      </c>
      <c r="F243" s="16">
        <v>3</v>
      </c>
      <c r="G243" s="14"/>
      <c r="H243" s="14"/>
      <c r="I243" s="14"/>
      <c r="J243" s="15" t="s">
        <v>1030</v>
      </c>
      <c r="K243" s="15" t="s">
        <v>58</v>
      </c>
      <c r="L243" s="17" t="s">
        <v>1031</v>
      </c>
      <c r="M243" s="17" t="s">
        <v>59</v>
      </c>
      <c r="N243" s="17">
        <v>20060122</v>
      </c>
      <c r="O243" s="17" t="s">
        <v>32</v>
      </c>
      <c r="P243" t="e">
        <f t="shared" si="18"/>
        <v>#VALUE!</v>
      </c>
      <c r="Q243" t="e">
        <f t="shared" si="19"/>
        <v>#VALUE!</v>
      </c>
      <c r="R243" t="e">
        <f t="shared" si="20"/>
        <v>#VALUE!</v>
      </c>
      <c r="S243" t="e">
        <f t="shared" si="21"/>
        <v>#VALUE!</v>
      </c>
      <c r="T243" t="e">
        <f t="shared" si="22"/>
        <v>#VALUE!</v>
      </c>
      <c r="U243" t="str">
        <f t="shared" si="23"/>
        <v>東海大浦安高高</v>
      </c>
    </row>
    <row r="244" spans="1:21" x14ac:dyDescent="0.2">
      <c r="A244" s="12">
        <v>2362</v>
      </c>
      <c r="B244" s="13" t="s">
        <v>5385</v>
      </c>
      <c r="C244" s="13" t="s">
        <v>5386</v>
      </c>
      <c r="D244" s="14"/>
      <c r="E244" s="13" t="s">
        <v>5084</v>
      </c>
      <c r="F244" s="16">
        <v>3</v>
      </c>
      <c r="G244" s="14"/>
      <c r="H244" s="14"/>
      <c r="I244" s="14"/>
      <c r="J244" s="15" t="s">
        <v>5387</v>
      </c>
      <c r="K244" s="15" t="s">
        <v>263</v>
      </c>
      <c r="L244" s="17" t="s">
        <v>5388</v>
      </c>
      <c r="M244" s="17" t="s">
        <v>5247</v>
      </c>
      <c r="N244" s="17">
        <v>20050818</v>
      </c>
      <c r="O244" s="17" t="s">
        <v>32</v>
      </c>
      <c r="P244" t="e">
        <f t="shared" si="18"/>
        <v>#VALUE!</v>
      </c>
      <c r="Q244" t="e">
        <f t="shared" si="19"/>
        <v>#VALUE!</v>
      </c>
      <c r="R244" t="e">
        <f t="shared" si="20"/>
        <v>#VALUE!</v>
      </c>
      <c r="S244" t="e">
        <f t="shared" si="21"/>
        <v>#VALUE!</v>
      </c>
      <c r="T244" t="e">
        <f t="shared" si="22"/>
        <v>#VALUE!</v>
      </c>
      <c r="U244" t="str">
        <f t="shared" si="23"/>
        <v>東海大浦安高高</v>
      </c>
    </row>
    <row r="245" spans="1:21" x14ac:dyDescent="0.2">
      <c r="A245" s="12">
        <v>2363</v>
      </c>
      <c r="B245" s="13" t="s">
        <v>1598</v>
      </c>
      <c r="C245" s="13" t="s">
        <v>5367</v>
      </c>
      <c r="D245" s="14"/>
      <c r="E245" s="13" t="s">
        <v>5084</v>
      </c>
      <c r="F245" s="16">
        <v>3</v>
      </c>
      <c r="G245" s="14"/>
      <c r="H245" s="14"/>
      <c r="I245" s="14"/>
      <c r="J245" s="15" t="s">
        <v>1600</v>
      </c>
      <c r="K245" s="15" t="s">
        <v>4587</v>
      </c>
      <c r="L245" s="17" t="s">
        <v>5368</v>
      </c>
      <c r="M245" s="17" t="s">
        <v>4588</v>
      </c>
      <c r="N245" s="17">
        <v>20051216</v>
      </c>
      <c r="O245" s="17" t="s">
        <v>32</v>
      </c>
      <c r="P245" t="e">
        <f t="shared" si="18"/>
        <v>#VALUE!</v>
      </c>
      <c r="Q245" t="e">
        <f t="shared" si="19"/>
        <v>#VALUE!</v>
      </c>
      <c r="R245" t="e">
        <f t="shared" si="20"/>
        <v>#VALUE!</v>
      </c>
      <c r="S245" t="e">
        <f t="shared" si="21"/>
        <v>#VALUE!</v>
      </c>
      <c r="T245" t="e">
        <f t="shared" si="22"/>
        <v>#VALUE!</v>
      </c>
      <c r="U245" t="str">
        <f t="shared" si="23"/>
        <v>東海大浦安高高</v>
      </c>
    </row>
    <row r="246" spans="1:21" x14ac:dyDescent="0.2">
      <c r="A246" s="12">
        <v>2364</v>
      </c>
      <c r="B246" s="22" t="s">
        <v>5420</v>
      </c>
      <c r="C246" s="22" t="s">
        <v>5421</v>
      </c>
      <c r="D246" s="14"/>
      <c r="E246" s="22" t="s">
        <v>5084</v>
      </c>
      <c r="F246" s="12">
        <v>3</v>
      </c>
      <c r="G246" s="14"/>
      <c r="H246" s="14"/>
      <c r="I246" s="23"/>
      <c r="J246" s="21" t="s">
        <v>5422</v>
      </c>
      <c r="K246" s="21" t="s">
        <v>5423</v>
      </c>
      <c r="L246" s="17" t="s">
        <v>6011</v>
      </c>
      <c r="M246" s="17" t="s">
        <v>6012</v>
      </c>
      <c r="N246" s="17">
        <v>20051005</v>
      </c>
      <c r="O246" s="17" t="s">
        <v>32</v>
      </c>
      <c r="P246" t="e">
        <f t="shared" si="18"/>
        <v>#VALUE!</v>
      </c>
      <c r="Q246" t="e">
        <f t="shared" si="19"/>
        <v>#VALUE!</v>
      </c>
      <c r="R246" t="e">
        <f t="shared" si="20"/>
        <v>#VALUE!</v>
      </c>
      <c r="S246" t="e">
        <f t="shared" si="21"/>
        <v>#VALUE!</v>
      </c>
      <c r="T246" t="e">
        <f t="shared" si="22"/>
        <v>#VALUE!</v>
      </c>
      <c r="U246" t="str">
        <f t="shared" si="23"/>
        <v>東海大浦安高高</v>
      </c>
    </row>
    <row r="247" spans="1:21" x14ac:dyDescent="0.2">
      <c r="A247" s="12">
        <v>2365</v>
      </c>
      <c r="B247" s="13" t="s">
        <v>1430</v>
      </c>
      <c r="C247" s="13" t="s">
        <v>5342</v>
      </c>
      <c r="D247" s="14"/>
      <c r="E247" s="13" t="s">
        <v>5084</v>
      </c>
      <c r="F247" s="16">
        <v>3</v>
      </c>
      <c r="G247" s="14"/>
      <c r="H247" s="14"/>
      <c r="I247" s="14"/>
      <c r="J247" s="15" t="s">
        <v>423</v>
      </c>
      <c r="K247" s="15" t="s">
        <v>116</v>
      </c>
      <c r="L247" s="17" t="s">
        <v>5217</v>
      </c>
      <c r="M247" s="17" t="s">
        <v>117</v>
      </c>
      <c r="N247" s="17">
        <v>20050630</v>
      </c>
      <c r="O247" s="17" t="s">
        <v>32</v>
      </c>
      <c r="P247" t="e">
        <f t="shared" si="18"/>
        <v>#VALUE!</v>
      </c>
      <c r="Q247" t="e">
        <f t="shared" si="19"/>
        <v>#VALUE!</v>
      </c>
      <c r="R247" t="e">
        <f t="shared" si="20"/>
        <v>#VALUE!</v>
      </c>
      <c r="S247" t="e">
        <f t="shared" si="21"/>
        <v>#VALUE!</v>
      </c>
      <c r="T247" t="e">
        <f t="shared" si="22"/>
        <v>#VALUE!</v>
      </c>
      <c r="U247" t="str">
        <f t="shared" si="23"/>
        <v>東海大浦安高高</v>
      </c>
    </row>
    <row r="248" spans="1:21" x14ac:dyDescent="0.2">
      <c r="A248" s="12">
        <v>2366</v>
      </c>
      <c r="B248" s="13" t="s">
        <v>5389</v>
      </c>
      <c r="C248" s="13" t="s">
        <v>5390</v>
      </c>
      <c r="D248" s="14"/>
      <c r="E248" s="13" t="s">
        <v>5084</v>
      </c>
      <c r="F248" s="16">
        <v>2</v>
      </c>
      <c r="G248" s="14"/>
      <c r="H248" s="14"/>
      <c r="I248" s="14"/>
      <c r="J248" s="15" t="s">
        <v>5391</v>
      </c>
      <c r="K248" s="15" t="s">
        <v>253</v>
      </c>
      <c r="L248" s="17" t="s">
        <v>5392</v>
      </c>
      <c r="M248" s="17" t="s">
        <v>4519</v>
      </c>
      <c r="N248" s="17">
        <v>20070324</v>
      </c>
      <c r="O248" s="17" t="s">
        <v>32</v>
      </c>
      <c r="P248" t="e">
        <f t="shared" si="18"/>
        <v>#VALUE!</v>
      </c>
      <c r="Q248" t="e">
        <f t="shared" si="19"/>
        <v>#VALUE!</v>
      </c>
      <c r="R248" t="e">
        <f t="shared" si="20"/>
        <v>#VALUE!</v>
      </c>
      <c r="S248" t="e">
        <f t="shared" si="21"/>
        <v>#VALUE!</v>
      </c>
      <c r="T248" t="e">
        <f t="shared" si="22"/>
        <v>#VALUE!</v>
      </c>
      <c r="U248" t="str">
        <f t="shared" si="23"/>
        <v>東海大浦安高高</v>
      </c>
    </row>
    <row r="249" spans="1:21" x14ac:dyDescent="0.2">
      <c r="A249" s="12">
        <v>2367</v>
      </c>
      <c r="B249" s="13" t="s">
        <v>4496</v>
      </c>
      <c r="C249" s="13" t="s">
        <v>344</v>
      </c>
      <c r="D249" s="14"/>
      <c r="E249" s="13" t="s">
        <v>5084</v>
      </c>
      <c r="F249" s="16">
        <v>2</v>
      </c>
      <c r="G249" s="14"/>
      <c r="H249" s="14"/>
      <c r="I249" s="14"/>
      <c r="J249" s="15" t="s">
        <v>997</v>
      </c>
      <c r="K249" s="15" t="s">
        <v>215</v>
      </c>
      <c r="L249" s="17" t="s">
        <v>998</v>
      </c>
      <c r="M249" s="17" t="s">
        <v>216</v>
      </c>
      <c r="N249" s="17">
        <v>20060924</v>
      </c>
      <c r="O249" s="17" t="s">
        <v>32</v>
      </c>
      <c r="P249" t="e">
        <f t="shared" si="18"/>
        <v>#VALUE!</v>
      </c>
      <c r="Q249" t="e">
        <f t="shared" si="19"/>
        <v>#VALUE!</v>
      </c>
      <c r="R249" t="e">
        <f t="shared" si="20"/>
        <v>#VALUE!</v>
      </c>
      <c r="S249" t="e">
        <f t="shared" si="21"/>
        <v>#VALUE!</v>
      </c>
      <c r="T249" t="e">
        <f t="shared" si="22"/>
        <v>#VALUE!</v>
      </c>
      <c r="U249" t="str">
        <f t="shared" si="23"/>
        <v>東海大浦安高高</v>
      </c>
    </row>
    <row r="250" spans="1:21" x14ac:dyDescent="0.2">
      <c r="A250" s="12">
        <v>2368</v>
      </c>
      <c r="B250" s="13" t="s">
        <v>4474</v>
      </c>
      <c r="C250" s="13" t="s">
        <v>5433</v>
      </c>
      <c r="D250" s="14"/>
      <c r="E250" s="13" t="s">
        <v>5084</v>
      </c>
      <c r="F250" s="16">
        <v>2</v>
      </c>
      <c r="G250" s="14"/>
      <c r="H250" s="14"/>
      <c r="I250" s="14"/>
      <c r="J250" s="15" t="s">
        <v>246</v>
      </c>
      <c r="K250" s="15" t="s">
        <v>61</v>
      </c>
      <c r="L250" s="17" t="s">
        <v>247</v>
      </c>
      <c r="M250" s="17" t="s">
        <v>63</v>
      </c>
      <c r="N250" s="17">
        <v>20061018</v>
      </c>
      <c r="O250" s="17" t="s">
        <v>32</v>
      </c>
      <c r="P250" t="e">
        <f t="shared" si="18"/>
        <v>#VALUE!</v>
      </c>
      <c r="Q250" t="e">
        <f t="shared" si="19"/>
        <v>#VALUE!</v>
      </c>
      <c r="R250" t="e">
        <f t="shared" si="20"/>
        <v>#VALUE!</v>
      </c>
      <c r="S250" t="e">
        <f t="shared" si="21"/>
        <v>#VALUE!</v>
      </c>
      <c r="T250" t="e">
        <f t="shared" si="22"/>
        <v>#VALUE!</v>
      </c>
      <c r="U250" t="str">
        <f t="shared" si="23"/>
        <v>東海大浦安高高</v>
      </c>
    </row>
    <row r="251" spans="1:21" x14ac:dyDescent="0.2">
      <c r="A251" s="12">
        <v>2369</v>
      </c>
      <c r="B251" s="13" t="s">
        <v>5428</v>
      </c>
      <c r="C251" s="13" t="s">
        <v>5429</v>
      </c>
      <c r="D251" s="14"/>
      <c r="E251" s="13" t="s">
        <v>5084</v>
      </c>
      <c r="F251" s="16">
        <v>2</v>
      </c>
      <c r="G251" s="14"/>
      <c r="H251" s="14"/>
      <c r="I251" s="14"/>
      <c r="J251" s="15" t="s">
        <v>4540</v>
      </c>
      <c r="K251" s="15" t="s">
        <v>4528</v>
      </c>
      <c r="L251" s="17" t="s">
        <v>4541</v>
      </c>
      <c r="M251" s="17" t="s">
        <v>6013</v>
      </c>
      <c r="N251" s="17">
        <v>20060708</v>
      </c>
      <c r="O251" s="17" t="s">
        <v>32</v>
      </c>
      <c r="P251" t="e">
        <f t="shared" si="18"/>
        <v>#VALUE!</v>
      </c>
      <c r="Q251" t="e">
        <f t="shared" si="19"/>
        <v>#VALUE!</v>
      </c>
      <c r="R251" t="e">
        <f t="shared" si="20"/>
        <v>#VALUE!</v>
      </c>
      <c r="S251" t="e">
        <f t="shared" si="21"/>
        <v>#VALUE!</v>
      </c>
      <c r="T251" t="e">
        <f t="shared" si="22"/>
        <v>#VALUE!</v>
      </c>
      <c r="U251" t="str">
        <f t="shared" si="23"/>
        <v>東海大浦安高高</v>
      </c>
    </row>
    <row r="252" spans="1:21" x14ac:dyDescent="0.2">
      <c r="A252" s="12">
        <v>2370</v>
      </c>
      <c r="B252" s="13" t="s">
        <v>5330</v>
      </c>
      <c r="C252" s="13" t="s">
        <v>4495</v>
      </c>
      <c r="D252" s="14"/>
      <c r="E252" s="13" t="s">
        <v>5084</v>
      </c>
      <c r="F252" s="16">
        <v>2</v>
      </c>
      <c r="G252" s="14"/>
      <c r="H252" s="14"/>
      <c r="I252" s="14"/>
      <c r="J252" s="15" t="s">
        <v>4558</v>
      </c>
      <c r="K252" s="15" t="s">
        <v>300</v>
      </c>
      <c r="L252" s="17" t="s">
        <v>4559</v>
      </c>
      <c r="M252" s="17" t="s">
        <v>301</v>
      </c>
      <c r="N252" s="17">
        <v>20060729</v>
      </c>
      <c r="O252" s="17" t="s">
        <v>32</v>
      </c>
      <c r="P252" t="e">
        <f t="shared" si="18"/>
        <v>#VALUE!</v>
      </c>
      <c r="Q252" t="e">
        <f t="shared" si="19"/>
        <v>#VALUE!</v>
      </c>
      <c r="R252" t="e">
        <f t="shared" si="20"/>
        <v>#VALUE!</v>
      </c>
      <c r="S252" t="e">
        <f t="shared" si="21"/>
        <v>#VALUE!</v>
      </c>
      <c r="T252" t="e">
        <f t="shared" si="22"/>
        <v>#VALUE!</v>
      </c>
      <c r="U252" t="str">
        <f t="shared" si="23"/>
        <v>東海大浦安高高</v>
      </c>
    </row>
    <row r="253" spans="1:21" x14ac:dyDescent="0.2">
      <c r="A253" s="12">
        <v>2371</v>
      </c>
      <c r="B253" s="13" t="s">
        <v>5417</v>
      </c>
      <c r="C253" s="13" t="s">
        <v>5831</v>
      </c>
      <c r="D253" s="14"/>
      <c r="E253" s="13" t="s">
        <v>5084</v>
      </c>
      <c r="F253" s="16">
        <v>1</v>
      </c>
      <c r="G253" s="14"/>
      <c r="H253" s="14"/>
      <c r="I253" s="14"/>
      <c r="J253" s="15" t="s">
        <v>883</v>
      </c>
      <c r="K253" s="15" t="s">
        <v>4484</v>
      </c>
      <c r="L253" s="17" t="s">
        <v>884</v>
      </c>
      <c r="M253" s="17" t="s">
        <v>4485</v>
      </c>
      <c r="N253" s="17">
        <v>20070523</v>
      </c>
      <c r="O253" s="17" t="s">
        <v>32</v>
      </c>
      <c r="P253" t="e">
        <f t="shared" si="18"/>
        <v>#VALUE!</v>
      </c>
      <c r="Q253" t="e">
        <f t="shared" si="19"/>
        <v>#VALUE!</v>
      </c>
      <c r="R253" t="e">
        <f t="shared" si="20"/>
        <v>#VALUE!</v>
      </c>
      <c r="S253" t="e">
        <f t="shared" si="21"/>
        <v>#VALUE!</v>
      </c>
      <c r="T253" t="e">
        <f t="shared" si="22"/>
        <v>#VALUE!</v>
      </c>
      <c r="U253" t="str">
        <f t="shared" si="23"/>
        <v>東海大浦安高高</v>
      </c>
    </row>
    <row r="254" spans="1:21" x14ac:dyDescent="0.2">
      <c r="A254" s="12">
        <v>2679</v>
      </c>
      <c r="B254" s="13" t="s">
        <v>3250</v>
      </c>
      <c r="C254" s="13" t="s">
        <v>6101</v>
      </c>
      <c r="D254" s="14"/>
      <c r="E254" s="13" t="s">
        <v>5084</v>
      </c>
      <c r="F254" s="16">
        <v>1</v>
      </c>
      <c r="G254" s="14"/>
      <c r="H254" s="14"/>
      <c r="I254" s="14"/>
      <c r="J254" s="15" t="s">
        <v>49</v>
      </c>
      <c r="K254" s="15" t="s">
        <v>61</v>
      </c>
      <c r="L254" s="17" t="s">
        <v>50</v>
      </c>
      <c r="M254" s="17" t="s">
        <v>63</v>
      </c>
      <c r="N254" s="17">
        <v>20080215</v>
      </c>
      <c r="O254" s="17" t="s">
        <v>32</v>
      </c>
      <c r="P254" t="e">
        <f t="shared" si="18"/>
        <v>#VALUE!</v>
      </c>
      <c r="Q254" t="e">
        <f t="shared" si="19"/>
        <v>#VALUE!</v>
      </c>
      <c r="R254" t="e">
        <f t="shared" si="20"/>
        <v>#VALUE!</v>
      </c>
      <c r="S254" t="e">
        <f t="shared" si="21"/>
        <v>#VALUE!</v>
      </c>
      <c r="T254" t="e">
        <f t="shared" si="22"/>
        <v>#VALUE!</v>
      </c>
      <c r="U254" t="str">
        <f t="shared" si="23"/>
        <v>東海大浦安高高</v>
      </c>
    </row>
    <row r="255" spans="1:21" x14ac:dyDescent="0.2">
      <c r="A255" s="12">
        <v>2680</v>
      </c>
      <c r="B255" s="13" t="s">
        <v>1125</v>
      </c>
      <c r="C255" s="13" t="s">
        <v>1235</v>
      </c>
      <c r="D255" s="14"/>
      <c r="E255" s="13" t="s">
        <v>5084</v>
      </c>
      <c r="F255" s="16">
        <v>1</v>
      </c>
      <c r="G255" s="14"/>
      <c r="H255" s="14"/>
      <c r="I255" s="14"/>
      <c r="J255" s="15" t="s">
        <v>224</v>
      </c>
      <c r="K255" s="15" t="s">
        <v>1205</v>
      </c>
      <c r="L255" s="17" t="s">
        <v>225</v>
      </c>
      <c r="M255" s="17" t="s">
        <v>1206</v>
      </c>
      <c r="N255" s="17">
        <v>20070915</v>
      </c>
      <c r="O255" s="17" t="s">
        <v>32</v>
      </c>
      <c r="P255" t="e">
        <f t="shared" si="18"/>
        <v>#VALUE!</v>
      </c>
      <c r="Q255" t="e">
        <f t="shared" si="19"/>
        <v>#VALUE!</v>
      </c>
      <c r="R255" t="e">
        <f t="shared" si="20"/>
        <v>#VALUE!</v>
      </c>
      <c r="S255" t="e">
        <f t="shared" si="21"/>
        <v>#VALUE!</v>
      </c>
      <c r="T255" t="e">
        <f t="shared" si="22"/>
        <v>#VALUE!</v>
      </c>
      <c r="U255" t="str">
        <f t="shared" si="23"/>
        <v>東海大浦安高高</v>
      </c>
    </row>
    <row r="256" spans="1:21" x14ac:dyDescent="0.2">
      <c r="A256" s="12">
        <v>2681</v>
      </c>
      <c r="B256" s="13" t="s">
        <v>6102</v>
      </c>
      <c r="C256" s="13" t="s">
        <v>6103</v>
      </c>
      <c r="D256" s="14"/>
      <c r="E256" s="13" t="s">
        <v>5084</v>
      </c>
      <c r="F256" s="16">
        <v>1</v>
      </c>
      <c r="G256" s="14"/>
      <c r="H256" s="14"/>
      <c r="I256" s="14"/>
      <c r="J256" s="15" t="s">
        <v>6153</v>
      </c>
      <c r="K256" s="15" t="s">
        <v>58</v>
      </c>
      <c r="L256" s="17" t="s">
        <v>6014</v>
      </c>
      <c r="M256" s="17" t="s">
        <v>59</v>
      </c>
      <c r="N256" s="17">
        <v>20080126</v>
      </c>
      <c r="O256" s="17" t="s">
        <v>32</v>
      </c>
      <c r="P256" t="e">
        <f t="shared" si="18"/>
        <v>#VALUE!</v>
      </c>
      <c r="Q256" t="e">
        <f t="shared" si="19"/>
        <v>#VALUE!</v>
      </c>
      <c r="R256" t="e">
        <f t="shared" si="20"/>
        <v>#VALUE!</v>
      </c>
      <c r="S256" t="e">
        <f t="shared" si="21"/>
        <v>#VALUE!</v>
      </c>
      <c r="T256" t="e">
        <f t="shared" si="22"/>
        <v>#VALUE!</v>
      </c>
      <c r="U256" t="str">
        <f t="shared" si="23"/>
        <v>東海大浦安高高</v>
      </c>
    </row>
    <row r="257" spans="1:21" x14ac:dyDescent="0.2">
      <c r="A257" s="12">
        <v>2682</v>
      </c>
      <c r="B257" s="13" t="s">
        <v>5182</v>
      </c>
      <c r="C257" s="13" t="s">
        <v>6104</v>
      </c>
      <c r="D257" s="14"/>
      <c r="E257" s="13" t="s">
        <v>5084</v>
      </c>
      <c r="F257" s="16">
        <v>1</v>
      </c>
      <c r="G257" s="14"/>
      <c r="H257" s="14"/>
      <c r="I257" s="14"/>
      <c r="J257" s="15" t="s">
        <v>5184</v>
      </c>
      <c r="K257" s="15" t="s">
        <v>202</v>
      </c>
      <c r="L257" s="17" t="s">
        <v>5185</v>
      </c>
      <c r="M257" s="17" t="s">
        <v>302</v>
      </c>
      <c r="N257" s="17">
        <v>20070816</v>
      </c>
      <c r="O257" s="17" t="s">
        <v>32</v>
      </c>
      <c r="P257" t="e">
        <f t="shared" si="18"/>
        <v>#VALUE!</v>
      </c>
      <c r="Q257" t="e">
        <f t="shared" si="19"/>
        <v>#VALUE!</v>
      </c>
      <c r="R257" t="e">
        <f t="shared" si="20"/>
        <v>#VALUE!</v>
      </c>
      <c r="S257" t="e">
        <f t="shared" si="21"/>
        <v>#VALUE!</v>
      </c>
      <c r="T257" t="e">
        <f t="shared" si="22"/>
        <v>#VALUE!</v>
      </c>
      <c r="U257" t="str">
        <f t="shared" si="23"/>
        <v>東海大浦安高高</v>
      </c>
    </row>
    <row r="258" spans="1:21" x14ac:dyDescent="0.2">
      <c r="A258" s="12">
        <v>2683</v>
      </c>
      <c r="B258" s="13" t="s">
        <v>5707</v>
      </c>
      <c r="C258" s="13" t="s">
        <v>5263</v>
      </c>
      <c r="D258" s="14"/>
      <c r="E258" s="13" t="s">
        <v>5084</v>
      </c>
      <c r="F258" s="16">
        <v>1</v>
      </c>
      <c r="G258" s="14"/>
      <c r="H258" s="14"/>
      <c r="I258" s="14"/>
      <c r="J258" s="15" t="s">
        <v>3425</v>
      </c>
      <c r="K258" s="15" t="s">
        <v>1611</v>
      </c>
      <c r="L258" s="17" t="s">
        <v>3427</v>
      </c>
      <c r="M258" s="17" t="s">
        <v>1613</v>
      </c>
      <c r="N258" s="17">
        <v>20070917</v>
      </c>
      <c r="O258" s="17" t="s">
        <v>32</v>
      </c>
      <c r="P258" t="e">
        <f t="shared" si="18"/>
        <v>#VALUE!</v>
      </c>
      <c r="Q258" t="e">
        <f t="shared" si="19"/>
        <v>#VALUE!</v>
      </c>
      <c r="R258" t="e">
        <f t="shared" si="20"/>
        <v>#VALUE!</v>
      </c>
      <c r="S258" t="e">
        <f t="shared" si="21"/>
        <v>#VALUE!</v>
      </c>
      <c r="T258" t="e">
        <f t="shared" si="22"/>
        <v>#VALUE!</v>
      </c>
      <c r="U258" t="str">
        <f t="shared" si="23"/>
        <v>東海大浦安高高</v>
      </c>
    </row>
    <row r="259" spans="1:21" x14ac:dyDescent="0.2">
      <c r="A259" s="12">
        <v>2684</v>
      </c>
      <c r="B259" s="13" t="s">
        <v>2158</v>
      </c>
      <c r="C259" s="13" t="s">
        <v>6105</v>
      </c>
      <c r="D259" s="14"/>
      <c r="E259" s="13" t="s">
        <v>5084</v>
      </c>
      <c r="F259" s="16">
        <v>1</v>
      </c>
      <c r="G259" s="14"/>
      <c r="H259" s="14"/>
      <c r="I259" s="14"/>
      <c r="J259" s="15" t="s">
        <v>903</v>
      </c>
      <c r="K259" s="15" t="s">
        <v>508</v>
      </c>
      <c r="L259" s="17" t="s">
        <v>904</v>
      </c>
      <c r="M259" s="17" t="s">
        <v>4347</v>
      </c>
      <c r="N259" s="17">
        <v>20070730</v>
      </c>
      <c r="O259" s="17" t="s">
        <v>32</v>
      </c>
      <c r="P259" t="e">
        <f t="shared" ref="P259:P289" si="24">LEFT(B259,FIND("　",B259)-1)</f>
        <v>#VALUE!</v>
      </c>
      <c r="Q259" t="e">
        <f t="shared" ref="Q259:Q289" si="25">RIGHT(B259,LEN(B259)-FIND("　",B259))</f>
        <v>#VALUE!</v>
      </c>
      <c r="R259" t="e">
        <f t="shared" ref="R259:R289" si="26">ASC(LEFT(J259,FIND("　",J259)-1))</f>
        <v>#VALUE!</v>
      </c>
      <c r="S259" t="e">
        <f t="shared" ref="S259:S289" si="27">ASC(RIGHT(J259,LEN(J259)-FIND("　",J259)))</f>
        <v>#VALUE!</v>
      </c>
      <c r="T259" t="e">
        <f t="shared" ref="T259:T289" si="28">LEFT(O259,FIND(" ",O259)-1)</f>
        <v>#VALUE!</v>
      </c>
      <c r="U259" t="str">
        <f t="shared" ref="U259:U289" si="29">E259&amp;"高"</f>
        <v>東海大浦安高高</v>
      </c>
    </row>
    <row r="260" spans="1:21" x14ac:dyDescent="0.2">
      <c r="A260" s="12">
        <v>2685</v>
      </c>
      <c r="B260" s="13" t="s">
        <v>6106</v>
      </c>
      <c r="C260" s="13" t="s">
        <v>5398</v>
      </c>
      <c r="D260" s="14"/>
      <c r="E260" s="13" t="s">
        <v>5084</v>
      </c>
      <c r="F260" s="16">
        <v>1</v>
      </c>
      <c r="G260" s="14"/>
      <c r="H260" s="14"/>
      <c r="I260" s="14"/>
      <c r="J260" s="15" t="s">
        <v>2328</v>
      </c>
      <c r="K260" s="15" t="s">
        <v>37</v>
      </c>
      <c r="L260" s="17" t="s">
        <v>2329</v>
      </c>
      <c r="M260" s="17" t="s">
        <v>39</v>
      </c>
      <c r="N260" s="17">
        <v>20080111</v>
      </c>
      <c r="O260" s="17" t="s">
        <v>32</v>
      </c>
      <c r="P260" t="e">
        <f t="shared" si="24"/>
        <v>#VALUE!</v>
      </c>
      <c r="Q260" t="e">
        <f t="shared" si="25"/>
        <v>#VALUE!</v>
      </c>
      <c r="R260" t="e">
        <f t="shared" si="26"/>
        <v>#VALUE!</v>
      </c>
      <c r="S260" t="e">
        <f t="shared" si="27"/>
        <v>#VALUE!</v>
      </c>
      <c r="T260" t="e">
        <f t="shared" si="28"/>
        <v>#VALUE!</v>
      </c>
      <c r="U260" t="str">
        <f t="shared" si="29"/>
        <v>東海大浦安高高</v>
      </c>
    </row>
    <row r="261" spans="1:21" x14ac:dyDescent="0.2">
      <c r="A261" s="12">
        <v>2686</v>
      </c>
      <c r="B261" s="13" t="s">
        <v>6107</v>
      </c>
      <c r="C261" s="13" t="s">
        <v>5458</v>
      </c>
      <c r="D261" s="14"/>
      <c r="E261" s="13" t="s">
        <v>5084</v>
      </c>
      <c r="F261" s="16">
        <v>1</v>
      </c>
      <c r="G261" s="14"/>
      <c r="H261" s="14"/>
      <c r="I261" s="14"/>
      <c r="J261" s="15" t="s">
        <v>6154</v>
      </c>
      <c r="K261" s="15" t="s">
        <v>61</v>
      </c>
      <c r="L261" s="17" t="s">
        <v>6015</v>
      </c>
      <c r="M261" s="17" t="s">
        <v>63</v>
      </c>
      <c r="N261" s="17">
        <v>20080320</v>
      </c>
      <c r="O261" s="17" t="s">
        <v>32</v>
      </c>
      <c r="P261" t="e">
        <f t="shared" si="24"/>
        <v>#VALUE!</v>
      </c>
      <c r="Q261" t="e">
        <f t="shared" si="25"/>
        <v>#VALUE!</v>
      </c>
      <c r="R261" t="e">
        <f t="shared" si="26"/>
        <v>#VALUE!</v>
      </c>
      <c r="S261" t="e">
        <f t="shared" si="27"/>
        <v>#VALUE!</v>
      </c>
      <c r="T261" t="e">
        <f t="shared" si="28"/>
        <v>#VALUE!</v>
      </c>
      <c r="U261" t="str">
        <f t="shared" si="29"/>
        <v>東海大浦安高高</v>
      </c>
    </row>
    <row r="262" spans="1:21" x14ac:dyDescent="0.2">
      <c r="A262" s="12">
        <v>2687</v>
      </c>
      <c r="B262" s="13" t="s">
        <v>6108</v>
      </c>
      <c r="C262" s="13" t="s">
        <v>6109</v>
      </c>
      <c r="D262" s="14"/>
      <c r="E262" s="13" t="s">
        <v>5084</v>
      </c>
      <c r="F262" s="16">
        <v>1</v>
      </c>
      <c r="G262" s="14"/>
      <c r="H262" s="14"/>
      <c r="I262" s="14"/>
      <c r="J262" s="15" t="s">
        <v>4451</v>
      </c>
      <c r="K262" s="15" t="s">
        <v>240</v>
      </c>
      <c r="L262" s="17" t="s">
        <v>4452</v>
      </c>
      <c r="M262" s="17" t="s">
        <v>5858</v>
      </c>
      <c r="N262" s="17">
        <v>20071121</v>
      </c>
      <c r="O262" s="17" t="s">
        <v>32</v>
      </c>
      <c r="P262" t="e">
        <f t="shared" si="24"/>
        <v>#VALUE!</v>
      </c>
      <c r="Q262" t="e">
        <f t="shared" si="25"/>
        <v>#VALUE!</v>
      </c>
      <c r="R262" t="e">
        <f t="shared" si="26"/>
        <v>#VALUE!</v>
      </c>
      <c r="S262" t="e">
        <f t="shared" si="27"/>
        <v>#VALUE!</v>
      </c>
      <c r="T262" t="e">
        <f t="shared" si="28"/>
        <v>#VALUE!</v>
      </c>
      <c r="U262" t="str">
        <f t="shared" si="29"/>
        <v>東海大浦安高高</v>
      </c>
    </row>
    <row r="263" spans="1:21" x14ac:dyDescent="0.2">
      <c r="A263" s="12">
        <v>2372</v>
      </c>
      <c r="B263" s="13" t="s">
        <v>5439</v>
      </c>
      <c r="C263" s="13" t="s">
        <v>5440</v>
      </c>
      <c r="D263" s="14"/>
      <c r="E263" s="13" t="s">
        <v>5085</v>
      </c>
      <c r="F263" s="16">
        <v>3</v>
      </c>
      <c r="G263" s="14"/>
      <c r="H263" s="14"/>
      <c r="I263" s="14"/>
      <c r="J263" s="15" t="s">
        <v>5441</v>
      </c>
      <c r="K263" s="15" t="s">
        <v>5189</v>
      </c>
      <c r="L263" s="17" t="s">
        <v>1601</v>
      </c>
      <c r="M263" s="17" t="s">
        <v>5190</v>
      </c>
      <c r="N263" s="17">
        <v>20050825</v>
      </c>
      <c r="O263" s="17" t="s">
        <v>32</v>
      </c>
      <c r="P263" t="e">
        <f t="shared" si="24"/>
        <v>#VALUE!</v>
      </c>
      <c r="Q263" t="e">
        <f t="shared" si="25"/>
        <v>#VALUE!</v>
      </c>
      <c r="R263" t="e">
        <f t="shared" si="26"/>
        <v>#VALUE!</v>
      </c>
      <c r="S263" t="e">
        <f t="shared" si="27"/>
        <v>#VALUE!</v>
      </c>
      <c r="T263" t="e">
        <f t="shared" si="28"/>
        <v>#VALUE!</v>
      </c>
      <c r="U263" t="str">
        <f t="shared" si="29"/>
        <v>東京学館浦安高高</v>
      </c>
    </row>
    <row r="264" spans="1:21" x14ac:dyDescent="0.2">
      <c r="A264" s="12">
        <v>2373</v>
      </c>
      <c r="B264" s="13" t="s">
        <v>5436</v>
      </c>
      <c r="C264" s="13" t="s">
        <v>5437</v>
      </c>
      <c r="D264" s="14"/>
      <c r="E264" s="13" t="s">
        <v>5085</v>
      </c>
      <c r="F264" s="16">
        <v>3</v>
      </c>
      <c r="G264" s="14"/>
      <c r="H264" s="14"/>
      <c r="I264" s="14"/>
      <c r="J264" s="15" t="s">
        <v>5438</v>
      </c>
      <c r="K264" s="15" t="s">
        <v>4567</v>
      </c>
      <c r="L264" s="17" t="s">
        <v>4984</v>
      </c>
      <c r="M264" s="17" t="s">
        <v>4568</v>
      </c>
      <c r="N264" s="17">
        <v>20051108</v>
      </c>
      <c r="O264" s="17" t="s">
        <v>32</v>
      </c>
      <c r="P264" t="e">
        <f t="shared" si="24"/>
        <v>#VALUE!</v>
      </c>
      <c r="Q264" t="e">
        <f t="shared" si="25"/>
        <v>#VALUE!</v>
      </c>
      <c r="R264" t="e">
        <f t="shared" si="26"/>
        <v>#VALUE!</v>
      </c>
      <c r="S264" t="e">
        <f t="shared" si="27"/>
        <v>#VALUE!</v>
      </c>
      <c r="T264" t="e">
        <f t="shared" si="28"/>
        <v>#VALUE!</v>
      </c>
      <c r="U264" t="str">
        <f t="shared" si="29"/>
        <v>東京学館浦安高高</v>
      </c>
    </row>
    <row r="265" spans="1:21" x14ac:dyDescent="0.2">
      <c r="A265" s="12">
        <v>2374</v>
      </c>
      <c r="B265" s="13" t="s">
        <v>5444</v>
      </c>
      <c r="C265" s="13" t="s">
        <v>5445</v>
      </c>
      <c r="D265" s="14"/>
      <c r="E265" s="13" t="s">
        <v>5085</v>
      </c>
      <c r="F265" s="16">
        <v>3</v>
      </c>
      <c r="G265" s="14"/>
      <c r="H265" s="14"/>
      <c r="I265" s="14"/>
      <c r="J265" s="15" t="s">
        <v>5446</v>
      </c>
      <c r="K265" s="15" t="s">
        <v>4416</v>
      </c>
      <c r="L265" s="17" t="s">
        <v>6016</v>
      </c>
      <c r="M265" s="17" t="s">
        <v>4418</v>
      </c>
      <c r="N265" s="17">
        <v>20050813</v>
      </c>
      <c r="O265" s="17" t="s">
        <v>32</v>
      </c>
      <c r="P265" t="e">
        <f t="shared" si="24"/>
        <v>#VALUE!</v>
      </c>
      <c r="Q265" t="e">
        <f t="shared" si="25"/>
        <v>#VALUE!</v>
      </c>
      <c r="R265" t="e">
        <f t="shared" si="26"/>
        <v>#VALUE!</v>
      </c>
      <c r="S265" t="e">
        <f t="shared" si="27"/>
        <v>#VALUE!</v>
      </c>
      <c r="T265" t="e">
        <f t="shared" si="28"/>
        <v>#VALUE!</v>
      </c>
      <c r="U265" t="str">
        <f t="shared" si="29"/>
        <v>東京学館浦安高高</v>
      </c>
    </row>
    <row r="266" spans="1:21" x14ac:dyDescent="0.2">
      <c r="A266" s="12">
        <v>2375</v>
      </c>
      <c r="B266" s="17" t="s">
        <v>4312</v>
      </c>
      <c r="C266" s="17" t="s">
        <v>620</v>
      </c>
      <c r="D266" s="14"/>
      <c r="E266" s="15" t="s">
        <v>5085</v>
      </c>
      <c r="F266" s="16">
        <v>3</v>
      </c>
      <c r="G266" s="14"/>
      <c r="H266" s="17"/>
      <c r="I266" s="17"/>
      <c r="J266" s="15" t="s">
        <v>5448</v>
      </c>
      <c r="K266" s="17" t="s">
        <v>154</v>
      </c>
      <c r="L266" s="17" t="s">
        <v>6017</v>
      </c>
      <c r="M266" s="17" t="s">
        <v>155</v>
      </c>
      <c r="N266" s="17">
        <v>20050924</v>
      </c>
      <c r="O266" s="17" t="s">
        <v>32</v>
      </c>
      <c r="P266" t="e">
        <f t="shared" si="24"/>
        <v>#VALUE!</v>
      </c>
      <c r="Q266" t="e">
        <f t="shared" si="25"/>
        <v>#VALUE!</v>
      </c>
      <c r="R266" t="e">
        <f t="shared" si="26"/>
        <v>#VALUE!</v>
      </c>
      <c r="S266" t="e">
        <f t="shared" si="27"/>
        <v>#VALUE!</v>
      </c>
      <c r="T266" t="e">
        <f t="shared" si="28"/>
        <v>#VALUE!</v>
      </c>
      <c r="U266" t="str">
        <f t="shared" si="29"/>
        <v>東京学館浦安高高</v>
      </c>
    </row>
    <row r="267" spans="1:21" x14ac:dyDescent="0.2">
      <c r="A267" s="12">
        <v>2376</v>
      </c>
      <c r="B267" s="13" t="s">
        <v>5442</v>
      </c>
      <c r="C267" s="13" t="s">
        <v>5443</v>
      </c>
      <c r="D267" s="14"/>
      <c r="E267" s="13" t="s">
        <v>5085</v>
      </c>
      <c r="F267" s="16">
        <v>3</v>
      </c>
      <c r="G267" s="14"/>
      <c r="H267" s="14"/>
      <c r="I267" s="14"/>
      <c r="J267" s="15" t="s">
        <v>1666</v>
      </c>
      <c r="K267" s="15" t="s">
        <v>334</v>
      </c>
      <c r="L267" s="17" t="s">
        <v>1668</v>
      </c>
      <c r="M267" s="17" t="s">
        <v>335</v>
      </c>
      <c r="N267" s="17">
        <v>20060119</v>
      </c>
      <c r="O267" s="17" t="s">
        <v>32</v>
      </c>
      <c r="P267" t="e">
        <f t="shared" si="24"/>
        <v>#VALUE!</v>
      </c>
      <c r="Q267" t="e">
        <f t="shared" si="25"/>
        <v>#VALUE!</v>
      </c>
      <c r="R267" t="e">
        <f t="shared" si="26"/>
        <v>#VALUE!</v>
      </c>
      <c r="S267" t="e">
        <f t="shared" si="27"/>
        <v>#VALUE!</v>
      </c>
      <c r="T267" t="e">
        <f t="shared" si="28"/>
        <v>#VALUE!</v>
      </c>
      <c r="U267" t="str">
        <f t="shared" si="29"/>
        <v>東京学館浦安高高</v>
      </c>
    </row>
    <row r="268" spans="1:21" x14ac:dyDescent="0.2">
      <c r="A268" s="12">
        <v>2377</v>
      </c>
      <c r="B268" s="13" t="s">
        <v>5260</v>
      </c>
      <c r="C268" s="13" t="s">
        <v>5431</v>
      </c>
      <c r="D268" s="14"/>
      <c r="E268" s="13" t="s">
        <v>5085</v>
      </c>
      <c r="F268" s="16">
        <v>3</v>
      </c>
      <c r="G268" s="14"/>
      <c r="H268" s="14"/>
      <c r="I268" s="14"/>
      <c r="J268" s="15" t="s">
        <v>4505</v>
      </c>
      <c r="K268" s="15" t="s">
        <v>61</v>
      </c>
      <c r="L268" s="17" t="s">
        <v>4506</v>
      </c>
      <c r="M268" s="17" t="s">
        <v>63</v>
      </c>
      <c r="N268" s="17">
        <v>20051016</v>
      </c>
      <c r="O268" s="17" t="s">
        <v>32</v>
      </c>
      <c r="P268" t="e">
        <f t="shared" si="24"/>
        <v>#VALUE!</v>
      </c>
      <c r="Q268" t="e">
        <f t="shared" si="25"/>
        <v>#VALUE!</v>
      </c>
      <c r="R268" t="e">
        <f t="shared" si="26"/>
        <v>#VALUE!</v>
      </c>
      <c r="S268" t="e">
        <f t="shared" si="27"/>
        <v>#VALUE!</v>
      </c>
      <c r="T268" t="e">
        <f t="shared" si="28"/>
        <v>#VALUE!</v>
      </c>
      <c r="U268" t="str">
        <f t="shared" si="29"/>
        <v>東京学館浦安高高</v>
      </c>
    </row>
    <row r="269" spans="1:21" x14ac:dyDescent="0.2">
      <c r="A269" s="12">
        <v>2378</v>
      </c>
      <c r="B269" s="13" t="s">
        <v>4496</v>
      </c>
      <c r="C269" s="13" t="s">
        <v>5449</v>
      </c>
      <c r="D269" s="14"/>
      <c r="E269" s="13" t="s">
        <v>5085</v>
      </c>
      <c r="F269" s="16">
        <v>3</v>
      </c>
      <c r="G269" s="14"/>
      <c r="H269" s="14"/>
      <c r="I269" s="14"/>
      <c r="J269" s="15" t="s">
        <v>997</v>
      </c>
      <c r="K269" s="15" t="s">
        <v>88</v>
      </c>
      <c r="L269" s="17" t="s">
        <v>998</v>
      </c>
      <c r="M269" s="17" t="s">
        <v>248</v>
      </c>
      <c r="N269" s="17">
        <v>20050601</v>
      </c>
      <c r="O269" s="17" t="s">
        <v>32</v>
      </c>
      <c r="P269" t="e">
        <f t="shared" si="24"/>
        <v>#VALUE!</v>
      </c>
      <c r="Q269" t="e">
        <f t="shared" si="25"/>
        <v>#VALUE!</v>
      </c>
      <c r="R269" t="e">
        <f t="shared" si="26"/>
        <v>#VALUE!</v>
      </c>
      <c r="S269" t="e">
        <f t="shared" si="27"/>
        <v>#VALUE!</v>
      </c>
      <c r="T269" t="e">
        <f t="shared" si="28"/>
        <v>#VALUE!</v>
      </c>
      <c r="U269" t="str">
        <f t="shared" si="29"/>
        <v>東京学館浦安高高</v>
      </c>
    </row>
    <row r="270" spans="1:21" x14ac:dyDescent="0.2">
      <c r="A270" s="12">
        <v>2379</v>
      </c>
      <c r="B270" s="13" t="s">
        <v>5832</v>
      </c>
      <c r="C270" s="13" t="s">
        <v>5833</v>
      </c>
      <c r="D270" s="14"/>
      <c r="E270" s="13" t="s">
        <v>5085</v>
      </c>
      <c r="F270" s="16">
        <v>2</v>
      </c>
      <c r="G270" s="14"/>
      <c r="H270" s="14"/>
      <c r="I270" s="14"/>
      <c r="J270" s="15" t="s">
        <v>5854</v>
      </c>
      <c r="K270" s="15" t="s">
        <v>4572</v>
      </c>
      <c r="L270" s="17" t="s">
        <v>6018</v>
      </c>
      <c r="M270" s="17" t="s">
        <v>4573</v>
      </c>
      <c r="N270" s="17">
        <v>20061108</v>
      </c>
      <c r="O270" s="17" t="s">
        <v>32</v>
      </c>
      <c r="P270" t="e">
        <f t="shared" si="24"/>
        <v>#VALUE!</v>
      </c>
      <c r="Q270" t="e">
        <f t="shared" si="25"/>
        <v>#VALUE!</v>
      </c>
      <c r="R270" t="e">
        <f t="shared" si="26"/>
        <v>#VALUE!</v>
      </c>
      <c r="S270" t="e">
        <f t="shared" si="27"/>
        <v>#VALUE!</v>
      </c>
      <c r="T270" t="e">
        <f t="shared" si="28"/>
        <v>#VALUE!</v>
      </c>
      <c r="U270" t="str">
        <f t="shared" si="29"/>
        <v>東京学館浦安高高</v>
      </c>
    </row>
    <row r="271" spans="1:21" x14ac:dyDescent="0.2">
      <c r="A271" s="12">
        <v>2380</v>
      </c>
      <c r="B271" s="13" t="s">
        <v>5834</v>
      </c>
      <c r="C271" s="13" t="s">
        <v>5835</v>
      </c>
      <c r="D271" s="14"/>
      <c r="E271" s="13" t="s">
        <v>5085</v>
      </c>
      <c r="F271" s="16">
        <v>2</v>
      </c>
      <c r="G271" s="14"/>
      <c r="H271" s="14"/>
      <c r="I271" s="14"/>
      <c r="J271" s="15" t="s">
        <v>4433</v>
      </c>
      <c r="K271" s="15" t="s">
        <v>4119</v>
      </c>
      <c r="L271" s="17" t="s">
        <v>6019</v>
      </c>
      <c r="M271" s="17" t="s">
        <v>4120</v>
      </c>
      <c r="N271" s="17">
        <v>20070127</v>
      </c>
      <c r="O271" s="17" t="s">
        <v>32</v>
      </c>
      <c r="P271" t="e">
        <f t="shared" si="24"/>
        <v>#VALUE!</v>
      </c>
      <c r="Q271" t="e">
        <f t="shared" si="25"/>
        <v>#VALUE!</v>
      </c>
      <c r="R271" t="e">
        <f t="shared" si="26"/>
        <v>#VALUE!</v>
      </c>
      <c r="S271" t="e">
        <f t="shared" si="27"/>
        <v>#VALUE!</v>
      </c>
      <c r="T271" t="e">
        <f t="shared" si="28"/>
        <v>#VALUE!</v>
      </c>
      <c r="U271" t="str">
        <f t="shared" si="29"/>
        <v>東京学館浦安高高</v>
      </c>
    </row>
    <row r="272" spans="1:21" x14ac:dyDescent="0.2">
      <c r="A272" s="12">
        <v>2381</v>
      </c>
      <c r="B272" s="13" t="s">
        <v>5452</v>
      </c>
      <c r="C272" s="13" t="s">
        <v>5453</v>
      </c>
      <c r="D272" s="14"/>
      <c r="E272" s="13" t="s">
        <v>5085</v>
      </c>
      <c r="F272" s="16">
        <v>2</v>
      </c>
      <c r="G272" s="14"/>
      <c r="H272" s="14"/>
      <c r="I272" s="14"/>
      <c r="J272" s="15" t="s">
        <v>2288</v>
      </c>
      <c r="K272" s="15" t="s">
        <v>5454</v>
      </c>
      <c r="L272" s="17" t="s">
        <v>6020</v>
      </c>
      <c r="M272" s="17" t="s">
        <v>6021</v>
      </c>
      <c r="N272" s="17">
        <v>20060710</v>
      </c>
      <c r="O272" s="17" t="s">
        <v>32</v>
      </c>
      <c r="P272" t="e">
        <f t="shared" si="24"/>
        <v>#VALUE!</v>
      </c>
      <c r="Q272" t="e">
        <f t="shared" si="25"/>
        <v>#VALUE!</v>
      </c>
      <c r="R272" t="e">
        <f t="shared" si="26"/>
        <v>#VALUE!</v>
      </c>
      <c r="S272" t="e">
        <f t="shared" si="27"/>
        <v>#VALUE!</v>
      </c>
      <c r="T272" t="e">
        <f t="shared" si="28"/>
        <v>#VALUE!</v>
      </c>
      <c r="U272" t="str">
        <f t="shared" si="29"/>
        <v>東京学館浦安高高</v>
      </c>
    </row>
    <row r="273" spans="1:21" x14ac:dyDescent="0.2">
      <c r="A273" s="12">
        <v>2382</v>
      </c>
      <c r="B273" s="13" t="s">
        <v>808</v>
      </c>
      <c r="C273" s="13" t="s">
        <v>5450</v>
      </c>
      <c r="D273" s="14"/>
      <c r="E273" s="13" t="s">
        <v>5085</v>
      </c>
      <c r="F273" s="16">
        <v>2</v>
      </c>
      <c r="G273" s="14"/>
      <c r="H273" s="14"/>
      <c r="I273" s="14"/>
      <c r="J273" s="15" t="s">
        <v>160</v>
      </c>
      <c r="K273" s="15" t="s">
        <v>5451</v>
      </c>
      <c r="L273" s="17" t="s">
        <v>161</v>
      </c>
      <c r="M273" s="17" t="s">
        <v>6022</v>
      </c>
      <c r="N273" s="17">
        <v>20070302</v>
      </c>
      <c r="O273" s="17" t="s">
        <v>32</v>
      </c>
      <c r="P273" t="e">
        <f t="shared" si="24"/>
        <v>#VALUE!</v>
      </c>
      <c r="Q273" t="e">
        <f t="shared" si="25"/>
        <v>#VALUE!</v>
      </c>
      <c r="R273" t="e">
        <f t="shared" si="26"/>
        <v>#VALUE!</v>
      </c>
      <c r="S273" t="e">
        <f t="shared" si="27"/>
        <v>#VALUE!</v>
      </c>
      <c r="T273" t="e">
        <f t="shared" si="28"/>
        <v>#VALUE!</v>
      </c>
      <c r="U273" t="str">
        <f t="shared" si="29"/>
        <v>東京学館浦安高高</v>
      </c>
    </row>
    <row r="274" spans="1:21" x14ac:dyDescent="0.2">
      <c r="A274" s="12">
        <v>2383</v>
      </c>
      <c r="B274" s="13" t="s">
        <v>5836</v>
      </c>
      <c r="C274" s="13" t="s">
        <v>887</v>
      </c>
      <c r="D274" s="14"/>
      <c r="E274" s="13" t="s">
        <v>5085</v>
      </c>
      <c r="F274" s="16">
        <v>2</v>
      </c>
      <c r="G274" s="14"/>
      <c r="H274" s="14"/>
      <c r="I274" s="14"/>
      <c r="J274" s="15" t="s">
        <v>5855</v>
      </c>
      <c r="K274" s="15" t="s">
        <v>114</v>
      </c>
      <c r="L274" s="17" t="s">
        <v>6023</v>
      </c>
      <c r="M274" s="17" t="s">
        <v>115</v>
      </c>
      <c r="N274" s="17">
        <v>20060925</v>
      </c>
      <c r="O274" s="17" t="s">
        <v>32</v>
      </c>
      <c r="P274" t="e">
        <f t="shared" si="24"/>
        <v>#VALUE!</v>
      </c>
      <c r="Q274" t="e">
        <f t="shared" si="25"/>
        <v>#VALUE!</v>
      </c>
      <c r="R274" t="e">
        <f t="shared" si="26"/>
        <v>#VALUE!</v>
      </c>
      <c r="S274" t="e">
        <f t="shared" si="27"/>
        <v>#VALUE!</v>
      </c>
      <c r="T274" t="e">
        <f t="shared" si="28"/>
        <v>#VALUE!</v>
      </c>
      <c r="U274" t="str">
        <f t="shared" si="29"/>
        <v>東京学館浦安高高</v>
      </c>
    </row>
    <row r="275" spans="1:21" x14ac:dyDescent="0.2">
      <c r="A275" s="12">
        <v>2384</v>
      </c>
      <c r="B275" s="13" t="s">
        <v>5447</v>
      </c>
      <c r="C275" s="13" t="s">
        <v>5317</v>
      </c>
      <c r="D275" s="14"/>
      <c r="E275" s="13" t="s">
        <v>5085</v>
      </c>
      <c r="F275" s="16">
        <v>2</v>
      </c>
      <c r="G275" s="14"/>
      <c r="H275" s="14"/>
      <c r="I275" s="14"/>
      <c r="J275" s="15" t="s">
        <v>120</v>
      </c>
      <c r="K275" s="15" t="s">
        <v>5856</v>
      </c>
      <c r="L275" s="17" t="s">
        <v>121</v>
      </c>
      <c r="M275" s="17" t="s">
        <v>4590</v>
      </c>
      <c r="N275" s="17">
        <v>20061217</v>
      </c>
      <c r="O275" s="17" t="s">
        <v>32</v>
      </c>
      <c r="P275" t="e">
        <f t="shared" si="24"/>
        <v>#VALUE!</v>
      </c>
      <c r="Q275" t="e">
        <f t="shared" si="25"/>
        <v>#VALUE!</v>
      </c>
      <c r="R275" t="e">
        <f t="shared" si="26"/>
        <v>#VALUE!</v>
      </c>
      <c r="S275" t="e">
        <f t="shared" si="27"/>
        <v>#VALUE!</v>
      </c>
      <c r="T275" t="e">
        <f t="shared" si="28"/>
        <v>#VALUE!</v>
      </c>
      <c r="U275" t="str">
        <f t="shared" si="29"/>
        <v>東京学館浦安高高</v>
      </c>
    </row>
    <row r="276" spans="1:21" x14ac:dyDescent="0.2">
      <c r="A276" s="12">
        <v>2385</v>
      </c>
      <c r="B276" s="22" t="s">
        <v>5435</v>
      </c>
      <c r="C276" s="22" t="s">
        <v>5201</v>
      </c>
      <c r="D276" s="14"/>
      <c r="E276" s="22" t="s">
        <v>5085</v>
      </c>
      <c r="F276" s="12">
        <v>2</v>
      </c>
      <c r="G276" s="14"/>
      <c r="H276" s="14"/>
      <c r="I276" s="23"/>
      <c r="J276" s="21" t="s">
        <v>1982</v>
      </c>
      <c r="K276" s="21" t="s">
        <v>4484</v>
      </c>
      <c r="L276" s="17" t="s">
        <v>1983</v>
      </c>
      <c r="M276" s="17" t="s">
        <v>4485</v>
      </c>
      <c r="N276" s="17">
        <v>20070328</v>
      </c>
      <c r="O276" s="17" t="s">
        <v>32</v>
      </c>
      <c r="P276" t="e">
        <f t="shared" si="24"/>
        <v>#VALUE!</v>
      </c>
      <c r="Q276" t="e">
        <f t="shared" si="25"/>
        <v>#VALUE!</v>
      </c>
      <c r="R276" t="e">
        <f t="shared" si="26"/>
        <v>#VALUE!</v>
      </c>
      <c r="S276" t="e">
        <f t="shared" si="27"/>
        <v>#VALUE!</v>
      </c>
      <c r="T276" t="e">
        <f t="shared" si="28"/>
        <v>#VALUE!</v>
      </c>
      <c r="U276" t="str">
        <f t="shared" si="29"/>
        <v>東京学館浦安高高</v>
      </c>
    </row>
    <row r="277" spans="1:21" x14ac:dyDescent="0.2">
      <c r="A277" s="12">
        <v>2688</v>
      </c>
      <c r="B277" s="13" t="s">
        <v>6110</v>
      </c>
      <c r="C277" s="13" t="s">
        <v>6111</v>
      </c>
      <c r="D277" s="14"/>
      <c r="E277" s="13" t="s">
        <v>5085</v>
      </c>
      <c r="F277" s="16">
        <v>1</v>
      </c>
      <c r="G277" s="26"/>
      <c r="H277" s="14"/>
      <c r="I277" s="14"/>
      <c r="J277" s="15" t="s">
        <v>6155</v>
      </c>
      <c r="K277" s="15" t="s">
        <v>154</v>
      </c>
      <c r="L277" s="17" t="s">
        <v>6024</v>
      </c>
      <c r="M277" s="17" t="s">
        <v>155</v>
      </c>
      <c r="N277" s="17">
        <v>20070413</v>
      </c>
      <c r="O277" s="17" t="s">
        <v>32</v>
      </c>
      <c r="P277" t="e">
        <f t="shared" si="24"/>
        <v>#VALUE!</v>
      </c>
      <c r="Q277" t="e">
        <f t="shared" si="25"/>
        <v>#VALUE!</v>
      </c>
      <c r="R277" t="e">
        <f t="shared" si="26"/>
        <v>#VALUE!</v>
      </c>
      <c r="S277" t="e">
        <f t="shared" si="27"/>
        <v>#VALUE!</v>
      </c>
      <c r="T277" t="e">
        <f t="shared" si="28"/>
        <v>#VALUE!</v>
      </c>
      <c r="U277" t="str">
        <f t="shared" si="29"/>
        <v>東京学館浦安高高</v>
      </c>
    </row>
    <row r="278" spans="1:21" x14ac:dyDescent="0.45">
      <c r="A278" s="12">
        <v>2689</v>
      </c>
      <c r="B278" s="27" t="s">
        <v>5319</v>
      </c>
      <c r="C278" s="27" t="s">
        <v>6112</v>
      </c>
      <c r="D278" s="14"/>
      <c r="E278" s="27" t="s">
        <v>5085</v>
      </c>
      <c r="F278" s="28">
        <v>1</v>
      </c>
      <c r="G278" s="26"/>
      <c r="H278" s="14"/>
      <c r="I278" s="14"/>
      <c r="J278" s="15" t="s">
        <v>251</v>
      </c>
      <c r="K278" s="15" t="s">
        <v>6156</v>
      </c>
      <c r="L278" s="17" t="s">
        <v>4984</v>
      </c>
      <c r="M278" s="17" t="s">
        <v>4568</v>
      </c>
      <c r="N278" s="17">
        <v>20080125</v>
      </c>
      <c r="O278" s="17" t="s">
        <v>32</v>
      </c>
      <c r="P278" t="e">
        <f t="shared" si="24"/>
        <v>#VALUE!</v>
      </c>
      <c r="Q278" t="e">
        <f t="shared" si="25"/>
        <v>#VALUE!</v>
      </c>
      <c r="R278" t="e">
        <f t="shared" si="26"/>
        <v>#VALUE!</v>
      </c>
      <c r="S278" t="e">
        <f t="shared" si="27"/>
        <v>#VALUE!</v>
      </c>
      <c r="T278" t="e">
        <f t="shared" si="28"/>
        <v>#VALUE!</v>
      </c>
      <c r="U278" t="str">
        <f t="shared" si="29"/>
        <v>東京学館浦安高高</v>
      </c>
    </row>
    <row r="279" spans="1:21" x14ac:dyDescent="0.45">
      <c r="A279" s="12">
        <v>2690</v>
      </c>
      <c r="B279" s="27" t="s">
        <v>6113</v>
      </c>
      <c r="C279" s="27" t="s">
        <v>6114</v>
      </c>
      <c r="D279" s="14"/>
      <c r="E279" s="27" t="s">
        <v>5085</v>
      </c>
      <c r="F279" s="28">
        <v>1</v>
      </c>
      <c r="G279" s="26"/>
      <c r="H279" s="14"/>
      <c r="I279" s="14"/>
      <c r="J279" s="15" t="s">
        <v>4335</v>
      </c>
      <c r="K279" s="15" t="s">
        <v>72</v>
      </c>
      <c r="L279" s="17" t="s">
        <v>6025</v>
      </c>
      <c r="M279" s="17" t="s">
        <v>93</v>
      </c>
      <c r="N279" s="17">
        <v>20070604</v>
      </c>
      <c r="O279" s="17" t="s">
        <v>32</v>
      </c>
      <c r="P279" t="e">
        <f t="shared" si="24"/>
        <v>#VALUE!</v>
      </c>
      <c r="Q279" t="e">
        <f t="shared" si="25"/>
        <v>#VALUE!</v>
      </c>
      <c r="R279" t="e">
        <f t="shared" si="26"/>
        <v>#VALUE!</v>
      </c>
      <c r="S279" t="e">
        <f t="shared" si="27"/>
        <v>#VALUE!</v>
      </c>
      <c r="T279" t="e">
        <f t="shared" si="28"/>
        <v>#VALUE!</v>
      </c>
      <c r="U279" t="str">
        <f t="shared" si="29"/>
        <v>東京学館浦安高高</v>
      </c>
    </row>
    <row r="280" spans="1:21" x14ac:dyDescent="0.45">
      <c r="A280" s="12">
        <v>2691</v>
      </c>
      <c r="B280" s="27" t="s">
        <v>6115</v>
      </c>
      <c r="C280" s="27" t="s">
        <v>6116</v>
      </c>
      <c r="D280" s="14"/>
      <c r="E280" s="27" t="s">
        <v>5085</v>
      </c>
      <c r="F280" s="28">
        <v>1</v>
      </c>
      <c r="G280" s="26"/>
      <c r="H280" s="14"/>
      <c r="I280" s="14"/>
      <c r="J280" s="15" t="s">
        <v>4405</v>
      </c>
      <c r="K280" s="15" t="s">
        <v>4467</v>
      </c>
      <c r="L280" s="17" t="s">
        <v>6026</v>
      </c>
      <c r="M280" s="17" t="s">
        <v>4468</v>
      </c>
      <c r="N280" s="17">
        <v>20070701</v>
      </c>
      <c r="O280" s="17" t="s">
        <v>32</v>
      </c>
      <c r="P280" t="e">
        <f t="shared" si="24"/>
        <v>#VALUE!</v>
      </c>
      <c r="Q280" t="e">
        <f t="shared" si="25"/>
        <v>#VALUE!</v>
      </c>
      <c r="R280" t="e">
        <f t="shared" si="26"/>
        <v>#VALUE!</v>
      </c>
      <c r="S280" t="e">
        <f t="shared" si="27"/>
        <v>#VALUE!</v>
      </c>
      <c r="T280" t="e">
        <f t="shared" si="28"/>
        <v>#VALUE!</v>
      </c>
      <c r="U280" t="str">
        <f t="shared" si="29"/>
        <v>東京学館浦安高高</v>
      </c>
    </row>
    <row r="281" spans="1:21" x14ac:dyDescent="0.45">
      <c r="A281" s="12">
        <v>2692</v>
      </c>
      <c r="B281" s="27" t="s">
        <v>6117</v>
      </c>
      <c r="C281" s="27" t="s">
        <v>6118</v>
      </c>
      <c r="D281" s="14"/>
      <c r="E281" s="27" t="s">
        <v>5085</v>
      </c>
      <c r="F281" s="28">
        <v>1</v>
      </c>
      <c r="G281" s="26"/>
      <c r="H281" s="14"/>
      <c r="I281" s="14"/>
      <c r="J281" s="15" t="s">
        <v>6157</v>
      </c>
      <c r="K281" s="15" t="s">
        <v>61</v>
      </c>
      <c r="L281" s="17" t="s">
        <v>6027</v>
      </c>
      <c r="M281" s="17" t="s">
        <v>335</v>
      </c>
      <c r="N281" s="17">
        <v>20070611</v>
      </c>
      <c r="O281" s="17" t="s">
        <v>32</v>
      </c>
      <c r="P281" t="e">
        <f t="shared" si="24"/>
        <v>#VALUE!</v>
      </c>
      <c r="Q281" t="e">
        <f t="shared" si="25"/>
        <v>#VALUE!</v>
      </c>
      <c r="R281" t="e">
        <f t="shared" si="26"/>
        <v>#VALUE!</v>
      </c>
      <c r="S281" t="e">
        <f t="shared" si="27"/>
        <v>#VALUE!</v>
      </c>
      <c r="T281" t="e">
        <f t="shared" si="28"/>
        <v>#VALUE!</v>
      </c>
      <c r="U281" t="str">
        <f t="shared" si="29"/>
        <v>東京学館浦安高高</v>
      </c>
    </row>
    <row r="282" spans="1:21" x14ac:dyDescent="0.45">
      <c r="A282" s="12">
        <v>2693</v>
      </c>
      <c r="B282" s="27" t="s">
        <v>6119</v>
      </c>
      <c r="C282" s="27" t="s">
        <v>6120</v>
      </c>
      <c r="D282" s="14"/>
      <c r="E282" s="27" t="s">
        <v>5085</v>
      </c>
      <c r="F282" s="28">
        <v>1</v>
      </c>
      <c r="G282" s="26"/>
      <c r="H282" s="14"/>
      <c r="I282" s="14"/>
      <c r="J282" s="15" t="s">
        <v>6158</v>
      </c>
      <c r="K282" s="15" t="s">
        <v>350</v>
      </c>
      <c r="L282" s="17" t="s">
        <v>6028</v>
      </c>
      <c r="M282" s="17" t="s">
        <v>351</v>
      </c>
      <c r="N282" s="17">
        <v>20071015</v>
      </c>
      <c r="O282" s="17" t="s">
        <v>32</v>
      </c>
      <c r="P282" t="e">
        <f t="shared" si="24"/>
        <v>#VALUE!</v>
      </c>
      <c r="Q282" t="e">
        <f t="shared" si="25"/>
        <v>#VALUE!</v>
      </c>
      <c r="R282" t="e">
        <f t="shared" si="26"/>
        <v>#VALUE!</v>
      </c>
      <c r="S282" t="e">
        <f t="shared" si="27"/>
        <v>#VALUE!</v>
      </c>
      <c r="T282" t="e">
        <f t="shared" si="28"/>
        <v>#VALUE!</v>
      </c>
      <c r="U282" t="str">
        <f t="shared" si="29"/>
        <v>東京学館浦安高高</v>
      </c>
    </row>
    <row r="283" spans="1:21" x14ac:dyDescent="0.45">
      <c r="A283" s="12">
        <v>2694</v>
      </c>
      <c r="B283" s="27" t="s">
        <v>6121</v>
      </c>
      <c r="C283" s="27" t="s">
        <v>6122</v>
      </c>
      <c r="D283" s="14"/>
      <c r="E283" s="27" t="s">
        <v>5085</v>
      </c>
      <c r="F283" s="28">
        <v>1</v>
      </c>
      <c r="G283" s="26"/>
      <c r="H283" s="14"/>
      <c r="I283" s="14"/>
      <c r="J283" s="15" t="s">
        <v>682</v>
      </c>
      <c r="K283" s="15" t="s">
        <v>6159</v>
      </c>
      <c r="L283" s="17" t="s">
        <v>684</v>
      </c>
      <c r="M283" s="17" t="s">
        <v>248</v>
      </c>
      <c r="N283" s="17">
        <v>20070827</v>
      </c>
      <c r="O283" s="17" t="s">
        <v>32</v>
      </c>
      <c r="P283" t="e">
        <f t="shared" si="24"/>
        <v>#VALUE!</v>
      </c>
      <c r="Q283" t="e">
        <f t="shared" si="25"/>
        <v>#VALUE!</v>
      </c>
      <c r="R283" t="e">
        <f t="shared" si="26"/>
        <v>#VALUE!</v>
      </c>
      <c r="S283" t="e">
        <f t="shared" si="27"/>
        <v>#VALUE!</v>
      </c>
      <c r="T283" t="e">
        <f t="shared" si="28"/>
        <v>#VALUE!</v>
      </c>
      <c r="U283" t="str">
        <f t="shared" si="29"/>
        <v>東京学館浦安高高</v>
      </c>
    </row>
    <row r="284" spans="1:21" x14ac:dyDescent="0.45">
      <c r="A284" s="12"/>
      <c r="B284" s="27"/>
      <c r="C284" s="27"/>
      <c r="D284" s="14"/>
      <c r="E284" s="27"/>
      <c r="F284" s="28"/>
      <c r="G284" s="26"/>
      <c r="H284" s="14"/>
      <c r="I284" s="14"/>
      <c r="J284" s="15"/>
      <c r="K284" s="15"/>
      <c r="L284" s="17"/>
      <c r="M284" s="17"/>
      <c r="N284" s="17"/>
      <c r="O284" s="17" t="s">
        <v>32</v>
      </c>
      <c r="P284" t="e">
        <f t="shared" si="24"/>
        <v>#VALUE!</v>
      </c>
      <c r="Q284" t="e">
        <f t="shared" si="25"/>
        <v>#VALUE!</v>
      </c>
      <c r="R284" t="e">
        <f t="shared" si="26"/>
        <v>#VALUE!</v>
      </c>
      <c r="S284" t="e">
        <f t="shared" si="27"/>
        <v>#VALUE!</v>
      </c>
      <c r="T284" t="e">
        <f t="shared" si="28"/>
        <v>#VALUE!</v>
      </c>
      <c r="U284" t="str">
        <f t="shared" si="29"/>
        <v>高</v>
      </c>
    </row>
    <row r="285" spans="1:21" x14ac:dyDescent="0.45">
      <c r="A285" s="12"/>
      <c r="B285" s="27"/>
      <c r="C285" s="27"/>
      <c r="D285" s="14"/>
      <c r="E285" s="27"/>
      <c r="F285" s="28"/>
      <c r="G285" s="26"/>
      <c r="H285" s="14"/>
      <c r="I285" s="14"/>
      <c r="J285" s="15"/>
      <c r="K285" s="15"/>
      <c r="L285" s="17"/>
      <c r="M285" s="17"/>
      <c r="N285" s="17"/>
      <c r="O285" s="17" t="s">
        <v>32</v>
      </c>
      <c r="P285" t="e">
        <f t="shared" si="24"/>
        <v>#VALUE!</v>
      </c>
      <c r="Q285" t="e">
        <f t="shared" si="25"/>
        <v>#VALUE!</v>
      </c>
      <c r="R285" t="e">
        <f t="shared" si="26"/>
        <v>#VALUE!</v>
      </c>
      <c r="S285" t="e">
        <f t="shared" si="27"/>
        <v>#VALUE!</v>
      </c>
      <c r="T285" t="e">
        <f t="shared" si="28"/>
        <v>#VALUE!</v>
      </c>
      <c r="U285" t="str">
        <f t="shared" si="29"/>
        <v>高</v>
      </c>
    </row>
    <row r="286" spans="1:21" x14ac:dyDescent="0.45">
      <c r="A286" s="12"/>
      <c r="B286" s="27"/>
      <c r="C286" s="27"/>
      <c r="D286" s="14"/>
      <c r="E286" s="27"/>
      <c r="F286" s="28"/>
      <c r="G286" s="26"/>
      <c r="H286" s="14"/>
      <c r="I286" s="14"/>
      <c r="J286" s="15"/>
      <c r="K286" s="15"/>
      <c r="L286" s="17"/>
      <c r="M286" s="17"/>
      <c r="N286" s="17"/>
      <c r="O286" s="17" t="s">
        <v>32</v>
      </c>
      <c r="P286" t="e">
        <f t="shared" si="24"/>
        <v>#VALUE!</v>
      </c>
      <c r="Q286" t="e">
        <f t="shared" si="25"/>
        <v>#VALUE!</v>
      </c>
      <c r="R286" t="e">
        <f t="shared" si="26"/>
        <v>#VALUE!</v>
      </c>
      <c r="S286" t="e">
        <f t="shared" si="27"/>
        <v>#VALUE!</v>
      </c>
      <c r="T286" t="e">
        <f t="shared" si="28"/>
        <v>#VALUE!</v>
      </c>
      <c r="U286" t="str">
        <f t="shared" si="29"/>
        <v>高</v>
      </c>
    </row>
    <row r="287" spans="1:21" x14ac:dyDescent="0.45">
      <c r="A287" s="12"/>
      <c r="B287" s="27"/>
      <c r="C287" s="27"/>
      <c r="D287" s="14"/>
      <c r="E287" s="27"/>
      <c r="F287" s="28"/>
      <c r="G287" s="26"/>
      <c r="H287" s="14"/>
      <c r="I287" s="14"/>
      <c r="J287" s="15"/>
      <c r="K287" s="15"/>
      <c r="L287" s="17"/>
      <c r="M287" s="17"/>
      <c r="N287" s="17"/>
      <c r="O287" s="17" t="s">
        <v>32</v>
      </c>
      <c r="P287" t="e">
        <f t="shared" si="24"/>
        <v>#VALUE!</v>
      </c>
      <c r="Q287" t="e">
        <f t="shared" si="25"/>
        <v>#VALUE!</v>
      </c>
      <c r="R287" t="e">
        <f t="shared" si="26"/>
        <v>#VALUE!</v>
      </c>
      <c r="S287" t="e">
        <f t="shared" si="27"/>
        <v>#VALUE!</v>
      </c>
      <c r="T287" t="e">
        <f t="shared" si="28"/>
        <v>#VALUE!</v>
      </c>
      <c r="U287" t="str">
        <f t="shared" si="29"/>
        <v>高</v>
      </c>
    </row>
    <row r="288" spans="1:21" x14ac:dyDescent="0.45">
      <c r="A288" s="12"/>
      <c r="B288" s="27"/>
      <c r="C288" s="27"/>
      <c r="D288" s="14"/>
      <c r="E288" s="27"/>
      <c r="F288" s="28"/>
      <c r="G288" s="26"/>
      <c r="H288" s="14"/>
      <c r="I288" s="14"/>
      <c r="J288" s="15"/>
      <c r="K288" s="15"/>
      <c r="L288" s="17"/>
      <c r="M288" s="17"/>
      <c r="N288" s="17"/>
      <c r="O288" s="17" t="s">
        <v>32</v>
      </c>
      <c r="P288" t="e">
        <f t="shared" si="24"/>
        <v>#VALUE!</v>
      </c>
      <c r="Q288" t="e">
        <f t="shared" si="25"/>
        <v>#VALUE!</v>
      </c>
      <c r="R288" t="e">
        <f t="shared" si="26"/>
        <v>#VALUE!</v>
      </c>
      <c r="S288" t="e">
        <f t="shared" si="27"/>
        <v>#VALUE!</v>
      </c>
      <c r="T288" t="e">
        <f t="shared" si="28"/>
        <v>#VALUE!</v>
      </c>
      <c r="U288" t="str">
        <f t="shared" si="29"/>
        <v>高</v>
      </c>
    </row>
    <row r="289" spans="1:21" x14ac:dyDescent="0.45">
      <c r="A289" s="12"/>
      <c r="B289" s="27"/>
      <c r="C289" s="27"/>
      <c r="D289" s="14"/>
      <c r="E289" s="27"/>
      <c r="F289" s="28"/>
      <c r="G289" s="26"/>
      <c r="H289" s="14"/>
      <c r="I289" s="14"/>
      <c r="J289" s="15"/>
      <c r="K289" s="15"/>
      <c r="L289" s="17"/>
      <c r="M289" s="17"/>
      <c r="N289" s="17"/>
      <c r="O289" s="17" t="s">
        <v>32</v>
      </c>
      <c r="P289" t="e">
        <f t="shared" si="24"/>
        <v>#VALUE!</v>
      </c>
      <c r="Q289" t="e">
        <f t="shared" si="25"/>
        <v>#VALUE!</v>
      </c>
      <c r="R289" t="e">
        <f t="shared" si="26"/>
        <v>#VALUE!</v>
      </c>
      <c r="S289" t="e">
        <f t="shared" si="27"/>
        <v>#VALUE!</v>
      </c>
      <c r="T289" t="e">
        <f t="shared" si="28"/>
        <v>#VALUE!</v>
      </c>
      <c r="U289" t="str">
        <f t="shared" si="29"/>
        <v>高</v>
      </c>
    </row>
    <row r="290" spans="1:21" x14ac:dyDescent="0.45">
      <c r="A290" s="12"/>
      <c r="B290" s="27"/>
      <c r="C290" s="27"/>
      <c r="D290" s="14"/>
      <c r="E290" s="27"/>
      <c r="F290" s="28"/>
      <c r="G290" s="26"/>
      <c r="H290" s="14"/>
      <c r="I290" s="14"/>
      <c r="J290" s="15"/>
      <c r="K290" s="15"/>
      <c r="L290" s="17"/>
      <c r="M290" s="17"/>
      <c r="N290" s="17"/>
      <c r="O290" s="17"/>
    </row>
    <row r="291" spans="1:21" x14ac:dyDescent="0.45">
      <c r="A291" s="12"/>
      <c r="B291" s="27"/>
      <c r="C291" s="27"/>
      <c r="D291" s="14"/>
      <c r="E291" s="27"/>
      <c r="F291" s="28"/>
      <c r="G291" s="26"/>
      <c r="H291" s="14"/>
      <c r="I291" s="14"/>
      <c r="J291" s="15"/>
      <c r="K291" s="15"/>
      <c r="L291" s="17"/>
      <c r="M291" s="17"/>
      <c r="N291" s="17"/>
      <c r="O291" s="17"/>
    </row>
    <row r="292" spans="1:21" x14ac:dyDescent="0.45">
      <c r="A292" s="12"/>
      <c r="B292" s="27"/>
      <c r="C292" s="27"/>
      <c r="D292" s="14"/>
      <c r="E292" s="27"/>
      <c r="F292" s="28"/>
      <c r="G292" s="26"/>
      <c r="H292" s="14"/>
      <c r="I292" s="14"/>
      <c r="J292" s="15"/>
      <c r="K292" s="15"/>
      <c r="L292" s="17"/>
      <c r="M292" s="17"/>
      <c r="N292" s="17"/>
      <c r="O292" s="17"/>
    </row>
    <row r="293" spans="1:21" x14ac:dyDescent="0.45">
      <c r="A293" s="12"/>
      <c r="B293" s="27"/>
      <c r="C293" s="27"/>
      <c r="D293" s="14"/>
      <c r="E293" s="27"/>
      <c r="F293" s="28"/>
      <c r="G293" s="26"/>
      <c r="H293" s="14"/>
      <c r="I293" s="14"/>
      <c r="J293" s="15"/>
      <c r="K293" s="15"/>
      <c r="L293" s="17"/>
      <c r="M293" s="17"/>
      <c r="N293" s="17"/>
      <c r="O293" s="17"/>
    </row>
    <row r="294" spans="1:21" x14ac:dyDescent="0.45">
      <c r="A294" s="12"/>
      <c r="B294" s="13"/>
      <c r="C294" s="13"/>
      <c r="D294" s="14"/>
      <c r="E294" s="13"/>
      <c r="F294" s="28"/>
      <c r="G294" s="26"/>
      <c r="H294" s="14"/>
      <c r="I294" s="14"/>
      <c r="J294" s="15"/>
      <c r="K294" s="15"/>
      <c r="L294" s="17"/>
      <c r="M294" s="17"/>
      <c r="N294" s="17"/>
      <c r="O294" s="17"/>
    </row>
    <row r="295" spans="1:21" x14ac:dyDescent="0.45">
      <c r="A295" s="12"/>
      <c r="B295" s="13"/>
      <c r="C295" s="13"/>
      <c r="D295" s="14"/>
      <c r="E295" s="13"/>
      <c r="F295" s="28"/>
      <c r="G295" s="26"/>
      <c r="H295" s="14"/>
      <c r="I295" s="14"/>
      <c r="J295" s="15"/>
      <c r="K295" s="15"/>
      <c r="L295" s="17"/>
      <c r="M295" s="17"/>
      <c r="N295" s="17"/>
      <c r="O295" s="17"/>
    </row>
    <row r="296" spans="1:21" x14ac:dyDescent="0.2">
      <c r="A296" s="12"/>
      <c r="B296" s="13"/>
      <c r="C296" s="13"/>
      <c r="D296" s="14"/>
      <c r="E296" s="13"/>
      <c r="F296" s="16"/>
      <c r="G296" s="26"/>
      <c r="H296" s="14"/>
      <c r="I296" s="14"/>
      <c r="J296" s="15"/>
      <c r="K296" s="15"/>
      <c r="L296" s="17"/>
      <c r="M296" s="17"/>
      <c r="N296" s="17"/>
      <c r="O296" s="17"/>
    </row>
    <row r="297" spans="1:21" x14ac:dyDescent="0.2">
      <c r="A297" s="12"/>
      <c r="B297" s="13"/>
      <c r="C297" s="13"/>
      <c r="D297" s="14"/>
      <c r="E297" s="13"/>
      <c r="F297" s="16"/>
      <c r="G297" s="14"/>
      <c r="H297" s="14"/>
      <c r="I297" s="14"/>
      <c r="J297" s="15"/>
      <c r="K297" s="15"/>
      <c r="L297" s="17"/>
      <c r="M297" s="17"/>
      <c r="N297" s="17"/>
      <c r="O297" s="17"/>
    </row>
    <row r="298" spans="1:21" x14ac:dyDescent="0.2">
      <c r="A298" s="12"/>
      <c r="B298" s="13"/>
      <c r="C298" s="13"/>
      <c r="D298" s="14"/>
      <c r="E298" s="13"/>
      <c r="F298" s="16"/>
      <c r="G298" s="14"/>
      <c r="H298" s="14"/>
      <c r="I298" s="14"/>
      <c r="J298" s="15"/>
      <c r="K298" s="15"/>
      <c r="L298" s="17"/>
      <c r="M298" s="17"/>
      <c r="N298" s="17"/>
      <c r="O298" s="17"/>
    </row>
    <row r="299" spans="1:21" x14ac:dyDescent="0.2">
      <c r="A299" s="12"/>
      <c r="B299" s="13"/>
      <c r="C299" s="13"/>
      <c r="D299" s="14"/>
      <c r="E299" s="13"/>
      <c r="F299" s="16"/>
      <c r="G299" s="14"/>
      <c r="H299" s="14"/>
      <c r="I299" s="14"/>
      <c r="J299" s="15"/>
      <c r="K299" s="15"/>
      <c r="L299" s="17"/>
      <c r="M299" s="17"/>
      <c r="N299" s="17"/>
      <c r="O299" s="17"/>
    </row>
    <row r="300" spans="1:21" x14ac:dyDescent="0.2">
      <c r="A300" s="12"/>
      <c r="B300" s="13"/>
      <c r="C300" s="13"/>
      <c r="D300" s="14"/>
      <c r="E300" s="13"/>
      <c r="F300" s="16"/>
      <c r="G300" s="14"/>
      <c r="H300" s="14"/>
      <c r="I300" s="14"/>
      <c r="J300" s="15"/>
      <c r="K300" s="15"/>
      <c r="L300" s="17"/>
      <c r="M300" s="17"/>
      <c r="N300" s="17"/>
      <c r="O300" s="17"/>
    </row>
    <row r="301" spans="1:21" x14ac:dyDescent="0.2">
      <c r="A301" s="12"/>
      <c r="B301" s="13"/>
      <c r="C301" s="13"/>
      <c r="D301" s="14"/>
      <c r="E301" s="13"/>
      <c r="F301" s="16"/>
      <c r="G301" s="14"/>
      <c r="H301" s="14"/>
      <c r="I301" s="14"/>
      <c r="J301" s="15"/>
      <c r="K301" s="15"/>
      <c r="L301" s="17"/>
      <c r="M301" s="17"/>
      <c r="N301" s="17"/>
      <c r="O301" s="17"/>
    </row>
    <row r="302" spans="1:21" x14ac:dyDescent="0.2">
      <c r="A302" s="12"/>
      <c r="B302" s="13"/>
      <c r="C302" s="13"/>
      <c r="D302" s="14"/>
      <c r="E302" s="13"/>
      <c r="F302" s="16"/>
      <c r="G302" s="14"/>
      <c r="H302" s="14"/>
      <c r="I302" s="14"/>
      <c r="J302" s="15"/>
      <c r="K302" s="15"/>
      <c r="L302" s="17"/>
      <c r="M302" s="17"/>
      <c r="N302" s="17"/>
      <c r="O302" s="17"/>
    </row>
    <row r="303" spans="1:21" x14ac:dyDescent="0.2">
      <c r="A303" s="12"/>
      <c r="B303" s="13"/>
      <c r="C303" s="13"/>
      <c r="D303" s="14"/>
      <c r="E303" s="13"/>
      <c r="F303" s="16"/>
      <c r="G303" s="14"/>
      <c r="H303" s="14"/>
      <c r="I303" s="14"/>
      <c r="J303" s="15"/>
      <c r="K303" s="15"/>
      <c r="L303" s="17"/>
      <c r="M303" s="17"/>
      <c r="N303" s="17"/>
      <c r="O303" s="17"/>
    </row>
    <row r="304" spans="1:21" x14ac:dyDescent="0.2">
      <c r="A304" s="12"/>
      <c r="B304" s="22"/>
      <c r="C304" s="22"/>
      <c r="D304" s="14"/>
      <c r="E304" s="22"/>
      <c r="F304" s="12"/>
      <c r="G304" s="14"/>
      <c r="H304" s="14"/>
      <c r="I304" s="23"/>
      <c r="J304" s="21"/>
      <c r="K304" s="21"/>
      <c r="L304" s="17"/>
      <c r="M304" s="17"/>
      <c r="N304" s="17"/>
      <c r="O304" s="17"/>
    </row>
    <row r="305" spans="1:15" x14ac:dyDescent="0.2">
      <c r="A305" s="12"/>
      <c r="B305" s="13"/>
      <c r="C305" s="13"/>
      <c r="D305" s="14"/>
      <c r="E305" s="13"/>
      <c r="F305" s="16"/>
      <c r="G305" s="14"/>
      <c r="H305" s="14"/>
      <c r="I305" s="14"/>
      <c r="J305" s="15"/>
      <c r="K305" s="15"/>
      <c r="L305" s="17"/>
      <c r="M305" s="17"/>
      <c r="N305" s="17"/>
      <c r="O305" s="17"/>
    </row>
    <row r="306" spans="1:15" x14ac:dyDescent="0.2">
      <c r="A306" s="12"/>
      <c r="B306" s="22"/>
      <c r="C306" s="22"/>
      <c r="D306" s="14"/>
      <c r="E306" s="22"/>
      <c r="F306" s="12"/>
      <c r="G306" s="14"/>
      <c r="H306" s="14"/>
      <c r="I306" s="23"/>
      <c r="J306" s="21"/>
      <c r="K306" s="21"/>
      <c r="L306" s="17"/>
      <c r="M306" s="17"/>
      <c r="N306" s="17"/>
      <c r="O306" s="17"/>
    </row>
    <row r="307" spans="1:15" x14ac:dyDescent="0.2">
      <c r="A307" s="12"/>
      <c r="B307" s="22"/>
      <c r="C307" s="22"/>
      <c r="D307" s="14"/>
      <c r="E307" s="22"/>
      <c r="F307" s="12"/>
      <c r="G307" s="14"/>
      <c r="H307" s="14"/>
      <c r="I307" s="23"/>
      <c r="J307" s="21"/>
      <c r="K307" s="21"/>
      <c r="L307" s="17"/>
      <c r="M307" s="17"/>
      <c r="N307" s="17"/>
      <c r="O307" s="17"/>
    </row>
    <row r="308" spans="1:15" x14ac:dyDescent="0.2">
      <c r="A308" s="12"/>
      <c r="B308" s="13"/>
      <c r="C308" s="13"/>
      <c r="D308" s="14"/>
      <c r="E308" s="13"/>
      <c r="F308" s="16"/>
      <c r="G308" s="14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2">
      <c r="A309" s="12"/>
      <c r="B309" s="13"/>
      <c r="C309" s="13"/>
      <c r="D309" s="14"/>
      <c r="E309" s="13"/>
      <c r="F309" s="16"/>
      <c r="G309" s="14"/>
      <c r="H309" s="14"/>
      <c r="I309" s="14"/>
      <c r="J309" s="15"/>
      <c r="K309" s="15"/>
      <c r="L309" s="17"/>
      <c r="M309" s="17"/>
      <c r="N309" s="17"/>
      <c r="O309" s="17"/>
    </row>
    <row r="310" spans="1:15" x14ac:dyDescent="0.2">
      <c r="A310" s="12"/>
      <c r="B310" s="13"/>
      <c r="C310" s="13"/>
      <c r="D310" s="14"/>
      <c r="E310" s="13"/>
      <c r="F310" s="16"/>
      <c r="G310" s="14"/>
      <c r="H310" s="14"/>
      <c r="I310" s="14"/>
      <c r="J310" s="15"/>
      <c r="K310" s="15"/>
      <c r="L310" s="17"/>
      <c r="M310" s="17"/>
      <c r="N310" s="17"/>
      <c r="O310" s="17"/>
    </row>
    <row r="311" spans="1:15" x14ac:dyDescent="0.2">
      <c r="A311" s="12"/>
      <c r="B311" s="13"/>
      <c r="C311" s="13"/>
      <c r="D311" s="14"/>
      <c r="E311" s="13"/>
      <c r="F311" s="16"/>
      <c r="G311" s="14"/>
      <c r="H311" s="14"/>
      <c r="I311" s="14"/>
      <c r="J311" s="15"/>
      <c r="K311" s="15"/>
      <c r="L311" s="17"/>
      <c r="M311" s="17"/>
      <c r="N311" s="17"/>
      <c r="O311" s="17"/>
    </row>
    <row r="312" spans="1:15" x14ac:dyDescent="0.2">
      <c r="A312" s="12"/>
      <c r="B312" s="22"/>
      <c r="C312" s="22"/>
      <c r="D312" s="14"/>
      <c r="E312" s="22"/>
      <c r="F312" s="12"/>
      <c r="G312" s="14"/>
      <c r="H312" s="14"/>
      <c r="I312" s="23"/>
      <c r="J312" s="21"/>
      <c r="K312" s="21"/>
      <c r="L312" s="17"/>
      <c r="M312" s="17"/>
      <c r="N312" s="17"/>
      <c r="O312" s="17"/>
    </row>
    <row r="313" spans="1:15" x14ac:dyDescent="0.2">
      <c r="A313" s="12"/>
      <c r="B313" s="13"/>
      <c r="C313" s="13"/>
      <c r="D313" s="14"/>
      <c r="E313" s="13"/>
      <c r="F313" s="16"/>
      <c r="G313" s="14"/>
      <c r="H313" s="14"/>
      <c r="I313" s="14"/>
      <c r="J313" s="15"/>
      <c r="K313" s="15"/>
      <c r="L313" s="17"/>
      <c r="M313" s="17"/>
      <c r="N313" s="17"/>
      <c r="O313" s="17"/>
    </row>
    <row r="314" spans="1:15" x14ac:dyDescent="0.2">
      <c r="A314" s="12"/>
      <c r="B314" s="22"/>
      <c r="C314" s="22"/>
      <c r="D314" s="14"/>
      <c r="E314" s="22"/>
      <c r="F314" s="12"/>
      <c r="G314" s="14"/>
      <c r="H314" s="14"/>
      <c r="I314" s="23"/>
      <c r="J314" s="21"/>
      <c r="K314" s="21"/>
      <c r="L314" s="17"/>
      <c r="M314" s="17"/>
      <c r="N314" s="17"/>
      <c r="O314" s="17"/>
    </row>
    <row r="315" spans="1:15" x14ac:dyDescent="0.2">
      <c r="A315" s="12"/>
      <c r="B315" s="22"/>
      <c r="C315" s="22"/>
      <c r="D315" s="14"/>
      <c r="E315" s="22"/>
      <c r="F315" s="12"/>
      <c r="G315" s="14"/>
      <c r="H315" s="14"/>
      <c r="I315" s="23"/>
      <c r="J315" s="21"/>
      <c r="K315" s="21"/>
      <c r="L315" s="17"/>
      <c r="M315" s="17"/>
      <c r="N315" s="17"/>
      <c r="O315" s="17"/>
    </row>
    <row r="316" spans="1:15" x14ac:dyDescent="0.2">
      <c r="A316" s="12"/>
      <c r="B316" s="13"/>
      <c r="C316" s="13"/>
      <c r="D316" s="14"/>
      <c r="E316" s="13"/>
      <c r="F316" s="16"/>
      <c r="G316" s="14"/>
      <c r="H316" s="14"/>
      <c r="I316" s="14"/>
      <c r="J316" s="15"/>
      <c r="K316" s="15"/>
      <c r="L316" s="17"/>
      <c r="M316" s="17"/>
      <c r="N316" s="17"/>
      <c r="O316" s="17"/>
    </row>
    <row r="317" spans="1:15" x14ac:dyDescent="0.2">
      <c r="A317" s="12"/>
      <c r="B317" s="13"/>
      <c r="C317" s="13"/>
      <c r="D317" s="14"/>
      <c r="E317" s="13"/>
      <c r="F317" s="16"/>
      <c r="G317" s="14"/>
      <c r="H317" s="14"/>
      <c r="I317" s="14"/>
      <c r="J317" s="15"/>
      <c r="K317" s="15"/>
      <c r="L317" s="17"/>
      <c r="M317" s="17"/>
      <c r="N317" s="17"/>
      <c r="O317" s="17"/>
    </row>
    <row r="318" spans="1:15" x14ac:dyDescent="0.2">
      <c r="A318" s="12"/>
      <c r="B318" s="13"/>
      <c r="C318" s="13"/>
      <c r="D318" s="14"/>
      <c r="E318" s="13"/>
      <c r="F318" s="16"/>
      <c r="G318" s="14"/>
      <c r="H318" s="14"/>
      <c r="I318" s="14"/>
      <c r="J318" s="15"/>
      <c r="K318" s="15"/>
      <c r="L318" s="17"/>
      <c r="M318" s="17"/>
      <c r="N318" s="17"/>
      <c r="O318" s="17"/>
    </row>
    <row r="319" spans="1:15" x14ac:dyDescent="0.2">
      <c r="A319" s="12"/>
      <c r="B319" s="13"/>
      <c r="C319" s="13"/>
      <c r="D319" s="14"/>
      <c r="E319" s="13"/>
      <c r="F319" s="16"/>
      <c r="G319" s="14"/>
      <c r="H319" s="14"/>
      <c r="I319" s="14"/>
      <c r="J319" s="15"/>
      <c r="K319" s="15"/>
      <c r="L319" s="17"/>
      <c r="M319" s="17"/>
      <c r="N319" s="17"/>
      <c r="O319" s="17"/>
    </row>
    <row r="320" spans="1:15" x14ac:dyDescent="0.2">
      <c r="A320" s="12"/>
      <c r="B320" s="13"/>
      <c r="C320" s="13"/>
      <c r="D320" s="14"/>
      <c r="E320" s="13"/>
      <c r="F320" s="16"/>
      <c r="G320" s="14"/>
      <c r="H320" s="14"/>
      <c r="I320" s="14"/>
      <c r="J320" s="15"/>
      <c r="K320" s="15"/>
      <c r="L320" s="17"/>
      <c r="M320" s="17"/>
      <c r="N320" s="17"/>
      <c r="O320" s="17"/>
    </row>
    <row r="321" spans="1:15" x14ac:dyDescent="0.2">
      <c r="A321" s="12"/>
      <c r="B321" s="13"/>
      <c r="C321" s="13"/>
      <c r="D321" s="14"/>
      <c r="E321" s="13"/>
      <c r="F321" s="16"/>
      <c r="G321" s="14"/>
      <c r="H321" s="14"/>
      <c r="I321" s="14"/>
      <c r="J321" s="15"/>
      <c r="K321" s="15"/>
      <c r="L321" s="17"/>
      <c r="M321" s="17"/>
      <c r="N321" s="17"/>
      <c r="O321" s="17"/>
    </row>
    <row r="322" spans="1:15" x14ac:dyDescent="0.2">
      <c r="A322" s="12"/>
      <c r="B322" s="13"/>
      <c r="C322" s="13"/>
      <c r="D322" s="14"/>
      <c r="E322" s="13"/>
      <c r="F322" s="16"/>
      <c r="G322" s="14"/>
      <c r="H322" s="14"/>
      <c r="I322" s="14"/>
      <c r="J322" s="15"/>
      <c r="K322" s="15"/>
      <c r="L322" s="17"/>
      <c r="M322" s="17"/>
      <c r="N322" s="17"/>
      <c r="O322" s="17"/>
    </row>
    <row r="323" spans="1:15" x14ac:dyDescent="0.2">
      <c r="A323" s="12"/>
      <c r="B323" s="13"/>
      <c r="C323" s="13"/>
      <c r="D323" s="14"/>
      <c r="E323" s="13"/>
      <c r="F323" s="16"/>
      <c r="G323" s="14"/>
      <c r="H323" s="14"/>
      <c r="I323" s="14"/>
      <c r="J323" s="15"/>
      <c r="K323" s="15"/>
      <c r="L323" s="17"/>
      <c r="M323" s="17"/>
      <c r="N323" s="17"/>
      <c r="O323" s="17"/>
    </row>
    <row r="324" spans="1:15" x14ac:dyDescent="0.2">
      <c r="A324" s="12"/>
      <c r="B324" s="13"/>
      <c r="C324" s="13"/>
      <c r="D324" s="14"/>
      <c r="E324" s="13"/>
      <c r="F324" s="16"/>
      <c r="G324" s="14"/>
      <c r="H324" s="14"/>
      <c r="I324" s="14"/>
      <c r="J324" s="15"/>
      <c r="K324" s="15"/>
      <c r="L324" s="17"/>
      <c r="M324" s="17"/>
      <c r="N324" s="17"/>
      <c r="O324" s="17"/>
    </row>
    <row r="325" spans="1:15" x14ac:dyDescent="0.2">
      <c r="A325" s="12"/>
      <c r="B325" s="13"/>
      <c r="C325" s="13"/>
      <c r="D325" s="14"/>
      <c r="E325" s="13"/>
      <c r="F325" s="16"/>
      <c r="G325" s="14"/>
      <c r="H325" s="14"/>
      <c r="I325" s="14"/>
      <c r="J325" s="15"/>
      <c r="K325" s="15"/>
      <c r="L325" s="17"/>
      <c r="M325" s="17"/>
      <c r="N325" s="17"/>
      <c r="O325" s="17"/>
    </row>
    <row r="326" spans="1:15" x14ac:dyDescent="0.2">
      <c r="A326" s="12"/>
      <c r="B326" s="13"/>
      <c r="C326" s="13"/>
      <c r="D326" s="14"/>
      <c r="E326" s="13"/>
      <c r="F326" s="16"/>
      <c r="G326" s="14"/>
      <c r="H326" s="14"/>
      <c r="I326" s="14"/>
      <c r="J326" s="15"/>
      <c r="K326" s="15"/>
      <c r="L326" s="17"/>
      <c r="M326" s="17"/>
      <c r="N326" s="17"/>
      <c r="O326" s="17"/>
    </row>
    <row r="327" spans="1:15" x14ac:dyDescent="0.2">
      <c r="A327" s="12"/>
      <c r="B327" s="13"/>
      <c r="C327" s="13"/>
      <c r="D327" s="14"/>
      <c r="E327" s="13"/>
      <c r="F327" s="16"/>
      <c r="G327" s="14"/>
      <c r="H327" s="14"/>
      <c r="I327" s="14"/>
      <c r="J327" s="15"/>
      <c r="K327" s="15"/>
      <c r="L327" s="17"/>
      <c r="M327" s="17"/>
      <c r="N327" s="17"/>
      <c r="O327" s="17"/>
    </row>
    <row r="328" spans="1:15" x14ac:dyDescent="0.2">
      <c r="A328" s="12"/>
      <c r="B328" s="13"/>
      <c r="C328" s="13"/>
      <c r="D328" s="14"/>
      <c r="E328" s="13"/>
      <c r="F328" s="16"/>
      <c r="G328" s="14"/>
      <c r="H328" s="14"/>
      <c r="I328" s="14"/>
      <c r="J328" s="15"/>
      <c r="K328" s="15"/>
      <c r="L328" s="17"/>
      <c r="M328" s="17"/>
      <c r="N328" s="17"/>
      <c r="O328" s="17"/>
    </row>
    <row r="329" spans="1:15" x14ac:dyDescent="0.2">
      <c r="A329" s="12"/>
      <c r="B329" s="13"/>
      <c r="C329" s="13"/>
      <c r="D329" s="14"/>
      <c r="E329" s="13"/>
      <c r="F329" s="16"/>
      <c r="G329" s="14"/>
      <c r="H329" s="14"/>
      <c r="I329" s="14"/>
      <c r="J329" s="15"/>
      <c r="K329" s="15"/>
      <c r="L329" s="17"/>
      <c r="M329" s="17"/>
      <c r="N329" s="17"/>
      <c r="O329" s="17"/>
    </row>
    <row r="330" spans="1:15" x14ac:dyDescent="0.2">
      <c r="A330" s="12"/>
      <c r="B330" s="13"/>
      <c r="C330" s="13"/>
      <c r="D330" s="14"/>
      <c r="E330" s="13"/>
      <c r="F330" s="16"/>
      <c r="G330" s="14"/>
      <c r="H330" s="14"/>
      <c r="I330" s="14"/>
      <c r="J330" s="15"/>
      <c r="K330" s="15"/>
      <c r="L330" s="17"/>
      <c r="M330" s="17"/>
      <c r="N330" s="17"/>
      <c r="O330" s="17"/>
    </row>
    <row r="331" spans="1:15" x14ac:dyDescent="0.2">
      <c r="A331" s="12"/>
      <c r="B331" s="13"/>
      <c r="C331" s="13"/>
      <c r="D331" s="14"/>
      <c r="E331" s="13"/>
      <c r="F331" s="16"/>
      <c r="G331" s="14"/>
      <c r="H331" s="14"/>
      <c r="I331" s="14"/>
      <c r="J331" s="15"/>
      <c r="K331" s="15"/>
      <c r="L331" s="17"/>
      <c r="M331" s="17"/>
      <c r="N331" s="17"/>
      <c r="O331" s="17"/>
    </row>
    <row r="332" spans="1:15" x14ac:dyDescent="0.2">
      <c r="A332" s="12"/>
      <c r="B332" s="13"/>
      <c r="C332" s="13"/>
      <c r="D332" s="14"/>
      <c r="E332" s="13"/>
      <c r="F332" s="16"/>
      <c r="G332" s="14"/>
      <c r="H332" s="14"/>
      <c r="I332" s="14"/>
      <c r="J332" s="15"/>
      <c r="K332" s="15"/>
      <c r="L332" s="17"/>
      <c r="M332" s="17"/>
      <c r="N332" s="17"/>
      <c r="O332" s="17"/>
    </row>
    <row r="333" spans="1:15" x14ac:dyDescent="0.2">
      <c r="A333" s="12"/>
      <c r="B333" s="13"/>
      <c r="C333" s="13"/>
      <c r="D333" s="14"/>
      <c r="E333" s="13"/>
      <c r="F333" s="16"/>
      <c r="G333" s="14"/>
      <c r="H333" s="14"/>
      <c r="I333" s="14"/>
      <c r="J333" s="15"/>
      <c r="K333" s="15"/>
      <c r="L333" s="17"/>
      <c r="M333" s="17"/>
      <c r="N333" s="17"/>
      <c r="O333" s="17"/>
    </row>
    <row r="334" spans="1:15" x14ac:dyDescent="0.2">
      <c r="A334" s="12"/>
      <c r="B334" s="13"/>
      <c r="C334" s="13"/>
      <c r="D334" s="14"/>
      <c r="E334" s="13"/>
      <c r="F334" s="16"/>
      <c r="G334" s="14"/>
      <c r="H334" s="14"/>
      <c r="I334" s="14"/>
      <c r="J334" s="15"/>
      <c r="K334" s="15"/>
      <c r="L334" s="17"/>
      <c r="M334" s="17"/>
      <c r="N334" s="17"/>
      <c r="O334" s="17"/>
    </row>
    <row r="335" spans="1:15" x14ac:dyDescent="0.2">
      <c r="A335" s="12"/>
      <c r="B335" s="13"/>
      <c r="C335" s="13"/>
      <c r="D335" s="14"/>
      <c r="E335" s="13"/>
      <c r="F335" s="16"/>
      <c r="G335" s="14"/>
      <c r="H335" s="14"/>
      <c r="I335" s="14"/>
      <c r="J335" s="15"/>
      <c r="K335" s="15"/>
      <c r="L335" s="17"/>
      <c r="M335" s="17"/>
      <c r="N335" s="17"/>
      <c r="O335" s="17"/>
    </row>
    <row r="336" spans="1:15" x14ac:dyDescent="0.2">
      <c r="A336" s="12"/>
      <c r="B336" s="13"/>
      <c r="C336" s="13"/>
      <c r="D336" s="14"/>
      <c r="E336" s="13"/>
      <c r="F336" s="16"/>
      <c r="G336" s="14"/>
      <c r="H336" s="14"/>
      <c r="I336" s="14"/>
      <c r="J336" s="15"/>
      <c r="K336" s="15"/>
      <c r="L336" s="17"/>
      <c r="M336" s="17"/>
      <c r="N336" s="17"/>
      <c r="O336" s="17"/>
    </row>
    <row r="337" spans="1:15" x14ac:dyDescent="0.2">
      <c r="A337" s="12"/>
      <c r="B337" s="13"/>
      <c r="C337" s="13"/>
      <c r="D337" s="14"/>
      <c r="E337" s="13"/>
      <c r="F337" s="16"/>
      <c r="G337" s="14"/>
      <c r="H337" s="14"/>
      <c r="I337" s="14"/>
      <c r="J337" s="15"/>
      <c r="K337" s="15"/>
      <c r="L337" s="17"/>
      <c r="M337" s="17"/>
      <c r="N337" s="17"/>
      <c r="O337" s="17"/>
    </row>
    <row r="338" spans="1:15" x14ac:dyDescent="0.2">
      <c r="A338" s="12"/>
      <c r="B338" s="13"/>
      <c r="C338" s="13"/>
      <c r="D338" s="14"/>
      <c r="E338" s="13"/>
      <c r="F338" s="16"/>
      <c r="G338" s="14"/>
      <c r="H338" s="14"/>
      <c r="I338" s="14"/>
      <c r="J338" s="15"/>
      <c r="K338" s="15"/>
      <c r="L338" s="17"/>
      <c r="M338" s="17"/>
      <c r="N338" s="17"/>
      <c r="O338" s="17"/>
    </row>
    <row r="339" spans="1:15" x14ac:dyDescent="0.2">
      <c r="A339" s="12"/>
      <c r="B339" s="13"/>
      <c r="C339" s="13"/>
      <c r="D339" s="14"/>
      <c r="E339" s="13"/>
      <c r="F339" s="16"/>
      <c r="G339" s="14"/>
      <c r="H339" s="14"/>
      <c r="I339" s="14"/>
      <c r="J339" s="15"/>
      <c r="K339" s="15"/>
      <c r="L339" s="17"/>
      <c r="M339" s="17"/>
      <c r="N339" s="17"/>
      <c r="O339" s="17"/>
    </row>
    <row r="340" spans="1:15" x14ac:dyDescent="0.2">
      <c r="A340" s="12"/>
      <c r="B340" s="13"/>
      <c r="C340" s="13"/>
      <c r="D340" s="14"/>
      <c r="E340" s="13"/>
      <c r="F340" s="16"/>
      <c r="G340" s="14"/>
      <c r="H340" s="14"/>
      <c r="I340" s="14"/>
      <c r="J340" s="15"/>
      <c r="K340" s="15"/>
      <c r="L340" s="17"/>
      <c r="M340" s="17"/>
      <c r="N340" s="17"/>
      <c r="O340" s="17"/>
    </row>
    <row r="341" spans="1:15" x14ac:dyDescent="0.2">
      <c r="A341" s="12"/>
      <c r="B341" s="13"/>
      <c r="C341" s="13"/>
      <c r="D341" s="14"/>
      <c r="E341" s="13"/>
      <c r="F341" s="16"/>
      <c r="G341" s="14"/>
      <c r="H341" s="14"/>
      <c r="I341" s="14"/>
      <c r="J341" s="15"/>
      <c r="K341" s="15"/>
      <c r="L341" s="17"/>
      <c r="M341" s="17"/>
      <c r="N341" s="17"/>
      <c r="O341" s="17"/>
    </row>
    <row r="342" spans="1:15" x14ac:dyDescent="0.2">
      <c r="A342" s="12"/>
      <c r="B342" s="13"/>
      <c r="C342" s="13"/>
      <c r="D342" s="14"/>
      <c r="E342" s="13"/>
      <c r="F342" s="16"/>
      <c r="G342" s="14"/>
      <c r="H342" s="14"/>
      <c r="I342" s="14"/>
      <c r="J342" s="15"/>
      <c r="K342" s="15"/>
      <c r="L342" s="17"/>
      <c r="M342" s="17"/>
      <c r="N342" s="17"/>
      <c r="O342" s="17"/>
    </row>
    <row r="343" spans="1:15" x14ac:dyDescent="0.2">
      <c r="A343" s="12"/>
      <c r="B343" s="13"/>
      <c r="C343" s="13"/>
      <c r="D343" s="14"/>
      <c r="E343" s="13"/>
      <c r="F343" s="16"/>
      <c r="G343" s="14"/>
      <c r="H343" s="14"/>
      <c r="I343" s="14"/>
      <c r="J343" s="15"/>
      <c r="K343" s="15"/>
      <c r="L343" s="17"/>
      <c r="M343" s="17"/>
      <c r="N343" s="17"/>
      <c r="O343" s="17"/>
    </row>
    <row r="344" spans="1:15" x14ac:dyDescent="0.2">
      <c r="A344" s="12"/>
      <c r="B344" s="29"/>
      <c r="C344" s="29"/>
      <c r="D344" s="14"/>
      <c r="E344" s="29"/>
      <c r="F344" s="12"/>
      <c r="G344" s="26"/>
      <c r="H344" s="19"/>
      <c r="I344" s="20"/>
      <c r="J344" s="21"/>
      <c r="K344" s="21"/>
      <c r="L344" s="17"/>
      <c r="M344" s="17"/>
      <c r="N344" s="17"/>
      <c r="O344" s="17"/>
    </row>
    <row r="345" spans="1:15" x14ac:dyDescent="0.2">
      <c r="A345" s="12"/>
      <c r="B345" s="29"/>
      <c r="C345" s="29"/>
      <c r="D345" s="14"/>
      <c r="E345" s="29"/>
      <c r="F345" s="12"/>
      <c r="G345" s="26"/>
      <c r="H345" s="19"/>
      <c r="I345" s="20"/>
      <c r="J345" s="21"/>
      <c r="K345" s="21"/>
      <c r="L345" s="17"/>
      <c r="M345" s="17"/>
      <c r="N345" s="17"/>
      <c r="O345" s="17"/>
    </row>
    <row r="346" spans="1:15" x14ac:dyDescent="0.2">
      <c r="A346" s="12"/>
      <c r="B346" s="29"/>
      <c r="C346" s="29"/>
      <c r="D346" s="14"/>
      <c r="E346" s="29"/>
      <c r="F346" s="12"/>
      <c r="G346" s="26"/>
      <c r="H346" s="19"/>
      <c r="I346" s="20"/>
      <c r="J346" s="21"/>
      <c r="K346" s="21"/>
      <c r="L346" s="17"/>
      <c r="M346" s="17"/>
      <c r="N346" s="17"/>
      <c r="O346" s="17"/>
    </row>
    <row r="347" spans="1:15" x14ac:dyDescent="0.2">
      <c r="A347" s="12"/>
      <c r="B347" s="29"/>
      <c r="C347" s="29"/>
      <c r="D347" s="14"/>
      <c r="E347" s="29"/>
      <c r="F347" s="12"/>
      <c r="G347" s="26"/>
      <c r="H347" s="19"/>
      <c r="I347" s="20"/>
      <c r="J347" s="21"/>
      <c r="K347" s="21"/>
      <c r="L347" s="17"/>
      <c r="M347" s="17"/>
      <c r="N347" s="17"/>
      <c r="O347" s="17"/>
    </row>
    <row r="348" spans="1:15" x14ac:dyDescent="0.2">
      <c r="A348" s="12"/>
      <c r="B348" s="29"/>
      <c r="C348" s="29"/>
      <c r="D348" s="14"/>
      <c r="E348" s="29"/>
      <c r="F348" s="12"/>
      <c r="G348" s="26"/>
      <c r="H348" s="19"/>
      <c r="I348" s="20"/>
      <c r="J348" s="21"/>
      <c r="K348" s="21"/>
      <c r="L348" s="17"/>
      <c r="M348" s="17"/>
      <c r="N348" s="17"/>
      <c r="O348" s="17"/>
    </row>
    <row r="349" spans="1:15" x14ac:dyDescent="0.2">
      <c r="A349" s="12"/>
      <c r="B349" s="29"/>
      <c r="C349" s="29"/>
      <c r="D349" s="14"/>
      <c r="E349" s="29"/>
      <c r="F349" s="12"/>
      <c r="G349" s="26"/>
      <c r="H349" s="19"/>
      <c r="I349" s="20"/>
      <c r="J349" s="21"/>
      <c r="K349" s="21"/>
      <c r="L349" s="17"/>
      <c r="M349" s="17"/>
      <c r="N349" s="17"/>
      <c r="O349" s="17"/>
    </row>
    <row r="350" spans="1:15" x14ac:dyDescent="0.2">
      <c r="A350" s="12"/>
      <c r="B350" s="29"/>
      <c r="C350" s="29"/>
      <c r="D350" s="14"/>
      <c r="E350" s="29"/>
      <c r="F350" s="12"/>
      <c r="G350" s="26"/>
      <c r="H350" s="19"/>
      <c r="I350" s="20"/>
      <c r="J350" s="21"/>
      <c r="K350" s="21"/>
      <c r="L350" s="17"/>
      <c r="M350" s="17"/>
      <c r="N350" s="17"/>
      <c r="O350" s="17"/>
    </row>
    <row r="351" spans="1:15" x14ac:dyDescent="0.2">
      <c r="A351" s="12"/>
      <c r="B351" s="29"/>
      <c r="C351" s="29"/>
      <c r="D351" s="14"/>
      <c r="E351" s="29"/>
      <c r="F351" s="12"/>
      <c r="G351" s="26"/>
      <c r="H351" s="19"/>
      <c r="I351" s="20"/>
      <c r="J351" s="21"/>
      <c r="K351" s="21"/>
      <c r="L351" s="17"/>
      <c r="M351" s="17"/>
      <c r="N351" s="17"/>
      <c r="O351" s="17"/>
    </row>
    <row r="352" spans="1:15" x14ac:dyDescent="0.2">
      <c r="A352" s="12"/>
      <c r="B352" s="29"/>
      <c r="C352" s="29"/>
      <c r="D352" s="14"/>
      <c r="E352" s="29"/>
      <c r="F352" s="12"/>
      <c r="G352" s="26"/>
      <c r="H352" s="19"/>
      <c r="I352" s="20"/>
      <c r="J352" s="21"/>
      <c r="K352" s="21"/>
      <c r="L352" s="17"/>
      <c r="M352" s="17"/>
      <c r="N352" s="17"/>
      <c r="O352" s="17"/>
    </row>
    <row r="353" spans="1:15" x14ac:dyDescent="0.2">
      <c r="A353" s="12"/>
      <c r="B353" s="29"/>
      <c r="C353" s="29"/>
      <c r="D353" s="14"/>
      <c r="E353" s="29"/>
      <c r="F353" s="12"/>
      <c r="G353" s="26"/>
      <c r="H353" s="19"/>
      <c r="I353" s="20"/>
      <c r="J353" s="21"/>
      <c r="K353" s="21"/>
      <c r="L353" s="17"/>
      <c r="M353" s="17"/>
      <c r="N353" s="17"/>
      <c r="O353" s="17"/>
    </row>
    <row r="354" spans="1:15" x14ac:dyDescent="0.2">
      <c r="A354" s="12"/>
      <c r="B354" s="29"/>
      <c r="C354" s="29"/>
      <c r="D354" s="14"/>
      <c r="E354" s="29"/>
      <c r="F354" s="12"/>
      <c r="G354" s="26"/>
      <c r="H354" s="19"/>
      <c r="I354" s="20"/>
      <c r="J354" s="21"/>
      <c r="K354" s="21"/>
      <c r="L354" s="17"/>
      <c r="M354" s="17"/>
      <c r="N354" s="17"/>
      <c r="O354" s="17"/>
    </row>
    <row r="355" spans="1:15" x14ac:dyDescent="0.2">
      <c r="A355" s="12"/>
      <c r="B355" s="29"/>
      <c r="C355" s="29"/>
      <c r="D355" s="14"/>
      <c r="E355" s="29"/>
      <c r="F355" s="12"/>
      <c r="G355" s="26"/>
      <c r="H355" s="19"/>
      <c r="I355" s="20"/>
      <c r="J355" s="21"/>
      <c r="K355" s="21"/>
      <c r="L355" s="17"/>
      <c r="M355" s="17"/>
      <c r="N355" s="17"/>
      <c r="O355" s="17"/>
    </row>
    <row r="356" spans="1:15" x14ac:dyDescent="0.2">
      <c r="A356" s="12"/>
      <c r="B356" s="29"/>
      <c r="C356" s="29"/>
      <c r="D356" s="14"/>
      <c r="E356" s="29"/>
      <c r="F356" s="12"/>
      <c r="G356" s="26"/>
      <c r="H356" s="19"/>
      <c r="I356" s="20"/>
      <c r="J356" s="21"/>
      <c r="K356" s="21"/>
      <c r="L356" s="17"/>
      <c r="M356" s="17"/>
      <c r="N356" s="17"/>
      <c r="O356" s="17"/>
    </row>
    <row r="357" spans="1:15" x14ac:dyDescent="0.2">
      <c r="A357" s="12"/>
      <c r="B357" s="13"/>
      <c r="C357" s="13"/>
      <c r="D357" s="14"/>
      <c r="E357" s="13"/>
      <c r="F357" s="16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2">
      <c r="A358" s="12"/>
      <c r="B358" s="13"/>
      <c r="C358" s="13"/>
      <c r="D358" s="14"/>
      <c r="E358" s="13"/>
      <c r="F358" s="16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2">
      <c r="A359" s="12"/>
      <c r="B359" s="13"/>
      <c r="C359" s="13"/>
      <c r="D359" s="14"/>
      <c r="E359" s="13"/>
      <c r="F359" s="16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2">
      <c r="A360" s="12"/>
      <c r="B360" s="13"/>
      <c r="C360" s="13"/>
      <c r="D360" s="14"/>
      <c r="E360" s="13"/>
      <c r="F360" s="16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2">
      <c r="A361" s="12"/>
      <c r="B361" s="13"/>
      <c r="C361" s="13"/>
      <c r="D361" s="14"/>
      <c r="E361" s="13"/>
      <c r="F361" s="16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2">
      <c r="A362" s="12"/>
      <c r="B362" s="13"/>
      <c r="C362" s="13"/>
      <c r="D362" s="14"/>
      <c r="E362" s="13"/>
      <c r="F362" s="16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2">
      <c r="A363" s="12"/>
      <c r="B363" s="13"/>
      <c r="C363" s="13"/>
      <c r="D363" s="14"/>
      <c r="E363" s="13"/>
      <c r="F363" s="16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2">
      <c r="A364" s="12"/>
      <c r="B364" s="13"/>
      <c r="C364" s="13"/>
      <c r="D364" s="14"/>
      <c r="E364" s="13"/>
      <c r="F364" s="16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2">
      <c r="A365" s="12"/>
      <c r="B365" s="13"/>
      <c r="C365" s="13"/>
      <c r="D365" s="14"/>
      <c r="E365" s="13"/>
      <c r="F365" s="16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2">
      <c r="A366" s="12"/>
      <c r="B366" s="13"/>
      <c r="C366" s="13"/>
      <c r="D366" s="14"/>
      <c r="E366" s="13"/>
      <c r="F366" s="16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">
      <c r="A367" s="12"/>
      <c r="B367" s="13"/>
      <c r="C367" s="13"/>
      <c r="D367" s="14"/>
      <c r="E367" s="13"/>
      <c r="F367" s="16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">
      <c r="A368" s="12"/>
      <c r="B368" s="13"/>
      <c r="C368" s="13"/>
      <c r="D368" s="14"/>
      <c r="E368" s="13"/>
      <c r="F368" s="16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">
      <c r="A369" s="12"/>
      <c r="B369" s="13"/>
      <c r="C369" s="13"/>
      <c r="D369" s="14"/>
      <c r="E369" s="13"/>
      <c r="F369" s="16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/>
      <c r="B370" s="13"/>
      <c r="C370" s="13"/>
      <c r="D370" s="14"/>
      <c r="E370" s="13"/>
      <c r="F370" s="16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13"/>
      <c r="F371" s="16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13"/>
      <c r="F372" s="16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13"/>
      <c r="F373" s="16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13"/>
      <c r="F374" s="16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13"/>
      <c r="F375" s="16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13"/>
      <c r="F376" s="16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13"/>
      <c r="F377" s="16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13"/>
      <c r="F378" s="16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13"/>
      <c r="F379" s="16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13"/>
      <c r="F380" s="16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13"/>
      <c r="F381" s="16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13"/>
      <c r="F382" s="16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13"/>
      <c r="F383" s="16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13"/>
      <c r="F384" s="16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13"/>
      <c r="F385" s="16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13"/>
      <c r="F386" s="16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13"/>
      <c r="F387" s="16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13"/>
      <c r="F388" s="16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13"/>
      <c r="F389" s="16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13"/>
      <c r="F390" s="16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13"/>
      <c r="F391" s="16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13"/>
      <c r="F392" s="16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13"/>
      <c r="F393" s="16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13"/>
      <c r="F394" s="16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13"/>
      <c r="F395" s="16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13"/>
      <c r="F396" s="16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13"/>
      <c r="F397" s="16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13"/>
      <c r="F398" s="16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13"/>
      <c r="F399" s="16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13"/>
      <c r="F400" s="16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13"/>
      <c r="F401" s="16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13"/>
      <c r="F402" s="16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13"/>
      <c r="F403" s="16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13"/>
      <c r="F404" s="16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13"/>
      <c r="F405" s="16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13"/>
      <c r="F406" s="16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13"/>
      <c r="F407" s="16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13"/>
      <c r="F408" s="16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13"/>
      <c r="F409" s="16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13"/>
      <c r="F410" s="16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13"/>
      <c r="F411" s="16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13"/>
      <c r="F412" s="16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13"/>
      <c r="F413" s="16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13"/>
      <c r="F414" s="16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13"/>
      <c r="F415" s="16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13"/>
      <c r="F416" s="16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13"/>
      <c r="F417" s="16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13"/>
      <c r="F418" s="16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13"/>
      <c r="F419" s="16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13"/>
      <c r="F420" s="16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13"/>
      <c r="F421" s="16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13"/>
      <c r="F422" s="16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13"/>
      <c r="F423" s="16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13"/>
      <c r="F424" s="16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13"/>
      <c r="F425" s="16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13"/>
      <c r="F426" s="16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13"/>
      <c r="F427" s="16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13"/>
      <c r="F428" s="16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13"/>
      <c r="F429" s="16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13"/>
      <c r="F430" s="16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13"/>
      <c r="F431" s="16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13"/>
      <c r="F432" s="16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22"/>
      <c r="F433" s="12"/>
      <c r="G433" s="14"/>
      <c r="H433" s="14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13"/>
      <c r="F434" s="16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13"/>
      <c r="F435" s="16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13"/>
      <c r="F436" s="16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13"/>
      <c r="F437" s="16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13"/>
      <c r="F438" s="16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13"/>
      <c r="F439" s="16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13"/>
      <c r="F440" s="16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13"/>
      <c r="F441" s="16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13"/>
      <c r="F442" s="16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13"/>
      <c r="F443" s="16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13"/>
      <c r="F444" s="16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13"/>
      <c r="F445" s="16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13"/>
      <c r="F446" s="16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13"/>
      <c r="F447" s="16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13"/>
      <c r="F448" s="16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13"/>
      <c r="F449" s="16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13"/>
      <c r="F450" s="16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13"/>
      <c r="F451" s="16"/>
      <c r="G451" s="14"/>
      <c r="H451" s="14"/>
      <c r="I451" s="14"/>
      <c r="J451" s="15"/>
      <c r="K451" s="15"/>
      <c r="L451" s="17"/>
      <c r="M451" s="17"/>
      <c r="N451" s="17"/>
      <c r="O451" s="17"/>
    </row>
    <row r="452" spans="1:15" x14ac:dyDescent="0.2">
      <c r="A452" s="12"/>
      <c r="B452" s="13"/>
      <c r="C452" s="13"/>
      <c r="D452" s="14"/>
      <c r="E452" s="13"/>
      <c r="F452" s="16"/>
      <c r="G452" s="14"/>
      <c r="H452" s="14"/>
      <c r="I452" s="14"/>
      <c r="J452" s="15"/>
      <c r="K452" s="15"/>
      <c r="L452" s="17"/>
      <c r="M452" s="17"/>
      <c r="N452" s="17"/>
      <c r="O452" s="17"/>
    </row>
    <row r="453" spans="1:15" x14ac:dyDescent="0.2">
      <c r="A453" s="12"/>
      <c r="B453" s="13"/>
      <c r="C453" s="13"/>
      <c r="D453" s="14"/>
      <c r="E453" s="13"/>
      <c r="F453" s="16"/>
      <c r="G453" s="14"/>
      <c r="H453" s="14"/>
      <c r="I453" s="14"/>
      <c r="J453" s="15"/>
      <c r="K453" s="15"/>
      <c r="L453" s="17"/>
      <c r="M453" s="17"/>
      <c r="N453" s="17"/>
      <c r="O453" s="17"/>
    </row>
    <row r="454" spans="1:15" x14ac:dyDescent="0.2">
      <c r="A454" s="12"/>
      <c r="B454" s="13"/>
      <c r="C454" s="13"/>
      <c r="D454" s="14"/>
      <c r="E454" s="13"/>
      <c r="F454" s="16"/>
      <c r="G454" s="14"/>
      <c r="H454" s="14"/>
      <c r="I454" s="14"/>
      <c r="J454" s="15"/>
      <c r="K454" s="15"/>
      <c r="L454" s="17"/>
      <c r="M454" s="17"/>
      <c r="N454" s="17"/>
      <c r="O454" s="17"/>
    </row>
    <row r="455" spans="1:15" x14ac:dyDescent="0.2">
      <c r="A455" s="12"/>
      <c r="B455" s="13"/>
      <c r="C455" s="13"/>
      <c r="D455" s="14"/>
      <c r="E455" s="13"/>
      <c r="F455" s="16"/>
      <c r="G455" s="14"/>
      <c r="H455" s="14"/>
      <c r="I455" s="14"/>
      <c r="J455" s="15"/>
      <c r="K455" s="15"/>
      <c r="L455" s="17"/>
      <c r="M455" s="17"/>
      <c r="N455" s="17"/>
      <c r="O455" s="17"/>
    </row>
    <row r="456" spans="1:15" x14ac:dyDescent="0.2">
      <c r="A456" s="12"/>
      <c r="B456" s="13"/>
      <c r="C456" s="13"/>
      <c r="D456" s="14"/>
      <c r="E456" s="13"/>
      <c r="F456" s="16"/>
      <c r="G456" s="14"/>
      <c r="H456" s="14"/>
      <c r="I456" s="14"/>
      <c r="J456" s="15"/>
      <c r="K456" s="15"/>
      <c r="L456" s="17"/>
      <c r="M456" s="17"/>
      <c r="N456" s="17"/>
      <c r="O456" s="17"/>
    </row>
    <row r="457" spans="1:15" x14ac:dyDescent="0.2">
      <c r="A457" s="12"/>
      <c r="B457" s="13"/>
      <c r="C457" s="13"/>
      <c r="D457" s="14"/>
      <c r="E457" s="13"/>
      <c r="F457" s="16"/>
      <c r="G457" s="14"/>
      <c r="H457" s="14"/>
      <c r="I457" s="14"/>
      <c r="J457" s="15"/>
      <c r="K457" s="15"/>
      <c r="L457" s="17"/>
      <c r="M457" s="17"/>
      <c r="N457" s="17"/>
      <c r="O457" s="17"/>
    </row>
    <row r="458" spans="1:15" x14ac:dyDescent="0.2">
      <c r="A458" s="12"/>
      <c r="B458" s="13"/>
      <c r="C458" s="13"/>
      <c r="D458" s="14"/>
      <c r="E458" s="13"/>
      <c r="F458" s="16"/>
      <c r="G458" s="14"/>
      <c r="H458" s="14"/>
      <c r="I458" s="14"/>
      <c r="J458" s="15"/>
      <c r="K458" s="15"/>
      <c r="L458" s="17"/>
      <c r="M458" s="17"/>
      <c r="N458" s="17"/>
      <c r="O458" s="17"/>
    </row>
    <row r="459" spans="1:15" x14ac:dyDescent="0.2">
      <c r="A459" s="12"/>
      <c r="B459" s="13"/>
      <c r="C459" s="13"/>
      <c r="D459" s="14"/>
      <c r="E459" s="13"/>
      <c r="F459" s="16"/>
      <c r="G459" s="14"/>
      <c r="H459" s="14"/>
      <c r="I459" s="14"/>
      <c r="J459" s="15"/>
      <c r="K459" s="15"/>
      <c r="L459" s="15"/>
      <c r="M459" s="17"/>
      <c r="N459" s="17"/>
      <c r="O459" s="17"/>
    </row>
    <row r="460" spans="1:15" x14ac:dyDescent="0.2">
      <c r="A460" s="12"/>
      <c r="B460" s="22"/>
      <c r="C460" s="22"/>
      <c r="D460" s="14"/>
      <c r="E460" s="22"/>
      <c r="F460" s="12"/>
      <c r="G460" s="14"/>
      <c r="H460" s="14"/>
      <c r="I460" s="23"/>
      <c r="J460" s="21"/>
      <c r="K460" s="21"/>
      <c r="L460" s="21"/>
      <c r="M460" s="17"/>
      <c r="N460" s="17"/>
      <c r="O460" s="17"/>
    </row>
    <row r="461" spans="1:15" x14ac:dyDescent="0.2">
      <c r="A461" s="12"/>
      <c r="B461" s="13"/>
      <c r="C461" s="13"/>
      <c r="D461" s="14"/>
      <c r="E461" s="13"/>
      <c r="F461" s="16"/>
      <c r="G461" s="14"/>
      <c r="H461" s="14"/>
      <c r="I461" s="14"/>
      <c r="J461" s="15"/>
      <c r="K461" s="15"/>
      <c r="L461" s="17"/>
      <c r="M461" s="17"/>
      <c r="N461" s="17"/>
      <c r="O461" s="17"/>
    </row>
    <row r="462" spans="1:15" x14ac:dyDescent="0.2">
      <c r="A462" s="12"/>
      <c r="B462" s="13"/>
      <c r="C462" s="13"/>
      <c r="D462" s="14"/>
      <c r="E462" s="13"/>
      <c r="F462" s="16"/>
      <c r="G462" s="14"/>
      <c r="H462" s="14"/>
      <c r="I462" s="14"/>
      <c r="J462" s="15"/>
      <c r="K462" s="15"/>
      <c r="L462" s="17"/>
      <c r="M462" s="17"/>
      <c r="N462" s="17"/>
      <c r="O462" s="17"/>
    </row>
    <row r="463" spans="1:15" x14ac:dyDescent="0.2">
      <c r="A463" s="12"/>
      <c r="B463" s="13"/>
      <c r="C463" s="13"/>
      <c r="D463" s="14"/>
      <c r="E463" s="13"/>
      <c r="F463" s="16"/>
      <c r="G463" s="14"/>
      <c r="H463" s="14"/>
      <c r="I463" s="14"/>
      <c r="J463" s="15"/>
      <c r="K463" s="15"/>
      <c r="L463" s="17"/>
      <c r="M463" s="17"/>
      <c r="N463" s="17"/>
      <c r="O463" s="17"/>
    </row>
    <row r="464" spans="1:15" x14ac:dyDescent="0.2">
      <c r="A464" s="12"/>
      <c r="B464" s="13"/>
      <c r="C464" s="13"/>
      <c r="D464" s="14"/>
      <c r="E464" s="13"/>
      <c r="F464" s="16"/>
      <c r="G464" s="14"/>
      <c r="H464" s="14"/>
      <c r="I464" s="14"/>
      <c r="J464" s="15"/>
      <c r="K464" s="15"/>
      <c r="L464" s="17"/>
      <c r="M464" s="17"/>
      <c r="N464" s="17"/>
      <c r="O464" s="17"/>
    </row>
    <row r="465" spans="1:15" x14ac:dyDescent="0.2">
      <c r="A465" s="12"/>
      <c r="B465" s="13"/>
      <c r="C465" s="13"/>
      <c r="D465" s="14"/>
      <c r="E465" s="13"/>
      <c r="F465" s="16"/>
      <c r="G465" s="14"/>
      <c r="H465" s="14"/>
      <c r="I465" s="14"/>
      <c r="J465" s="15"/>
      <c r="K465" s="15"/>
      <c r="L465" s="17"/>
      <c r="M465" s="17"/>
      <c r="N465" s="17"/>
      <c r="O465" s="17"/>
    </row>
    <row r="466" spans="1:15" x14ac:dyDescent="0.2">
      <c r="A466" s="12"/>
      <c r="B466" s="13"/>
      <c r="C466" s="13"/>
      <c r="D466" s="14"/>
      <c r="E466" s="13"/>
      <c r="F466" s="16"/>
      <c r="G466" s="14"/>
      <c r="H466" s="14"/>
      <c r="I466" s="14"/>
      <c r="J466" s="15"/>
      <c r="K466" s="15"/>
      <c r="L466" s="17"/>
      <c r="M466" s="17"/>
      <c r="N466" s="17"/>
      <c r="O466" s="17"/>
    </row>
    <row r="467" spans="1:15" x14ac:dyDescent="0.2">
      <c r="A467" s="12"/>
      <c r="B467" s="13"/>
      <c r="C467" s="13"/>
      <c r="D467" s="14"/>
      <c r="E467" s="13"/>
      <c r="F467" s="16"/>
      <c r="G467" s="14"/>
      <c r="H467" s="14"/>
      <c r="I467" s="14"/>
      <c r="J467" s="15"/>
      <c r="K467" s="15"/>
      <c r="L467" s="17"/>
      <c r="M467" s="17"/>
      <c r="N467" s="17"/>
      <c r="O467" s="17"/>
    </row>
    <row r="468" spans="1:15" x14ac:dyDescent="0.2">
      <c r="A468" s="12"/>
      <c r="B468" s="13"/>
      <c r="C468" s="13"/>
      <c r="D468" s="14"/>
      <c r="E468" s="13"/>
      <c r="F468" s="16"/>
      <c r="G468" s="14"/>
      <c r="H468" s="14"/>
      <c r="I468" s="14"/>
      <c r="J468" s="15"/>
      <c r="K468" s="15"/>
      <c r="L468" s="17"/>
      <c r="M468" s="17"/>
      <c r="N468" s="17"/>
      <c r="O468" s="17"/>
    </row>
    <row r="469" spans="1:15" x14ac:dyDescent="0.2">
      <c r="A469" s="12"/>
      <c r="B469" s="13"/>
      <c r="C469" s="13"/>
      <c r="D469" s="14"/>
      <c r="E469" s="13"/>
      <c r="F469" s="16"/>
      <c r="G469" s="14"/>
      <c r="H469" s="14"/>
      <c r="I469" s="14"/>
      <c r="J469" s="15"/>
      <c r="K469" s="15"/>
      <c r="L469" s="17"/>
      <c r="M469" s="17"/>
      <c r="N469" s="17"/>
      <c r="O469" s="17"/>
    </row>
    <row r="470" spans="1:15" x14ac:dyDescent="0.2">
      <c r="A470" s="12"/>
      <c r="B470" s="13"/>
      <c r="C470" s="13"/>
      <c r="D470" s="14"/>
      <c r="E470" s="13"/>
      <c r="F470" s="16"/>
      <c r="G470" s="14"/>
      <c r="H470" s="14"/>
      <c r="I470" s="14"/>
      <c r="J470" s="15"/>
      <c r="K470" s="15"/>
      <c r="L470" s="17"/>
      <c r="M470" s="17"/>
      <c r="N470" s="17"/>
      <c r="O470" s="17"/>
    </row>
    <row r="471" spans="1:15" x14ac:dyDescent="0.2">
      <c r="A471" s="12"/>
      <c r="B471" s="13"/>
      <c r="C471" s="13"/>
      <c r="D471" s="14"/>
      <c r="E471" s="13"/>
      <c r="F471" s="16"/>
      <c r="G471" s="14"/>
      <c r="H471" s="14"/>
      <c r="I471" s="14"/>
      <c r="J471" s="15"/>
      <c r="K471" s="15"/>
      <c r="L471" s="17"/>
      <c r="M471" s="17"/>
      <c r="N471" s="17"/>
      <c r="O471" s="17"/>
    </row>
    <row r="472" spans="1:15" x14ac:dyDescent="0.2">
      <c r="A472" s="12"/>
      <c r="B472" s="22"/>
      <c r="C472" s="22"/>
      <c r="D472" s="14"/>
      <c r="E472" s="22"/>
      <c r="F472" s="12"/>
      <c r="G472" s="14"/>
      <c r="H472" s="14"/>
      <c r="I472" s="23"/>
      <c r="J472" s="21"/>
      <c r="K472" s="21"/>
      <c r="L472" s="17"/>
      <c r="M472" s="17"/>
      <c r="N472" s="17"/>
      <c r="O472" s="17"/>
    </row>
    <row r="473" spans="1:15" x14ac:dyDescent="0.2">
      <c r="A473" s="12"/>
      <c r="B473" s="13"/>
      <c r="C473" s="13"/>
      <c r="D473" s="14"/>
      <c r="E473" s="13"/>
      <c r="F473" s="16"/>
      <c r="G473" s="14"/>
      <c r="H473" s="14"/>
      <c r="I473" s="14"/>
      <c r="J473" s="15"/>
      <c r="K473" s="15"/>
      <c r="L473" s="17"/>
      <c r="M473" s="17"/>
      <c r="N473" s="17"/>
      <c r="O473" s="17"/>
    </row>
    <row r="474" spans="1:15" x14ac:dyDescent="0.2">
      <c r="A474" s="12"/>
      <c r="B474" s="13"/>
      <c r="C474" s="13"/>
      <c r="D474" s="14"/>
      <c r="E474" s="13"/>
      <c r="F474" s="16"/>
      <c r="G474" s="14"/>
      <c r="H474" s="14"/>
      <c r="I474" s="14"/>
      <c r="J474" s="15"/>
      <c r="K474" s="15"/>
      <c r="L474" s="17"/>
      <c r="M474" s="17"/>
      <c r="N474" s="17"/>
      <c r="O474" s="17"/>
    </row>
    <row r="475" spans="1:15" x14ac:dyDescent="0.2">
      <c r="A475" s="12"/>
      <c r="B475" s="13"/>
      <c r="C475" s="13"/>
      <c r="D475" s="14"/>
      <c r="E475" s="13"/>
      <c r="F475" s="16"/>
      <c r="G475" s="14"/>
      <c r="H475" s="14"/>
      <c r="I475" s="14"/>
      <c r="J475" s="15"/>
      <c r="K475" s="15"/>
      <c r="L475" s="17"/>
      <c r="M475" s="17"/>
      <c r="N475" s="17"/>
      <c r="O475" s="17"/>
    </row>
    <row r="476" spans="1:15" x14ac:dyDescent="0.2">
      <c r="A476" s="12"/>
      <c r="B476" s="13"/>
      <c r="C476" s="13"/>
      <c r="D476" s="14"/>
      <c r="E476" s="13"/>
      <c r="F476" s="16"/>
      <c r="G476" s="14"/>
      <c r="H476" s="14"/>
      <c r="I476" s="14"/>
      <c r="J476" s="15"/>
      <c r="K476" s="15"/>
      <c r="L476" s="17"/>
      <c r="M476" s="17"/>
      <c r="N476" s="17"/>
      <c r="O476" s="17"/>
    </row>
    <row r="477" spans="1:15" x14ac:dyDescent="0.2">
      <c r="A477" s="12"/>
      <c r="B477" s="17"/>
      <c r="C477" s="17"/>
      <c r="D477" s="14"/>
      <c r="E477" s="15"/>
      <c r="F477" s="16"/>
      <c r="G477" s="14"/>
      <c r="H477" s="14"/>
      <c r="I477" s="17"/>
      <c r="J477" s="15"/>
      <c r="K477" s="17"/>
      <c r="L477" s="17"/>
      <c r="M477" s="17"/>
      <c r="N477" s="17"/>
      <c r="O477" s="17"/>
    </row>
    <row r="478" spans="1:15" x14ac:dyDescent="0.2">
      <c r="A478" s="12"/>
      <c r="B478" s="17"/>
      <c r="C478" s="17"/>
      <c r="D478" s="14"/>
      <c r="E478" s="15"/>
      <c r="F478" s="16"/>
      <c r="G478" s="14"/>
      <c r="H478" s="14"/>
      <c r="I478" s="17"/>
      <c r="J478" s="15"/>
      <c r="K478" s="17"/>
      <c r="L478" s="17"/>
      <c r="M478" s="17"/>
      <c r="N478" s="17"/>
      <c r="O478" s="17"/>
    </row>
    <row r="479" spans="1:15" x14ac:dyDescent="0.2">
      <c r="A479" s="12"/>
      <c r="B479" s="17"/>
      <c r="C479" s="17"/>
      <c r="D479" s="14"/>
      <c r="E479" s="15"/>
      <c r="F479" s="16"/>
      <c r="G479" s="14"/>
      <c r="H479" s="14"/>
      <c r="I479" s="17"/>
      <c r="J479" s="15"/>
      <c r="K479" s="17"/>
      <c r="L479" s="17"/>
      <c r="M479" s="17"/>
      <c r="N479" s="17"/>
      <c r="O479" s="17"/>
    </row>
    <row r="480" spans="1:15" x14ac:dyDescent="0.2">
      <c r="A480" s="12"/>
      <c r="B480" s="17"/>
      <c r="C480" s="17"/>
      <c r="D480" s="14"/>
      <c r="E480" s="15"/>
      <c r="F480" s="16"/>
      <c r="G480" s="14"/>
      <c r="H480" s="14"/>
      <c r="I480" s="17"/>
      <c r="J480" s="15"/>
      <c r="K480" s="17"/>
      <c r="L480" s="17"/>
      <c r="M480" s="17"/>
      <c r="N480" s="17"/>
      <c r="O480" s="17"/>
    </row>
    <row r="481" spans="1:15" x14ac:dyDescent="0.2">
      <c r="A481" s="12"/>
      <c r="B481" s="17"/>
      <c r="C481" s="17"/>
      <c r="D481" s="14"/>
      <c r="E481" s="15"/>
      <c r="F481" s="16"/>
      <c r="G481" s="14"/>
      <c r="H481" s="14"/>
      <c r="I481" s="17"/>
      <c r="J481" s="15"/>
      <c r="K481" s="17"/>
      <c r="L481" s="17"/>
      <c r="M481" s="17"/>
      <c r="N481" s="17"/>
      <c r="O481" s="17"/>
    </row>
    <row r="482" spans="1:15" x14ac:dyDescent="0.2">
      <c r="A482" s="12"/>
      <c r="B482" s="17"/>
      <c r="C482" s="17"/>
      <c r="D482" s="14"/>
      <c r="E482" s="15"/>
      <c r="F482" s="16"/>
      <c r="G482" s="14"/>
      <c r="H482" s="14"/>
      <c r="I482" s="17"/>
      <c r="J482" s="15"/>
      <c r="K482" s="17"/>
      <c r="L482" s="17"/>
      <c r="M482" s="17"/>
      <c r="N482" s="17"/>
      <c r="O482" s="17"/>
    </row>
    <row r="483" spans="1:15" x14ac:dyDescent="0.2">
      <c r="A483" s="12"/>
      <c r="B483" s="17"/>
      <c r="C483" s="17"/>
      <c r="D483" s="14"/>
      <c r="E483" s="15"/>
      <c r="F483" s="16"/>
      <c r="G483" s="14"/>
      <c r="H483" s="14"/>
      <c r="I483" s="17"/>
      <c r="J483" s="15"/>
      <c r="K483" s="17"/>
      <c r="L483" s="17"/>
      <c r="M483" s="17"/>
      <c r="N483" s="17"/>
      <c r="O483" s="17"/>
    </row>
    <row r="484" spans="1:15" x14ac:dyDescent="0.2">
      <c r="A484" s="12"/>
      <c r="B484" s="17"/>
      <c r="C484" s="17"/>
      <c r="D484" s="14"/>
      <c r="E484" s="15"/>
      <c r="F484" s="16"/>
      <c r="G484" s="14"/>
      <c r="H484" s="14"/>
      <c r="I484" s="17"/>
      <c r="J484" s="15"/>
      <c r="K484" s="17"/>
      <c r="L484" s="17"/>
      <c r="M484" s="17"/>
      <c r="N484" s="17"/>
      <c r="O484" s="17"/>
    </row>
    <row r="485" spans="1:15" x14ac:dyDescent="0.2">
      <c r="A485" s="12"/>
      <c r="B485" s="17"/>
      <c r="C485" s="17"/>
      <c r="D485" s="14"/>
      <c r="E485" s="15"/>
      <c r="F485" s="16"/>
      <c r="G485" s="14"/>
      <c r="H485" s="14"/>
      <c r="I485" s="17"/>
      <c r="J485" s="15"/>
      <c r="K485" s="17"/>
      <c r="L485" s="17"/>
      <c r="M485" s="17"/>
      <c r="N485" s="17"/>
      <c r="O485" s="17"/>
    </row>
    <row r="486" spans="1:15" x14ac:dyDescent="0.2">
      <c r="A486" s="12"/>
      <c r="B486" s="17"/>
      <c r="C486" s="17"/>
      <c r="D486" s="14"/>
      <c r="E486" s="15"/>
      <c r="F486" s="16"/>
      <c r="G486" s="14"/>
      <c r="H486" s="14"/>
      <c r="I486" s="17"/>
      <c r="J486" s="15"/>
      <c r="K486" s="17"/>
      <c r="L486" s="17"/>
      <c r="M486" s="17"/>
      <c r="N486" s="17"/>
      <c r="O486" s="17"/>
    </row>
    <row r="487" spans="1:15" x14ac:dyDescent="0.2">
      <c r="A487" s="12"/>
      <c r="B487" s="17"/>
      <c r="C487" s="17"/>
      <c r="D487" s="14"/>
      <c r="E487" s="15"/>
      <c r="F487" s="16"/>
      <c r="G487" s="14"/>
      <c r="H487" s="14"/>
      <c r="I487" s="17"/>
      <c r="J487" s="15"/>
      <c r="K487" s="17"/>
      <c r="L487" s="17"/>
      <c r="M487" s="17"/>
      <c r="N487" s="17"/>
      <c r="O487" s="17"/>
    </row>
    <row r="488" spans="1:15" x14ac:dyDescent="0.2">
      <c r="A488" s="12"/>
      <c r="B488" s="17"/>
      <c r="C488" s="17"/>
      <c r="D488" s="14"/>
      <c r="E488" s="15"/>
      <c r="F488" s="16"/>
      <c r="G488" s="14"/>
      <c r="H488" s="14"/>
      <c r="I488" s="17"/>
      <c r="J488" s="15"/>
      <c r="K488" s="17"/>
      <c r="L488" s="17"/>
      <c r="M488" s="17"/>
      <c r="N488" s="17"/>
      <c r="O488" s="17"/>
    </row>
    <row r="489" spans="1:15" x14ac:dyDescent="0.2">
      <c r="A489" s="12"/>
      <c r="B489" s="17"/>
      <c r="C489" s="17"/>
      <c r="D489" s="14"/>
      <c r="E489" s="15"/>
      <c r="F489" s="16"/>
      <c r="G489" s="14"/>
      <c r="H489" s="14"/>
      <c r="I489" s="17"/>
      <c r="J489" s="15"/>
      <c r="K489" s="17"/>
      <c r="L489" s="17"/>
      <c r="M489" s="17"/>
      <c r="N489" s="17"/>
      <c r="O489" s="17"/>
    </row>
    <row r="490" spans="1:15" x14ac:dyDescent="0.2">
      <c r="A490" s="12"/>
      <c r="B490" s="17"/>
      <c r="C490" s="17"/>
      <c r="D490" s="14"/>
      <c r="E490" s="15"/>
      <c r="F490" s="16"/>
      <c r="G490" s="14"/>
      <c r="H490" s="14"/>
      <c r="I490" s="17"/>
      <c r="J490" s="15"/>
      <c r="K490" s="17"/>
      <c r="L490" s="17"/>
      <c r="M490" s="17"/>
      <c r="N490" s="17"/>
      <c r="O490" s="17"/>
    </row>
    <row r="491" spans="1:15" x14ac:dyDescent="0.2">
      <c r="A491" s="12"/>
      <c r="B491" s="17"/>
      <c r="C491" s="17"/>
      <c r="D491" s="14"/>
      <c r="E491" s="15"/>
      <c r="F491" s="16"/>
      <c r="G491" s="14"/>
      <c r="H491" s="14"/>
      <c r="I491" s="17"/>
      <c r="J491" s="15"/>
      <c r="K491" s="17"/>
      <c r="L491" s="17"/>
      <c r="M491" s="17"/>
      <c r="N491" s="17"/>
      <c r="O491" s="17"/>
    </row>
    <row r="492" spans="1:15" x14ac:dyDescent="0.2">
      <c r="A492" s="12"/>
      <c r="B492" s="17"/>
      <c r="C492" s="17"/>
      <c r="D492" s="14"/>
      <c r="E492" s="15"/>
      <c r="F492" s="16"/>
      <c r="G492" s="14"/>
      <c r="H492" s="14"/>
      <c r="I492" s="17"/>
      <c r="J492" s="15"/>
      <c r="K492" s="17"/>
      <c r="L492" s="17"/>
      <c r="M492" s="17"/>
      <c r="N492" s="17"/>
      <c r="O492" s="17"/>
    </row>
    <row r="493" spans="1:15" x14ac:dyDescent="0.2">
      <c r="A493" s="12"/>
      <c r="B493" s="17"/>
      <c r="C493" s="17"/>
      <c r="D493" s="14"/>
      <c r="E493" s="15"/>
      <c r="F493" s="16"/>
      <c r="G493" s="14"/>
      <c r="H493" s="14"/>
      <c r="I493" s="17"/>
      <c r="J493" s="15"/>
      <c r="K493" s="17"/>
      <c r="L493" s="17"/>
      <c r="M493" s="17"/>
      <c r="N493" s="17"/>
      <c r="O493" s="17"/>
    </row>
    <row r="494" spans="1:15" x14ac:dyDescent="0.2">
      <c r="A494" s="12"/>
      <c r="B494" s="17"/>
      <c r="C494" s="17"/>
      <c r="D494" s="14"/>
      <c r="E494" s="15"/>
      <c r="F494" s="16"/>
      <c r="G494" s="14"/>
      <c r="H494" s="14"/>
      <c r="I494" s="17"/>
      <c r="J494" s="15"/>
      <c r="K494" s="17"/>
      <c r="L494" s="17"/>
      <c r="M494" s="17"/>
      <c r="N494" s="17"/>
      <c r="O494" s="17"/>
    </row>
    <row r="495" spans="1:15" x14ac:dyDescent="0.2">
      <c r="A495" s="12"/>
      <c r="B495" s="17"/>
      <c r="C495" s="17"/>
      <c r="D495" s="14"/>
      <c r="E495" s="15"/>
      <c r="F495" s="16"/>
      <c r="G495" s="14"/>
      <c r="H495" s="14"/>
      <c r="I495" s="17"/>
      <c r="J495" s="15"/>
      <c r="K495" s="17"/>
      <c r="L495" s="17"/>
      <c r="M495" s="17"/>
      <c r="N495" s="17"/>
      <c r="O495" s="17"/>
    </row>
    <row r="496" spans="1:15" x14ac:dyDescent="0.2">
      <c r="A496" s="12"/>
      <c r="B496" s="17"/>
      <c r="C496" s="17"/>
      <c r="D496" s="14"/>
      <c r="E496" s="15"/>
      <c r="F496" s="16"/>
      <c r="G496" s="14"/>
      <c r="H496" s="14"/>
      <c r="I496" s="17"/>
      <c r="J496" s="15"/>
      <c r="K496" s="17"/>
      <c r="L496" s="17"/>
      <c r="M496" s="17"/>
      <c r="N496" s="17"/>
      <c r="O496" s="17"/>
    </row>
    <row r="497" spans="1:15" x14ac:dyDescent="0.2">
      <c r="A497" s="12"/>
      <c r="B497" s="17"/>
      <c r="C497" s="17"/>
      <c r="D497" s="14"/>
      <c r="E497" s="15"/>
      <c r="F497" s="16"/>
      <c r="G497" s="14"/>
      <c r="H497" s="14"/>
      <c r="I497" s="17"/>
      <c r="J497" s="15"/>
      <c r="K497" s="17"/>
      <c r="L497" s="17"/>
      <c r="M497" s="17"/>
      <c r="N497" s="17"/>
      <c r="O497" s="17"/>
    </row>
    <row r="498" spans="1:15" x14ac:dyDescent="0.2">
      <c r="A498" s="12"/>
      <c r="B498" s="17"/>
      <c r="C498" s="17"/>
      <c r="D498" s="14"/>
      <c r="E498" s="15"/>
      <c r="F498" s="16"/>
      <c r="G498" s="14"/>
      <c r="H498" s="14"/>
      <c r="I498" s="17"/>
      <c r="J498" s="15"/>
      <c r="K498" s="17"/>
      <c r="L498" s="17"/>
      <c r="M498" s="17"/>
      <c r="N498" s="17"/>
      <c r="O498" s="17"/>
    </row>
    <row r="499" spans="1:15" x14ac:dyDescent="0.2">
      <c r="A499" s="12"/>
      <c r="B499" s="17"/>
      <c r="C499" s="17"/>
      <c r="D499" s="14"/>
      <c r="E499" s="15"/>
      <c r="F499" s="16"/>
      <c r="G499" s="14"/>
      <c r="H499" s="14"/>
      <c r="I499" s="17"/>
      <c r="J499" s="15"/>
      <c r="K499" s="17"/>
      <c r="L499" s="17"/>
      <c r="M499" s="17"/>
      <c r="N499" s="17"/>
      <c r="O499" s="17"/>
    </row>
    <row r="500" spans="1:15" x14ac:dyDescent="0.2">
      <c r="A500" s="12"/>
      <c r="B500" s="17"/>
      <c r="C500" s="17"/>
      <c r="D500" s="14"/>
      <c r="E500" s="15"/>
      <c r="F500" s="16"/>
      <c r="G500" s="14"/>
      <c r="H500" s="14"/>
      <c r="I500" s="17"/>
      <c r="J500" s="15"/>
      <c r="K500" s="17"/>
      <c r="L500" s="17"/>
      <c r="M500" s="17"/>
      <c r="N500" s="17"/>
      <c r="O500" s="17"/>
    </row>
    <row r="501" spans="1:15" x14ac:dyDescent="0.2">
      <c r="A501" s="12"/>
      <c r="B501" s="17"/>
      <c r="C501" s="17"/>
      <c r="D501" s="14"/>
      <c r="E501" s="15"/>
      <c r="F501" s="16"/>
      <c r="G501" s="14"/>
      <c r="H501" s="17"/>
      <c r="I501" s="17"/>
      <c r="J501" s="15"/>
      <c r="K501" s="17"/>
      <c r="L501" s="17"/>
      <c r="M501" s="17"/>
      <c r="N501" s="17"/>
      <c r="O501" s="17"/>
    </row>
    <row r="502" spans="1:15" x14ac:dyDescent="0.2">
      <c r="A502" s="12"/>
      <c r="B502" s="17"/>
      <c r="C502" s="17"/>
      <c r="D502" s="14"/>
      <c r="E502" s="15"/>
      <c r="F502" s="16"/>
      <c r="G502" s="14"/>
      <c r="H502" s="17"/>
      <c r="I502" s="17"/>
      <c r="J502" s="15"/>
      <c r="K502" s="17"/>
      <c r="L502" s="17"/>
      <c r="M502" s="17"/>
      <c r="N502" s="17"/>
      <c r="O502" s="17"/>
    </row>
    <row r="503" spans="1:15" x14ac:dyDescent="0.2">
      <c r="A503" s="12"/>
      <c r="B503" s="17"/>
      <c r="C503" s="17"/>
      <c r="D503" s="14"/>
      <c r="E503" s="15"/>
      <c r="F503" s="16"/>
      <c r="G503" s="14"/>
      <c r="H503" s="17"/>
      <c r="I503" s="17"/>
      <c r="J503" s="15"/>
      <c r="K503" s="17"/>
      <c r="L503" s="17"/>
      <c r="M503" s="17"/>
      <c r="N503" s="17"/>
      <c r="O503" s="17"/>
    </row>
    <row r="504" spans="1:15" x14ac:dyDescent="0.2">
      <c r="A504" s="12"/>
      <c r="B504" s="17"/>
      <c r="C504" s="17"/>
      <c r="D504" s="14"/>
      <c r="E504" s="15"/>
      <c r="F504" s="16"/>
      <c r="G504" s="14"/>
      <c r="H504" s="17"/>
      <c r="I504" s="17"/>
      <c r="J504" s="15"/>
      <c r="K504" s="17"/>
      <c r="L504" s="17"/>
      <c r="M504" s="17"/>
      <c r="N504" s="17"/>
      <c r="O504" s="17"/>
    </row>
    <row r="505" spans="1:15" x14ac:dyDescent="0.2">
      <c r="A505" s="12"/>
      <c r="B505" s="17"/>
      <c r="C505" s="17"/>
      <c r="D505" s="14"/>
      <c r="E505" s="15"/>
      <c r="F505" s="16"/>
      <c r="G505" s="14"/>
      <c r="H505" s="17"/>
      <c r="I505" s="17"/>
      <c r="J505" s="15"/>
      <c r="K505" s="17"/>
      <c r="L505" s="17"/>
      <c r="M505" s="17"/>
      <c r="N505" s="17"/>
      <c r="O505" s="17"/>
    </row>
    <row r="506" spans="1:15" x14ac:dyDescent="0.2">
      <c r="A506" s="12"/>
      <c r="B506" s="17"/>
      <c r="C506" s="17"/>
      <c r="D506" s="14"/>
      <c r="E506" s="15"/>
      <c r="F506" s="16"/>
      <c r="G506" s="14"/>
      <c r="H506" s="17"/>
      <c r="I506" s="17"/>
      <c r="J506" s="15"/>
      <c r="K506" s="17"/>
      <c r="L506" s="17"/>
      <c r="M506" s="17"/>
      <c r="N506" s="17"/>
      <c r="O506" s="17"/>
    </row>
    <row r="507" spans="1:15" x14ac:dyDescent="0.2">
      <c r="A507" s="12"/>
      <c r="B507" s="17"/>
      <c r="C507" s="17"/>
      <c r="D507" s="14"/>
      <c r="E507" s="15"/>
      <c r="F507" s="16"/>
      <c r="G507" s="14"/>
      <c r="H507" s="17"/>
      <c r="I507" s="17"/>
      <c r="J507" s="15"/>
      <c r="K507" s="17"/>
      <c r="L507" s="17"/>
      <c r="M507" s="17"/>
      <c r="N507" s="17"/>
      <c r="O507" s="17"/>
    </row>
    <row r="508" spans="1:15" x14ac:dyDescent="0.2">
      <c r="A508" s="12"/>
      <c r="B508" s="17"/>
      <c r="C508" s="17"/>
      <c r="D508" s="14"/>
      <c r="E508" s="15"/>
      <c r="F508" s="16"/>
      <c r="G508" s="14"/>
      <c r="H508" s="17"/>
      <c r="I508" s="17"/>
      <c r="J508" s="15"/>
      <c r="K508" s="17"/>
      <c r="L508" s="17"/>
      <c r="M508" s="17"/>
      <c r="N508" s="17"/>
      <c r="O508" s="17"/>
    </row>
    <row r="509" spans="1:15" x14ac:dyDescent="0.2">
      <c r="A509" s="12"/>
      <c r="B509" s="17"/>
      <c r="C509" s="17"/>
      <c r="D509" s="14"/>
      <c r="E509" s="15"/>
      <c r="F509" s="16"/>
      <c r="G509" s="14"/>
      <c r="H509" s="17"/>
      <c r="I509" s="17"/>
      <c r="J509" s="15"/>
      <c r="K509" s="17"/>
      <c r="L509" s="17"/>
      <c r="M509" s="17"/>
      <c r="N509" s="17"/>
      <c r="O509" s="17"/>
    </row>
    <row r="510" spans="1:15" x14ac:dyDescent="0.2">
      <c r="A510" s="12"/>
      <c r="B510" s="17"/>
      <c r="C510" s="17"/>
      <c r="D510" s="14"/>
      <c r="E510" s="15"/>
      <c r="F510" s="16"/>
      <c r="G510" s="14"/>
      <c r="H510" s="17"/>
      <c r="I510" s="17"/>
      <c r="J510" s="15"/>
      <c r="K510" s="17"/>
      <c r="L510" s="17"/>
      <c r="M510" s="17"/>
      <c r="N510" s="17"/>
      <c r="O510" s="17"/>
    </row>
    <row r="511" spans="1:15" x14ac:dyDescent="0.2">
      <c r="A511" s="12"/>
      <c r="B511" s="17"/>
      <c r="C511" s="17"/>
      <c r="D511" s="14"/>
      <c r="E511" s="15"/>
      <c r="F511" s="16"/>
      <c r="G511" s="14"/>
      <c r="H511" s="17"/>
      <c r="I511" s="17"/>
      <c r="J511" s="15"/>
      <c r="K511" s="17"/>
      <c r="L511" s="17"/>
      <c r="M511" s="17"/>
      <c r="N511" s="17"/>
      <c r="O511" s="17"/>
    </row>
    <row r="512" spans="1:15" x14ac:dyDescent="0.2">
      <c r="A512" s="12"/>
      <c r="B512" s="17"/>
      <c r="C512" s="17"/>
      <c r="D512" s="14"/>
      <c r="E512" s="15"/>
      <c r="F512" s="16"/>
      <c r="G512" s="14"/>
      <c r="H512" s="17"/>
      <c r="I512" s="17"/>
      <c r="J512" s="15"/>
      <c r="K512" s="17"/>
      <c r="L512" s="17"/>
      <c r="M512" s="17"/>
      <c r="N512" s="17"/>
      <c r="O512" s="17"/>
    </row>
    <row r="513" spans="1:15" x14ac:dyDescent="0.2">
      <c r="A513" s="12"/>
      <c r="B513" s="17"/>
      <c r="C513" s="17"/>
      <c r="D513" s="14"/>
      <c r="E513" s="15"/>
      <c r="F513" s="16"/>
      <c r="G513" s="14"/>
      <c r="H513" s="17"/>
      <c r="I513" s="17"/>
      <c r="J513" s="15"/>
      <c r="K513" s="17"/>
      <c r="L513" s="17"/>
      <c r="M513" s="17"/>
      <c r="N513" s="17"/>
      <c r="O513" s="17"/>
    </row>
    <row r="514" spans="1:15" x14ac:dyDescent="0.2">
      <c r="A514" s="12"/>
      <c r="B514" s="17"/>
      <c r="C514" s="17"/>
      <c r="D514" s="14"/>
      <c r="E514" s="15"/>
      <c r="F514" s="16"/>
      <c r="G514" s="14"/>
      <c r="H514" s="17"/>
      <c r="I514" s="17"/>
      <c r="J514" s="15"/>
      <c r="K514" s="17"/>
      <c r="L514" s="17"/>
      <c r="M514" s="17"/>
      <c r="N514" s="17"/>
      <c r="O514" s="17"/>
    </row>
    <row r="515" spans="1:15" x14ac:dyDescent="0.2">
      <c r="A515" s="12"/>
      <c r="B515" s="17"/>
      <c r="C515" s="17"/>
      <c r="D515" s="14"/>
      <c r="E515" s="15"/>
      <c r="F515" s="16"/>
      <c r="G515" s="14"/>
      <c r="H515" s="17"/>
      <c r="I515" s="17"/>
      <c r="J515" s="15"/>
      <c r="K515" s="17"/>
      <c r="L515" s="17"/>
      <c r="M515" s="17"/>
      <c r="N515" s="17"/>
      <c r="O515" s="17"/>
    </row>
    <row r="516" spans="1:15" x14ac:dyDescent="0.2">
      <c r="A516" s="12"/>
      <c r="B516" s="17"/>
      <c r="C516" s="17"/>
      <c r="D516" s="14"/>
      <c r="E516" s="15"/>
      <c r="F516" s="16"/>
      <c r="G516" s="14"/>
      <c r="H516" s="17"/>
      <c r="I516" s="17"/>
      <c r="J516" s="15"/>
      <c r="K516" s="17"/>
      <c r="L516" s="17"/>
      <c r="M516" s="17"/>
      <c r="N516" s="17"/>
      <c r="O516" s="17"/>
    </row>
    <row r="517" spans="1:15" x14ac:dyDescent="0.2">
      <c r="A517" s="12"/>
      <c r="B517" s="17"/>
      <c r="C517" s="17"/>
      <c r="D517" s="14"/>
      <c r="E517" s="15"/>
      <c r="F517" s="16"/>
      <c r="G517" s="14"/>
      <c r="H517" s="17"/>
      <c r="I517" s="17"/>
      <c r="J517" s="15"/>
      <c r="K517" s="17"/>
      <c r="L517" s="17"/>
      <c r="M517" s="17"/>
      <c r="N517" s="17"/>
      <c r="O517" s="17"/>
    </row>
    <row r="518" spans="1:15" x14ac:dyDescent="0.2">
      <c r="A518" s="12"/>
      <c r="B518" s="17"/>
      <c r="C518" s="17"/>
      <c r="D518" s="14"/>
      <c r="E518" s="15"/>
      <c r="F518" s="16"/>
      <c r="G518" s="14"/>
      <c r="H518" s="17"/>
      <c r="I518" s="17"/>
      <c r="J518" s="15"/>
      <c r="K518" s="17"/>
      <c r="L518" s="17"/>
      <c r="M518" s="17"/>
      <c r="N518" s="17"/>
      <c r="O518" s="17"/>
    </row>
    <row r="519" spans="1:15" x14ac:dyDescent="0.2">
      <c r="A519" s="12"/>
      <c r="B519" s="17"/>
      <c r="C519" s="17"/>
      <c r="D519" s="14"/>
      <c r="E519" s="15"/>
      <c r="F519" s="16"/>
      <c r="G519" s="14"/>
      <c r="H519" s="17"/>
      <c r="I519" s="17"/>
      <c r="J519" s="15"/>
      <c r="K519" s="17"/>
      <c r="L519" s="17"/>
      <c r="M519" s="17"/>
      <c r="N519" s="17"/>
      <c r="O519" s="17"/>
    </row>
    <row r="520" spans="1:15" x14ac:dyDescent="0.2">
      <c r="A520" s="12"/>
      <c r="B520" s="17"/>
      <c r="C520" s="17"/>
      <c r="D520" s="14"/>
      <c r="E520" s="15"/>
      <c r="F520" s="16"/>
      <c r="G520" s="14"/>
      <c r="H520" s="17"/>
      <c r="I520" s="17"/>
      <c r="J520" s="15"/>
      <c r="K520" s="17"/>
      <c r="L520" s="17"/>
      <c r="M520" s="17"/>
      <c r="N520" s="17"/>
      <c r="O520" s="17"/>
    </row>
    <row r="521" spans="1:15" x14ac:dyDescent="0.2">
      <c r="A521" s="12"/>
      <c r="B521" s="17"/>
      <c r="C521" s="17"/>
      <c r="D521" s="14"/>
      <c r="E521" s="15"/>
      <c r="F521" s="16"/>
      <c r="G521" s="14"/>
      <c r="H521" s="17"/>
      <c r="I521" s="17"/>
      <c r="J521" s="15"/>
      <c r="K521" s="17"/>
      <c r="L521" s="17"/>
      <c r="M521" s="17"/>
      <c r="N521" s="17"/>
      <c r="O521" s="17"/>
    </row>
    <row r="522" spans="1:15" x14ac:dyDescent="0.2">
      <c r="A522" s="12"/>
      <c r="B522" s="17"/>
      <c r="C522" s="17"/>
      <c r="D522" s="14"/>
      <c r="E522" s="15"/>
      <c r="F522" s="16"/>
      <c r="G522" s="14"/>
      <c r="H522" s="17"/>
      <c r="I522" s="17"/>
      <c r="J522" s="15"/>
      <c r="K522" s="17"/>
      <c r="L522" s="17"/>
      <c r="M522" s="17"/>
      <c r="N522" s="17"/>
      <c r="O522" s="17"/>
    </row>
    <row r="523" spans="1:15" x14ac:dyDescent="0.2">
      <c r="A523" s="12"/>
      <c r="B523" s="17"/>
      <c r="C523" s="17"/>
      <c r="D523" s="14"/>
      <c r="E523" s="15"/>
      <c r="F523" s="16"/>
      <c r="G523" s="14"/>
      <c r="H523" s="17"/>
      <c r="I523" s="17"/>
      <c r="J523" s="15"/>
      <c r="K523" s="17"/>
      <c r="L523" s="17"/>
      <c r="M523" s="17"/>
      <c r="N523" s="17"/>
      <c r="O523" s="17"/>
    </row>
    <row r="524" spans="1:15" x14ac:dyDescent="0.2">
      <c r="A524" s="12"/>
      <c r="B524" s="17"/>
      <c r="C524" s="17"/>
      <c r="D524" s="14"/>
      <c r="E524" s="15"/>
      <c r="F524" s="16"/>
      <c r="G524" s="14"/>
      <c r="H524" s="17"/>
      <c r="I524" s="17"/>
      <c r="J524" s="15"/>
      <c r="K524" s="17"/>
      <c r="L524" s="17"/>
      <c r="M524" s="17"/>
      <c r="N524" s="17"/>
      <c r="O524" s="17"/>
    </row>
    <row r="525" spans="1:15" x14ac:dyDescent="0.2">
      <c r="A525" s="12"/>
      <c r="B525" s="17"/>
      <c r="C525" s="17"/>
      <c r="D525" s="14"/>
      <c r="E525" s="15"/>
      <c r="F525" s="16"/>
      <c r="G525" s="14"/>
      <c r="H525" s="17"/>
      <c r="I525" s="17"/>
      <c r="J525" s="15"/>
      <c r="K525" s="17"/>
      <c r="L525" s="17"/>
      <c r="M525" s="17"/>
      <c r="N525" s="17"/>
      <c r="O525" s="17"/>
    </row>
    <row r="526" spans="1:15" x14ac:dyDescent="0.2">
      <c r="A526" s="12"/>
      <c r="B526" s="17"/>
      <c r="C526" s="17"/>
      <c r="D526" s="14"/>
      <c r="E526" s="15"/>
      <c r="F526" s="16"/>
      <c r="G526" s="14"/>
      <c r="H526" s="17"/>
      <c r="I526" s="17"/>
      <c r="J526" s="15"/>
      <c r="K526" s="17"/>
      <c r="L526" s="17"/>
      <c r="M526" s="17"/>
      <c r="N526" s="17"/>
      <c r="O526" s="17"/>
    </row>
    <row r="527" spans="1:15" x14ac:dyDescent="0.2">
      <c r="A527" s="12"/>
      <c r="B527" s="17"/>
      <c r="C527" s="17"/>
      <c r="D527" s="14"/>
      <c r="E527" s="15"/>
      <c r="F527" s="16"/>
      <c r="G527" s="14"/>
      <c r="H527" s="17"/>
      <c r="I527" s="17"/>
      <c r="J527" s="15"/>
      <c r="K527" s="17"/>
      <c r="L527" s="17"/>
      <c r="M527" s="17"/>
      <c r="N527" s="17"/>
      <c r="O527" s="17"/>
    </row>
    <row r="528" spans="1:15" x14ac:dyDescent="0.2">
      <c r="A528" s="12"/>
      <c r="B528" s="17"/>
      <c r="C528" s="17"/>
      <c r="D528" s="14"/>
      <c r="E528" s="15"/>
      <c r="F528" s="16"/>
      <c r="G528" s="14"/>
      <c r="H528" s="17"/>
      <c r="I528" s="17"/>
      <c r="J528" s="15"/>
      <c r="K528" s="17"/>
      <c r="L528" s="17"/>
      <c r="M528" s="17"/>
      <c r="N528" s="17"/>
      <c r="O528" s="17"/>
    </row>
    <row r="529" spans="1:15" x14ac:dyDescent="0.2">
      <c r="A529" s="12"/>
      <c r="B529" s="17"/>
      <c r="C529" s="17"/>
      <c r="D529" s="14"/>
      <c r="E529" s="15"/>
      <c r="F529" s="16"/>
      <c r="G529" s="14"/>
      <c r="H529" s="17"/>
      <c r="I529" s="17"/>
      <c r="J529" s="15"/>
      <c r="K529" s="17"/>
      <c r="L529" s="17"/>
      <c r="M529" s="17"/>
      <c r="N529" s="17"/>
      <c r="O529" s="17"/>
    </row>
    <row r="530" spans="1:15" x14ac:dyDescent="0.2">
      <c r="A530" s="12"/>
      <c r="B530" s="17"/>
      <c r="C530" s="17"/>
      <c r="D530" s="14"/>
      <c r="E530" s="15"/>
      <c r="F530" s="16"/>
      <c r="G530" s="14"/>
      <c r="H530" s="17"/>
      <c r="I530" s="17"/>
      <c r="J530" s="15"/>
      <c r="K530" s="17"/>
      <c r="L530" s="17"/>
      <c r="M530" s="17"/>
      <c r="N530" s="17"/>
      <c r="O530" s="17"/>
    </row>
    <row r="531" spans="1:15" x14ac:dyDescent="0.2">
      <c r="A531" s="12"/>
      <c r="B531" s="17"/>
      <c r="C531" s="17"/>
      <c r="D531" s="14"/>
      <c r="E531" s="15"/>
      <c r="F531" s="16"/>
      <c r="G531" s="14"/>
      <c r="H531" s="17"/>
      <c r="I531" s="17"/>
      <c r="J531" s="15"/>
      <c r="K531" s="17"/>
      <c r="L531" s="17"/>
      <c r="M531" s="17"/>
      <c r="N531" s="17"/>
      <c r="O531" s="17"/>
    </row>
    <row r="532" spans="1:15" x14ac:dyDescent="0.2">
      <c r="A532" s="12"/>
      <c r="B532" s="17"/>
      <c r="C532" s="17"/>
      <c r="D532" s="14"/>
      <c r="E532" s="15"/>
      <c r="F532" s="16"/>
      <c r="G532" s="14"/>
      <c r="H532" s="17"/>
      <c r="I532" s="17"/>
      <c r="J532" s="15"/>
      <c r="K532" s="17"/>
      <c r="L532" s="17"/>
      <c r="M532" s="17"/>
      <c r="N532" s="17"/>
      <c r="O532" s="17"/>
    </row>
    <row r="533" spans="1:15" x14ac:dyDescent="0.2">
      <c r="A533" s="12"/>
      <c r="B533" s="17"/>
      <c r="C533" s="17"/>
      <c r="D533" s="14"/>
      <c r="E533" s="15"/>
      <c r="F533" s="16"/>
      <c r="G533" s="14"/>
      <c r="H533" s="17"/>
      <c r="I533" s="17"/>
      <c r="J533" s="15"/>
      <c r="K533" s="17"/>
      <c r="L533" s="17"/>
      <c r="M533" s="17"/>
      <c r="N533" s="17"/>
      <c r="O533" s="17"/>
    </row>
    <row r="534" spans="1:15" x14ac:dyDescent="0.2">
      <c r="A534" s="12"/>
      <c r="B534" s="17"/>
      <c r="C534" s="17"/>
      <c r="D534" s="14"/>
      <c r="E534" s="15"/>
      <c r="F534" s="16"/>
      <c r="G534" s="14"/>
      <c r="H534" s="17"/>
      <c r="I534" s="17"/>
      <c r="J534" s="15"/>
      <c r="K534" s="17"/>
      <c r="L534" s="17"/>
      <c r="M534" s="17"/>
      <c r="N534" s="17"/>
      <c r="O534" s="17"/>
    </row>
    <row r="535" spans="1:15" x14ac:dyDescent="0.2">
      <c r="A535" s="12"/>
      <c r="B535" s="17"/>
      <c r="C535" s="17"/>
      <c r="D535" s="14"/>
      <c r="E535" s="15"/>
      <c r="F535" s="16"/>
      <c r="G535" s="14"/>
      <c r="H535" s="17"/>
      <c r="I535" s="17"/>
      <c r="J535" s="15"/>
      <c r="K535" s="17"/>
      <c r="L535" s="17"/>
      <c r="M535" s="17"/>
      <c r="N535" s="17"/>
      <c r="O535" s="17"/>
    </row>
    <row r="536" spans="1:15" x14ac:dyDescent="0.2">
      <c r="A536" s="12"/>
      <c r="B536" s="17"/>
      <c r="C536" s="17"/>
      <c r="D536" s="14"/>
      <c r="E536" s="15"/>
      <c r="F536" s="16"/>
      <c r="G536" s="14"/>
      <c r="H536" s="17"/>
      <c r="I536" s="17"/>
      <c r="J536" s="15"/>
      <c r="K536" s="17"/>
      <c r="L536" s="17"/>
      <c r="M536" s="17"/>
      <c r="N536" s="17"/>
      <c r="O536" s="17"/>
    </row>
    <row r="537" spans="1:15" x14ac:dyDescent="0.2">
      <c r="A537" s="12"/>
      <c r="B537" s="17"/>
      <c r="C537" s="17"/>
      <c r="D537" s="14"/>
      <c r="E537" s="15"/>
      <c r="F537" s="16"/>
      <c r="G537" s="14"/>
      <c r="H537" s="17"/>
      <c r="I537" s="17"/>
      <c r="J537" s="15"/>
      <c r="K537" s="17"/>
      <c r="L537" s="17"/>
      <c r="M537" s="17"/>
      <c r="N537" s="17"/>
      <c r="O537" s="17"/>
    </row>
    <row r="538" spans="1:15" x14ac:dyDescent="0.2">
      <c r="A538" s="12"/>
      <c r="B538" s="17"/>
      <c r="C538" s="17"/>
      <c r="D538" s="14"/>
      <c r="E538" s="15"/>
      <c r="F538" s="16"/>
      <c r="G538" s="14"/>
      <c r="H538" s="17"/>
      <c r="I538" s="17"/>
      <c r="J538" s="15"/>
      <c r="K538" s="17"/>
      <c r="L538" s="17"/>
      <c r="M538" s="17"/>
      <c r="N538" s="17"/>
      <c r="O538" s="17"/>
    </row>
    <row r="539" spans="1:15" x14ac:dyDescent="0.2">
      <c r="A539" s="12"/>
      <c r="B539" s="17"/>
      <c r="C539" s="17"/>
      <c r="D539" s="14"/>
      <c r="E539" s="15"/>
      <c r="F539" s="16"/>
      <c r="G539" s="14"/>
      <c r="H539" s="17"/>
      <c r="I539" s="17"/>
      <c r="J539" s="15"/>
      <c r="K539" s="17"/>
      <c r="L539" s="17"/>
      <c r="M539" s="17"/>
      <c r="N539" s="17"/>
      <c r="O539" s="17"/>
    </row>
    <row r="540" spans="1:15" x14ac:dyDescent="0.2">
      <c r="A540" s="12"/>
      <c r="B540" s="17"/>
      <c r="C540" s="17"/>
      <c r="D540" s="14"/>
      <c r="E540" s="15"/>
      <c r="F540" s="16"/>
      <c r="G540" s="14"/>
      <c r="H540" s="17"/>
      <c r="I540" s="17"/>
      <c r="J540" s="15"/>
      <c r="K540" s="17"/>
      <c r="L540" s="17"/>
      <c r="M540" s="17"/>
      <c r="N540" s="17"/>
      <c r="O540" s="17"/>
    </row>
    <row r="541" spans="1:15" x14ac:dyDescent="0.2">
      <c r="A541" s="12"/>
      <c r="B541" s="17"/>
      <c r="C541" s="17"/>
      <c r="D541" s="14"/>
      <c r="E541" s="15"/>
      <c r="F541" s="16"/>
      <c r="G541" s="14"/>
      <c r="H541" s="17"/>
      <c r="I541" s="17"/>
      <c r="J541" s="15"/>
      <c r="K541" s="17"/>
      <c r="L541" s="17"/>
      <c r="M541" s="17"/>
      <c r="N541" s="17"/>
      <c r="O541" s="17"/>
    </row>
    <row r="542" spans="1:15" x14ac:dyDescent="0.2">
      <c r="A542" s="12"/>
      <c r="B542" s="17"/>
      <c r="C542" s="17"/>
      <c r="D542" s="14"/>
      <c r="E542" s="15"/>
      <c r="F542" s="16"/>
      <c r="G542" s="14"/>
      <c r="H542" s="17"/>
      <c r="I542" s="17"/>
      <c r="J542" s="15"/>
      <c r="K542" s="17"/>
      <c r="L542" s="17"/>
      <c r="M542" s="17"/>
      <c r="N542" s="17"/>
      <c r="O542" s="17"/>
    </row>
    <row r="543" spans="1:15" x14ac:dyDescent="0.2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</row>
    <row r="544" spans="1:15" x14ac:dyDescent="0.2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</row>
    <row r="545" spans="1:15" x14ac:dyDescent="0.2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</row>
    <row r="546" spans="1:15" x14ac:dyDescent="0.2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</row>
    <row r="547" spans="1:15" x14ac:dyDescent="0.2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</row>
    <row r="548" spans="1:15" x14ac:dyDescent="0.2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</row>
    <row r="549" spans="1:15" x14ac:dyDescent="0.2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</row>
    <row r="550" spans="1:15" x14ac:dyDescent="0.2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</row>
    <row r="551" spans="1:15" x14ac:dyDescent="0.2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</row>
    <row r="552" spans="1:15" x14ac:dyDescent="0.2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</row>
    <row r="553" spans="1:15" x14ac:dyDescent="0.2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</row>
    <row r="554" spans="1:15" x14ac:dyDescent="0.2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</row>
    <row r="555" spans="1:15" x14ac:dyDescent="0.2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</row>
    <row r="556" spans="1:15" x14ac:dyDescent="0.2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</row>
    <row r="557" spans="1:15" x14ac:dyDescent="0.2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</row>
    <row r="558" spans="1:15" x14ac:dyDescent="0.2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</row>
    <row r="559" spans="1:15" x14ac:dyDescent="0.2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</row>
    <row r="560" spans="1:15" x14ac:dyDescent="0.2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</row>
    <row r="561" spans="1:15" x14ac:dyDescent="0.2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</row>
    <row r="562" spans="1:15" x14ac:dyDescent="0.2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</row>
    <row r="563" spans="1:15" x14ac:dyDescent="0.2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</row>
    <row r="564" spans="1:15" x14ac:dyDescent="0.2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</row>
    <row r="565" spans="1:15" x14ac:dyDescent="0.2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</row>
    <row r="566" spans="1:15" x14ac:dyDescent="0.2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</row>
    <row r="567" spans="1:15" x14ac:dyDescent="0.2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</row>
    <row r="568" spans="1:15" x14ac:dyDescent="0.2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</row>
    <row r="569" spans="1:15" x14ac:dyDescent="0.2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</row>
    <row r="570" spans="1:15" x14ac:dyDescent="0.2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</row>
    <row r="571" spans="1:15" x14ac:dyDescent="0.2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</row>
    <row r="572" spans="1:15" x14ac:dyDescent="0.2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</row>
    <row r="573" spans="1:15" x14ac:dyDescent="0.2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</row>
    <row r="574" spans="1:15" x14ac:dyDescent="0.2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</row>
    <row r="575" spans="1:15" x14ac:dyDescent="0.2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</row>
    <row r="576" spans="1:15" x14ac:dyDescent="0.2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</row>
    <row r="577" spans="1:15" x14ac:dyDescent="0.2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</row>
    <row r="578" spans="1:15" x14ac:dyDescent="0.2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</row>
    <row r="579" spans="1:15" x14ac:dyDescent="0.2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</row>
    <row r="580" spans="1:15" x14ac:dyDescent="0.2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</row>
    <row r="581" spans="1:15" x14ac:dyDescent="0.2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</row>
    <row r="582" spans="1:15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37" priority="1" stopIfTrue="1">
      <formula>AND(A448="男")</formula>
    </cfRule>
    <cfRule type="expression" dxfId="36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D94B9407-0A10-4A7B-9D1A-5A673FA08317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8D630441-6264-44A9-9CA8-62B2BC940252}">
      <formula1>1.01</formula1>
      <formula2>12.31</formula2>
    </dataValidation>
    <dataValidation type="date" allowBlank="1" showInputMessage="1" showErrorMessage="1" sqref="G221:G224" xr:uid="{90BD65D7-9CCD-4BD2-87C2-8DFAD3ECB1DC}">
      <formula1>1.01</formula1>
      <formula2>12.31</formula2>
    </dataValidation>
    <dataValidation imeMode="halfKatakana" allowBlank="1" showInputMessage="1" showErrorMessage="1" sqref="K96:K97 J1:K95 J267:K352 J98:K265 J366:K458 J461:K601 K459:L460" xr:uid="{D260A8B6-C511-4838-9670-09588F7801C2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CC6A-DC9D-412F-9FC8-88B6143BFB6E}">
  <dimension ref="A1:U451"/>
  <sheetViews>
    <sheetView topLeftCell="A82" workbookViewId="0">
      <selection activeCell="B2" sqref="B2:O31"/>
    </sheetView>
  </sheetViews>
  <sheetFormatPr defaultRowHeight="18" x14ac:dyDescent="0.45"/>
  <sheetData>
    <row r="1" spans="1:21" x14ac:dyDescent="0.15">
      <c r="A1" s="1" t="s">
        <v>17</v>
      </c>
      <c r="B1" s="2" t="s">
        <v>18</v>
      </c>
      <c r="C1" s="2" t="s">
        <v>19</v>
      </c>
      <c r="D1" s="3" t="s">
        <v>20</v>
      </c>
      <c r="E1" s="2" t="s">
        <v>21</v>
      </c>
      <c r="F1" s="30" t="s">
        <v>22</v>
      </c>
      <c r="G1" s="31" t="s">
        <v>23</v>
      </c>
      <c r="H1" s="8" t="s">
        <v>24</v>
      </c>
      <c r="I1" s="8" t="s">
        <v>25</v>
      </c>
      <c r="J1" s="10" t="s">
        <v>26</v>
      </c>
      <c r="K1" s="10" t="s">
        <v>27</v>
      </c>
      <c r="L1" s="11" t="s">
        <v>28</v>
      </c>
      <c r="M1" s="11" t="s">
        <v>29</v>
      </c>
      <c r="N1" s="11" t="s">
        <v>30</v>
      </c>
      <c r="O1" s="11" t="s">
        <v>31</v>
      </c>
    </row>
    <row r="2" spans="1:21" x14ac:dyDescent="0.2">
      <c r="A2" s="12">
        <v>1327</v>
      </c>
      <c r="B2" s="13" t="s">
        <v>5573</v>
      </c>
      <c r="C2" s="13" t="s">
        <v>5574</v>
      </c>
      <c r="D2" s="14"/>
      <c r="E2" s="17" t="s">
        <v>5059</v>
      </c>
      <c r="F2" s="17">
        <v>3</v>
      </c>
      <c r="G2" s="17"/>
      <c r="H2" s="17"/>
      <c r="I2" s="17"/>
      <c r="J2" s="17" t="s">
        <v>4534</v>
      </c>
      <c r="K2" s="17" t="s">
        <v>4313</v>
      </c>
      <c r="L2" s="17" t="s">
        <v>4535</v>
      </c>
      <c r="M2" s="17" t="s">
        <v>4314</v>
      </c>
      <c r="N2" s="17">
        <v>20050517</v>
      </c>
      <c r="O2" t="s">
        <v>32</v>
      </c>
      <c r="P2" t="e">
        <f>LEFT(B2,FIND("　",B2)-1)</f>
        <v>#VALUE!</v>
      </c>
      <c r="Q2" t="e">
        <f>RIGHT(B2,LEN(B2)-FIND("　",B2))</f>
        <v>#VALUE!</v>
      </c>
      <c r="R2" t="e">
        <f>ASC(LEFT(J2,FIND("　",J2)-1))</f>
        <v>#VALUE!</v>
      </c>
      <c r="S2" t="e">
        <f>ASC(RIGHT(J2,LEN(J2)-FIND("　",J2)))</f>
        <v>#VALUE!</v>
      </c>
      <c r="T2" t="e">
        <f>LEFT(O2,FIND(" ",O2)-1)</f>
        <v>#VALUE!</v>
      </c>
      <c r="U2" t="str">
        <f>E2&amp;"高"</f>
        <v>国府台高高</v>
      </c>
    </row>
    <row r="3" spans="1:21" x14ac:dyDescent="0.2">
      <c r="A3" s="12">
        <v>1328</v>
      </c>
      <c r="B3" s="13" t="s">
        <v>2367</v>
      </c>
      <c r="C3" s="13" t="s">
        <v>5567</v>
      </c>
      <c r="D3" s="14"/>
      <c r="E3" s="17" t="s">
        <v>5059</v>
      </c>
      <c r="F3" s="17">
        <v>2</v>
      </c>
      <c r="G3" s="17"/>
      <c r="H3" s="17"/>
      <c r="I3" s="17"/>
      <c r="J3" s="17" t="s">
        <v>2369</v>
      </c>
      <c r="K3" s="17" t="s">
        <v>5568</v>
      </c>
      <c r="L3" s="17" t="s">
        <v>2371</v>
      </c>
      <c r="M3" s="17" t="s">
        <v>5569</v>
      </c>
      <c r="N3" s="17">
        <v>20070119</v>
      </c>
      <c r="O3" t="s">
        <v>32</v>
      </c>
      <c r="P3" t="e">
        <f t="shared" ref="P3:P66" si="0">LEFT(B3,FIND("　",B3)-1)</f>
        <v>#VALUE!</v>
      </c>
      <c r="Q3" t="e">
        <f t="shared" ref="Q3:Q66" si="1">RIGHT(B3,LEN(B3)-FIND("　",B3))</f>
        <v>#VALUE!</v>
      </c>
      <c r="R3" t="e">
        <f t="shared" ref="R3:R66" si="2">ASC(LEFT(J3,FIND("　",J3)-1))</f>
        <v>#VALUE!</v>
      </c>
      <c r="S3" t="e">
        <f t="shared" ref="S3:S66" si="3">ASC(RIGHT(J3,LEN(J3)-FIND("　",J3)))</f>
        <v>#VALUE!</v>
      </c>
      <c r="T3" t="e">
        <f t="shared" ref="T3:T66" si="4">LEFT(O3,FIND(" ",O3)-1)</f>
        <v>#VALUE!</v>
      </c>
      <c r="U3" t="str">
        <f t="shared" ref="U3:U66" si="5">E3&amp;"高"</f>
        <v>国府台高高</v>
      </c>
    </row>
    <row r="4" spans="1:21" x14ac:dyDescent="0.2">
      <c r="A4" s="12">
        <v>1329</v>
      </c>
      <c r="B4" s="13" t="s">
        <v>4196</v>
      </c>
      <c r="C4" s="13" t="s">
        <v>5572</v>
      </c>
      <c r="D4" s="14"/>
      <c r="E4" s="17" t="s">
        <v>5059</v>
      </c>
      <c r="F4" s="17">
        <v>2</v>
      </c>
      <c r="G4" s="17"/>
      <c r="H4" s="17"/>
      <c r="I4" s="17"/>
      <c r="J4" s="17" t="s">
        <v>330</v>
      </c>
      <c r="K4" s="17" t="s">
        <v>947</v>
      </c>
      <c r="L4" s="17" t="s">
        <v>4411</v>
      </c>
      <c r="M4" s="17" t="s">
        <v>4387</v>
      </c>
      <c r="N4" s="17">
        <v>20061125</v>
      </c>
      <c r="O4" t="s">
        <v>32</v>
      </c>
      <c r="P4" t="e">
        <f t="shared" si="0"/>
        <v>#VALUE!</v>
      </c>
      <c r="Q4" t="e">
        <f t="shared" si="1"/>
        <v>#VALUE!</v>
      </c>
      <c r="R4" t="e">
        <f t="shared" si="2"/>
        <v>#VALUE!</v>
      </c>
      <c r="S4" t="e">
        <f t="shared" si="3"/>
        <v>#VALUE!</v>
      </c>
      <c r="T4" t="e">
        <f t="shared" si="4"/>
        <v>#VALUE!</v>
      </c>
      <c r="U4" t="str">
        <f t="shared" si="5"/>
        <v>国府台高高</v>
      </c>
    </row>
    <row r="5" spans="1:21" x14ac:dyDescent="0.2">
      <c r="A5" s="12">
        <v>1330</v>
      </c>
      <c r="B5" s="13" t="s">
        <v>5578</v>
      </c>
      <c r="C5" s="13" t="s">
        <v>5579</v>
      </c>
      <c r="D5" s="14"/>
      <c r="E5" s="17" t="s">
        <v>5059</v>
      </c>
      <c r="F5" s="17">
        <v>2</v>
      </c>
      <c r="G5" s="17"/>
      <c r="H5" s="17"/>
      <c r="I5" s="17"/>
      <c r="J5" s="17" t="s">
        <v>5580</v>
      </c>
      <c r="K5" s="17" t="s">
        <v>945</v>
      </c>
      <c r="L5" s="17" t="s">
        <v>5581</v>
      </c>
      <c r="M5" s="17" t="s">
        <v>946</v>
      </c>
      <c r="N5" s="17">
        <v>20070108</v>
      </c>
      <c r="O5" t="s">
        <v>32</v>
      </c>
      <c r="P5" t="e">
        <f t="shared" si="0"/>
        <v>#VALUE!</v>
      </c>
      <c r="Q5" t="e">
        <f t="shared" si="1"/>
        <v>#VALUE!</v>
      </c>
      <c r="R5" t="e">
        <f t="shared" si="2"/>
        <v>#VALUE!</v>
      </c>
      <c r="S5" t="e">
        <f t="shared" si="3"/>
        <v>#VALUE!</v>
      </c>
      <c r="T5" t="e">
        <f t="shared" si="4"/>
        <v>#VALUE!</v>
      </c>
      <c r="U5" t="str">
        <f t="shared" si="5"/>
        <v>国府台高高</v>
      </c>
    </row>
    <row r="6" spans="1:21" x14ac:dyDescent="0.2">
      <c r="A6" s="12">
        <v>1331</v>
      </c>
      <c r="B6" s="17" t="s">
        <v>4472</v>
      </c>
      <c r="C6" s="17" t="s">
        <v>5570</v>
      </c>
      <c r="D6" s="14"/>
      <c r="E6" s="17" t="s">
        <v>5059</v>
      </c>
      <c r="F6" s="17">
        <v>2</v>
      </c>
      <c r="G6" s="17"/>
      <c r="H6" s="17"/>
      <c r="I6" s="17"/>
      <c r="J6" s="17" t="s">
        <v>85</v>
      </c>
      <c r="K6" s="17" t="s">
        <v>4453</v>
      </c>
      <c r="L6" s="17" t="s">
        <v>5571</v>
      </c>
      <c r="M6" s="17" t="s">
        <v>4454</v>
      </c>
      <c r="N6" s="17">
        <v>20061204</v>
      </c>
      <c r="O6" t="s">
        <v>32</v>
      </c>
      <c r="P6" t="e">
        <f t="shared" si="0"/>
        <v>#VALUE!</v>
      </c>
      <c r="Q6" t="e">
        <f t="shared" si="1"/>
        <v>#VALUE!</v>
      </c>
      <c r="R6" t="e">
        <f t="shared" si="2"/>
        <v>#VALUE!</v>
      </c>
      <c r="S6" t="e">
        <f t="shared" si="3"/>
        <v>#VALUE!</v>
      </c>
      <c r="T6" t="e">
        <f t="shared" si="4"/>
        <v>#VALUE!</v>
      </c>
      <c r="U6" t="str">
        <f t="shared" si="5"/>
        <v>国府台高高</v>
      </c>
    </row>
    <row r="7" spans="1:21" x14ac:dyDescent="0.2">
      <c r="A7" s="12">
        <v>1332</v>
      </c>
      <c r="B7" s="13" t="s">
        <v>5575</v>
      </c>
      <c r="C7" s="13" t="s">
        <v>3449</v>
      </c>
      <c r="D7" s="14"/>
      <c r="E7" s="17" t="s">
        <v>5059</v>
      </c>
      <c r="F7" s="17">
        <v>2</v>
      </c>
      <c r="G7" s="17"/>
      <c r="H7" s="17"/>
      <c r="I7" s="17"/>
      <c r="J7" s="17" t="s">
        <v>5576</v>
      </c>
      <c r="K7" s="17" t="s">
        <v>853</v>
      </c>
      <c r="L7" s="17" t="s">
        <v>5577</v>
      </c>
      <c r="M7" s="17" t="s">
        <v>855</v>
      </c>
      <c r="N7" s="17">
        <v>20060730</v>
      </c>
      <c r="O7" t="s">
        <v>32</v>
      </c>
      <c r="P7" t="e">
        <f t="shared" si="0"/>
        <v>#VALUE!</v>
      </c>
      <c r="Q7" t="e">
        <f t="shared" si="1"/>
        <v>#VALUE!</v>
      </c>
      <c r="R7" t="e">
        <f t="shared" si="2"/>
        <v>#VALUE!</v>
      </c>
      <c r="S7" t="e">
        <f t="shared" si="3"/>
        <v>#VALUE!</v>
      </c>
      <c r="T7" t="e">
        <f t="shared" si="4"/>
        <v>#VALUE!</v>
      </c>
      <c r="U7" t="str">
        <f t="shared" si="5"/>
        <v>国府台高高</v>
      </c>
    </row>
    <row r="8" spans="1:21" x14ac:dyDescent="0.2">
      <c r="A8" s="12">
        <v>1538</v>
      </c>
      <c r="B8" s="13" t="s">
        <v>4904</v>
      </c>
      <c r="C8" s="13" t="s">
        <v>6204</v>
      </c>
      <c r="D8" s="14"/>
      <c r="E8" s="17" t="s">
        <v>5059</v>
      </c>
      <c r="F8" s="17">
        <v>1</v>
      </c>
      <c r="G8" s="17"/>
      <c r="H8" s="17"/>
      <c r="I8" s="17"/>
      <c r="J8" s="17" t="s">
        <v>244</v>
      </c>
      <c r="K8" s="17" t="s">
        <v>3414</v>
      </c>
      <c r="L8" s="17" t="s">
        <v>245</v>
      </c>
      <c r="M8" s="17" t="s">
        <v>3415</v>
      </c>
      <c r="N8" s="17">
        <v>20070815</v>
      </c>
      <c r="O8" t="s">
        <v>32</v>
      </c>
      <c r="P8" t="e">
        <f t="shared" si="0"/>
        <v>#VALUE!</v>
      </c>
      <c r="Q8" t="e">
        <f t="shared" si="1"/>
        <v>#VALUE!</v>
      </c>
      <c r="R8" t="e">
        <f t="shared" si="2"/>
        <v>#VALUE!</v>
      </c>
      <c r="S8" t="e">
        <f t="shared" si="3"/>
        <v>#VALUE!</v>
      </c>
      <c r="T8" t="e">
        <f t="shared" si="4"/>
        <v>#VALUE!</v>
      </c>
      <c r="U8" t="str">
        <f t="shared" si="5"/>
        <v>国府台高高</v>
      </c>
    </row>
    <row r="9" spans="1:21" x14ac:dyDescent="0.2">
      <c r="A9" s="12">
        <v>1539</v>
      </c>
      <c r="B9" s="13" t="s">
        <v>6205</v>
      </c>
      <c r="C9" s="13" t="s">
        <v>6206</v>
      </c>
      <c r="D9" s="14"/>
      <c r="E9" s="17" t="s">
        <v>5059</v>
      </c>
      <c r="F9" s="17">
        <v>1</v>
      </c>
      <c r="G9" s="17"/>
      <c r="H9" s="17"/>
      <c r="I9" s="17"/>
      <c r="J9" s="17" t="s">
        <v>4617</v>
      </c>
      <c r="K9" s="17" t="s">
        <v>3394</v>
      </c>
      <c r="L9" s="17" t="s">
        <v>4618</v>
      </c>
      <c r="M9" s="17" t="s">
        <v>913</v>
      </c>
      <c r="N9" s="17">
        <v>20070609</v>
      </c>
      <c r="O9" t="s">
        <v>32</v>
      </c>
      <c r="P9" t="e">
        <f t="shared" si="0"/>
        <v>#VALUE!</v>
      </c>
      <c r="Q9" t="e">
        <f t="shared" si="1"/>
        <v>#VALUE!</v>
      </c>
      <c r="R9" t="e">
        <f t="shared" si="2"/>
        <v>#VALUE!</v>
      </c>
      <c r="S9" t="e">
        <f t="shared" si="3"/>
        <v>#VALUE!</v>
      </c>
      <c r="T9" t="e">
        <f t="shared" si="4"/>
        <v>#VALUE!</v>
      </c>
      <c r="U9" t="str">
        <f t="shared" si="5"/>
        <v>国府台高高</v>
      </c>
    </row>
    <row r="10" spans="1:21" x14ac:dyDescent="0.2">
      <c r="A10" s="12">
        <v>1466</v>
      </c>
      <c r="B10" s="13" t="s">
        <v>5639</v>
      </c>
      <c r="C10" s="13" t="s">
        <v>5640</v>
      </c>
      <c r="D10" s="14"/>
      <c r="E10" s="17" t="s">
        <v>5061</v>
      </c>
      <c r="F10" s="17">
        <v>3</v>
      </c>
      <c r="G10" s="17"/>
      <c r="H10" s="17"/>
      <c r="I10" s="17"/>
      <c r="J10" s="17" t="s">
        <v>4601</v>
      </c>
      <c r="K10" s="17" t="s">
        <v>956</v>
      </c>
      <c r="L10" s="17" t="s">
        <v>4602</v>
      </c>
      <c r="M10" s="17" t="s">
        <v>958</v>
      </c>
      <c r="N10" s="17">
        <v>20050802</v>
      </c>
      <c r="O10" t="s">
        <v>32</v>
      </c>
      <c r="P10" t="e">
        <f t="shared" si="0"/>
        <v>#VALUE!</v>
      </c>
      <c r="Q10" t="e">
        <f t="shared" si="1"/>
        <v>#VALUE!</v>
      </c>
      <c r="R10" t="e">
        <f t="shared" si="2"/>
        <v>#VALUE!</v>
      </c>
      <c r="S10" t="e">
        <f t="shared" si="3"/>
        <v>#VALUE!</v>
      </c>
      <c r="T10" t="e">
        <f t="shared" si="4"/>
        <v>#VALUE!</v>
      </c>
      <c r="U10" t="str">
        <f t="shared" si="5"/>
        <v>国分高高</v>
      </c>
    </row>
    <row r="11" spans="1:21" x14ac:dyDescent="0.2">
      <c r="A11" s="12">
        <v>1467</v>
      </c>
      <c r="B11" s="17" t="s">
        <v>5463</v>
      </c>
      <c r="C11" s="17" t="s">
        <v>5633</v>
      </c>
      <c r="D11" s="14"/>
      <c r="E11" s="17" t="s">
        <v>5061</v>
      </c>
      <c r="F11" s="17">
        <v>3</v>
      </c>
      <c r="G11" s="17"/>
      <c r="H11" s="17"/>
      <c r="I11" s="17"/>
      <c r="J11" s="17" t="s">
        <v>2343</v>
      </c>
      <c r="K11" s="17" t="s">
        <v>5634</v>
      </c>
      <c r="L11" s="17" t="s">
        <v>2344</v>
      </c>
      <c r="M11" s="17" t="s">
        <v>5635</v>
      </c>
      <c r="N11" s="17">
        <v>20050917</v>
      </c>
      <c r="O11" t="s">
        <v>32</v>
      </c>
      <c r="P11" t="e">
        <f t="shared" si="0"/>
        <v>#VALUE!</v>
      </c>
      <c r="Q11" t="e">
        <f t="shared" si="1"/>
        <v>#VALUE!</v>
      </c>
      <c r="R11" t="e">
        <f t="shared" si="2"/>
        <v>#VALUE!</v>
      </c>
      <c r="S11" t="e">
        <f t="shared" si="3"/>
        <v>#VALUE!</v>
      </c>
      <c r="T11" t="e">
        <f t="shared" si="4"/>
        <v>#VALUE!</v>
      </c>
      <c r="U11" t="str">
        <f t="shared" si="5"/>
        <v>国分高高</v>
      </c>
    </row>
    <row r="12" spans="1:21" x14ac:dyDescent="0.2">
      <c r="A12" s="12">
        <v>1468</v>
      </c>
      <c r="B12" s="17" t="s">
        <v>5235</v>
      </c>
      <c r="C12" s="17" t="s">
        <v>5624</v>
      </c>
      <c r="D12" s="14"/>
      <c r="E12" s="17" t="s">
        <v>5061</v>
      </c>
      <c r="F12" s="17">
        <v>3</v>
      </c>
      <c r="G12" s="17"/>
      <c r="H12" s="17"/>
      <c r="I12" s="17"/>
      <c r="J12" s="17" t="s">
        <v>930</v>
      </c>
      <c r="K12" s="17" t="s">
        <v>5625</v>
      </c>
      <c r="L12" s="17" t="s">
        <v>4603</v>
      </c>
      <c r="M12" s="17" t="s">
        <v>5626</v>
      </c>
      <c r="N12" s="17">
        <v>20051109</v>
      </c>
      <c r="O12" t="s">
        <v>32</v>
      </c>
      <c r="P12" t="e">
        <f t="shared" si="0"/>
        <v>#VALUE!</v>
      </c>
      <c r="Q12" t="e">
        <f t="shared" si="1"/>
        <v>#VALUE!</v>
      </c>
      <c r="R12" t="e">
        <f t="shared" si="2"/>
        <v>#VALUE!</v>
      </c>
      <c r="S12" t="e">
        <f t="shared" si="3"/>
        <v>#VALUE!</v>
      </c>
      <c r="T12" t="e">
        <f t="shared" si="4"/>
        <v>#VALUE!</v>
      </c>
      <c r="U12" t="str">
        <f t="shared" si="5"/>
        <v>国分高高</v>
      </c>
    </row>
    <row r="13" spans="1:21" x14ac:dyDescent="0.2">
      <c r="A13" s="12">
        <v>1469</v>
      </c>
      <c r="B13" s="17" t="s">
        <v>832</v>
      </c>
      <c r="C13" s="17" t="s">
        <v>6207</v>
      </c>
      <c r="D13" s="14"/>
      <c r="E13" s="17" t="s">
        <v>5061</v>
      </c>
      <c r="F13" s="17">
        <v>2</v>
      </c>
      <c r="G13" s="17"/>
      <c r="H13" s="17"/>
      <c r="I13" s="17"/>
      <c r="J13" s="17" t="s">
        <v>142</v>
      </c>
      <c r="K13" s="17" t="s">
        <v>4316</v>
      </c>
      <c r="L13" s="17" t="s">
        <v>143</v>
      </c>
      <c r="M13" s="17" t="s">
        <v>5620</v>
      </c>
      <c r="N13" s="17">
        <v>20060725</v>
      </c>
      <c r="O13" t="s">
        <v>32</v>
      </c>
      <c r="P13" t="e">
        <f t="shared" si="0"/>
        <v>#VALUE!</v>
      </c>
      <c r="Q13" t="e">
        <f t="shared" si="1"/>
        <v>#VALUE!</v>
      </c>
      <c r="R13" t="e">
        <f t="shared" si="2"/>
        <v>#VALUE!</v>
      </c>
      <c r="S13" t="e">
        <f t="shared" si="3"/>
        <v>#VALUE!</v>
      </c>
      <c r="T13" t="e">
        <f t="shared" si="4"/>
        <v>#VALUE!</v>
      </c>
      <c r="U13" t="str">
        <f t="shared" si="5"/>
        <v>国分高高</v>
      </c>
    </row>
    <row r="14" spans="1:21" x14ac:dyDescent="0.2">
      <c r="A14" s="12">
        <v>1470</v>
      </c>
      <c r="B14" s="17" t="s">
        <v>5316</v>
      </c>
      <c r="C14" s="17" t="s">
        <v>5621</v>
      </c>
      <c r="D14" s="14"/>
      <c r="E14" s="17" t="s">
        <v>5061</v>
      </c>
      <c r="F14" s="17">
        <v>2</v>
      </c>
      <c r="G14" s="17"/>
      <c r="H14" s="17"/>
      <c r="I14" s="17"/>
      <c r="J14" s="17" t="s">
        <v>222</v>
      </c>
      <c r="K14" s="17" t="s">
        <v>5622</v>
      </c>
      <c r="L14" s="17" t="s">
        <v>223</v>
      </c>
      <c r="M14" s="17" t="s">
        <v>5623</v>
      </c>
      <c r="N14" s="17">
        <v>20060817</v>
      </c>
      <c r="O14" t="s">
        <v>32</v>
      </c>
      <c r="P14" t="e">
        <f t="shared" si="0"/>
        <v>#VALUE!</v>
      </c>
      <c r="Q14" t="e">
        <f t="shared" si="1"/>
        <v>#VALUE!</v>
      </c>
      <c r="R14" t="e">
        <f t="shared" si="2"/>
        <v>#VALUE!</v>
      </c>
      <c r="S14" t="e">
        <f t="shared" si="3"/>
        <v>#VALUE!</v>
      </c>
      <c r="T14" t="e">
        <f t="shared" si="4"/>
        <v>#VALUE!</v>
      </c>
      <c r="U14" t="str">
        <f t="shared" si="5"/>
        <v>国分高高</v>
      </c>
    </row>
    <row r="15" spans="1:21" x14ac:dyDescent="0.2">
      <c r="A15" s="12">
        <v>1471</v>
      </c>
      <c r="B15" s="17" t="s">
        <v>5641</v>
      </c>
      <c r="C15" s="17" t="s">
        <v>5642</v>
      </c>
      <c r="D15" s="14"/>
      <c r="E15" s="17" t="s">
        <v>5061</v>
      </c>
      <c r="F15" s="17">
        <v>2</v>
      </c>
      <c r="G15" s="17"/>
      <c r="H15" s="17"/>
      <c r="I15" s="17"/>
      <c r="J15" s="17" t="s">
        <v>5643</v>
      </c>
      <c r="K15" s="17" t="s">
        <v>126</v>
      </c>
      <c r="L15" s="17" t="s">
        <v>5644</v>
      </c>
      <c r="M15" s="17" t="s">
        <v>127</v>
      </c>
      <c r="N15" s="17">
        <v>20060422</v>
      </c>
      <c r="O15" t="s">
        <v>32</v>
      </c>
      <c r="P15" t="e">
        <f t="shared" si="0"/>
        <v>#VALUE!</v>
      </c>
      <c r="Q15" t="e">
        <f t="shared" si="1"/>
        <v>#VALUE!</v>
      </c>
      <c r="R15" t="e">
        <f t="shared" si="2"/>
        <v>#VALUE!</v>
      </c>
      <c r="S15" t="e">
        <f t="shared" si="3"/>
        <v>#VALUE!</v>
      </c>
      <c r="T15" t="e">
        <f t="shared" si="4"/>
        <v>#VALUE!</v>
      </c>
      <c r="U15" t="str">
        <f t="shared" si="5"/>
        <v>国分高高</v>
      </c>
    </row>
    <row r="16" spans="1:21" x14ac:dyDescent="0.2">
      <c r="A16" s="12">
        <v>1472</v>
      </c>
      <c r="B16" s="17" t="s">
        <v>4196</v>
      </c>
      <c r="C16" s="17" t="s">
        <v>5636</v>
      </c>
      <c r="D16" s="14"/>
      <c r="E16" s="17" t="s">
        <v>5061</v>
      </c>
      <c r="F16" s="17">
        <v>2</v>
      </c>
      <c r="G16" s="17"/>
      <c r="H16" s="17"/>
      <c r="I16" s="17"/>
      <c r="J16" s="17" t="s">
        <v>330</v>
      </c>
      <c r="K16" s="17" t="s">
        <v>5637</v>
      </c>
      <c r="L16" s="17" t="s">
        <v>4411</v>
      </c>
      <c r="M16" s="17" t="s">
        <v>5638</v>
      </c>
      <c r="N16" s="17">
        <v>20061009</v>
      </c>
      <c r="O16" t="s">
        <v>32</v>
      </c>
      <c r="P16" t="e">
        <f t="shared" si="0"/>
        <v>#VALUE!</v>
      </c>
      <c r="Q16" t="e">
        <f t="shared" si="1"/>
        <v>#VALUE!</v>
      </c>
      <c r="R16" t="e">
        <f t="shared" si="2"/>
        <v>#VALUE!</v>
      </c>
      <c r="S16" t="e">
        <f t="shared" si="3"/>
        <v>#VALUE!</v>
      </c>
      <c r="T16" t="e">
        <f t="shared" si="4"/>
        <v>#VALUE!</v>
      </c>
      <c r="U16" t="str">
        <f t="shared" si="5"/>
        <v>国分高高</v>
      </c>
    </row>
    <row r="17" spans="1:21" x14ac:dyDescent="0.2">
      <c r="A17" s="12">
        <v>1473</v>
      </c>
      <c r="B17" s="17" t="s">
        <v>5401</v>
      </c>
      <c r="C17" s="17" t="s">
        <v>5628</v>
      </c>
      <c r="D17" s="14"/>
      <c r="E17" s="17" t="s">
        <v>5061</v>
      </c>
      <c r="F17" s="17">
        <v>2</v>
      </c>
      <c r="G17" s="17"/>
      <c r="H17" s="17"/>
      <c r="I17" s="17"/>
      <c r="J17" s="17" t="s">
        <v>2072</v>
      </c>
      <c r="K17" s="17" t="s">
        <v>4332</v>
      </c>
      <c r="L17" s="17" t="s">
        <v>4317</v>
      </c>
      <c r="M17" s="17" t="s">
        <v>4333</v>
      </c>
      <c r="N17" s="17">
        <v>20070310</v>
      </c>
      <c r="O17" t="s">
        <v>32</v>
      </c>
      <c r="P17" t="e">
        <f t="shared" si="0"/>
        <v>#VALUE!</v>
      </c>
      <c r="Q17" t="e">
        <f t="shared" si="1"/>
        <v>#VALUE!</v>
      </c>
      <c r="R17" t="e">
        <f t="shared" si="2"/>
        <v>#VALUE!</v>
      </c>
      <c r="S17" t="e">
        <f t="shared" si="3"/>
        <v>#VALUE!</v>
      </c>
      <c r="T17" t="e">
        <f t="shared" si="4"/>
        <v>#VALUE!</v>
      </c>
      <c r="U17" t="str">
        <f t="shared" si="5"/>
        <v>国分高高</v>
      </c>
    </row>
    <row r="18" spans="1:21" x14ac:dyDescent="0.2">
      <c r="A18" s="12">
        <v>1474</v>
      </c>
      <c r="B18" s="17" t="s">
        <v>5629</v>
      </c>
      <c r="C18" s="17" t="s">
        <v>5630</v>
      </c>
      <c r="D18" s="14"/>
      <c r="E18" s="17" t="s">
        <v>5061</v>
      </c>
      <c r="F18" s="17">
        <v>2</v>
      </c>
      <c r="G18" s="17"/>
      <c r="H18" s="17"/>
      <c r="I18" s="17"/>
      <c r="J18" s="17" t="s">
        <v>5631</v>
      </c>
      <c r="K18" s="17" t="s">
        <v>4357</v>
      </c>
      <c r="L18" s="17" t="s">
        <v>5632</v>
      </c>
      <c r="M18" s="17" t="s">
        <v>4358</v>
      </c>
      <c r="N18" s="17">
        <v>20060701</v>
      </c>
      <c r="O18" t="s">
        <v>32</v>
      </c>
      <c r="P18" t="e">
        <f t="shared" si="0"/>
        <v>#VALUE!</v>
      </c>
      <c r="Q18" t="e">
        <f t="shared" si="1"/>
        <v>#VALUE!</v>
      </c>
      <c r="R18" t="e">
        <f t="shared" si="2"/>
        <v>#VALUE!</v>
      </c>
      <c r="S18" t="e">
        <f t="shared" si="3"/>
        <v>#VALUE!</v>
      </c>
      <c r="T18" t="e">
        <f t="shared" si="4"/>
        <v>#VALUE!</v>
      </c>
      <c r="U18" t="str">
        <f t="shared" si="5"/>
        <v>国分高高</v>
      </c>
    </row>
    <row r="19" spans="1:21" x14ac:dyDescent="0.2">
      <c r="A19" s="12">
        <v>1475</v>
      </c>
      <c r="B19" s="17" t="s">
        <v>3871</v>
      </c>
      <c r="C19" s="17" t="s">
        <v>5627</v>
      </c>
      <c r="D19" s="14"/>
      <c r="E19" s="17" t="s">
        <v>5061</v>
      </c>
      <c r="F19" s="17">
        <v>2</v>
      </c>
      <c r="G19" s="17"/>
      <c r="H19" s="17"/>
      <c r="I19" s="17"/>
      <c r="J19" s="17" t="s">
        <v>635</v>
      </c>
      <c r="K19" s="17" t="s">
        <v>988</v>
      </c>
      <c r="L19" s="17" t="s">
        <v>636</v>
      </c>
      <c r="M19" s="17" t="s">
        <v>989</v>
      </c>
      <c r="N19" s="17">
        <v>20061031</v>
      </c>
      <c r="O19" t="s">
        <v>32</v>
      </c>
      <c r="P19" t="e">
        <f t="shared" si="0"/>
        <v>#VALUE!</v>
      </c>
      <c r="Q19" t="e">
        <f t="shared" si="1"/>
        <v>#VALUE!</v>
      </c>
      <c r="R19" t="e">
        <f t="shared" si="2"/>
        <v>#VALUE!</v>
      </c>
      <c r="S19" t="e">
        <f t="shared" si="3"/>
        <v>#VALUE!</v>
      </c>
      <c r="T19" t="e">
        <f t="shared" si="4"/>
        <v>#VALUE!</v>
      </c>
      <c r="U19" t="str">
        <f t="shared" si="5"/>
        <v>国分高高</v>
      </c>
    </row>
    <row r="20" spans="1:21" x14ac:dyDescent="0.2">
      <c r="A20" s="12">
        <v>1476</v>
      </c>
      <c r="B20" s="17" t="s">
        <v>5618</v>
      </c>
      <c r="C20" s="17" t="s">
        <v>5619</v>
      </c>
      <c r="D20" s="14"/>
      <c r="E20" s="17" t="s">
        <v>5061</v>
      </c>
      <c r="F20" s="17">
        <v>2</v>
      </c>
      <c r="G20" s="17"/>
      <c r="H20" s="17"/>
      <c r="I20" s="17"/>
      <c r="J20" s="17" t="s">
        <v>1200</v>
      </c>
      <c r="K20" s="17" t="s">
        <v>3349</v>
      </c>
      <c r="L20" s="17" t="s">
        <v>1201</v>
      </c>
      <c r="M20" s="17" t="s">
        <v>3351</v>
      </c>
      <c r="N20" s="17">
        <v>20061117</v>
      </c>
      <c r="O20" t="s">
        <v>32</v>
      </c>
      <c r="P20" t="e">
        <f t="shared" si="0"/>
        <v>#VALUE!</v>
      </c>
      <c r="Q20" t="e">
        <f t="shared" si="1"/>
        <v>#VALUE!</v>
      </c>
      <c r="R20" t="e">
        <f t="shared" si="2"/>
        <v>#VALUE!</v>
      </c>
      <c r="S20" t="e">
        <f t="shared" si="3"/>
        <v>#VALUE!</v>
      </c>
      <c r="T20" t="e">
        <f t="shared" si="4"/>
        <v>#VALUE!</v>
      </c>
      <c r="U20" t="str">
        <f t="shared" si="5"/>
        <v>国分高高</v>
      </c>
    </row>
    <row r="21" spans="1:21" x14ac:dyDescent="0.2">
      <c r="A21" s="12">
        <v>1477</v>
      </c>
      <c r="B21" s="17" t="s">
        <v>6208</v>
      </c>
      <c r="C21" s="17" t="s">
        <v>6209</v>
      </c>
      <c r="D21" s="14"/>
      <c r="E21" s="17" t="s">
        <v>5061</v>
      </c>
      <c r="F21" s="17">
        <v>1</v>
      </c>
      <c r="G21" s="17"/>
      <c r="H21" s="17"/>
      <c r="I21" s="17"/>
      <c r="J21" s="17" t="s">
        <v>4477</v>
      </c>
      <c r="K21" s="17" t="s">
        <v>257</v>
      </c>
      <c r="L21" s="17" t="s">
        <v>4478</v>
      </c>
      <c r="M21" s="17" t="s">
        <v>258</v>
      </c>
      <c r="N21" s="17">
        <v>20080328</v>
      </c>
      <c r="O21" t="s">
        <v>32</v>
      </c>
      <c r="P21" t="e">
        <f t="shared" si="0"/>
        <v>#VALUE!</v>
      </c>
      <c r="Q21" t="e">
        <f t="shared" si="1"/>
        <v>#VALUE!</v>
      </c>
      <c r="R21" t="e">
        <f t="shared" si="2"/>
        <v>#VALUE!</v>
      </c>
      <c r="S21" t="e">
        <f t="shared" si="3"/>
        <v>#VALUE!</v>
      </c>
      <c r="T21" t="e">
        <f t="shared" si="4"/>
        <v>#VALUE!</v>
      </c>
      <c r="U21" t="str">
        <f t="shared" si="5"/>
        <v>国分高高</v>
      </c>
    </row>
    <row r="22" spans="1:21" x14ac:dyDescent="0.2">
      <c r="A22" s="12">
        <v>1540</v>
      </c>
      <c r="B22" s="17" t="s">
        <v>5707</v>
      </c>
      <c r="C22" s="17" t="s">
        <v>6210</v>
      </c>
      <c r="D22" s="14"/>
      <c r="E22" s="17" t="s">
        <v>5061</v>
      </c>
      <c r="F22" s="17">
        <v>1</v>
      </c>
      <c r="G22" s="17"/>
      <c r="H22" s="17"/>
      <c r="I22" s="17"/>
      <c r="J22" s="17" t="s">
        <v>3425</v>
      </c>
      <c r="K22" s="17" t="s">
        <v>6283</v>
      </c>
      <c r="L22" s="17" t="s">
        <v>3427</v>
      </c>
      <c r="M22" s="17" t="s">
        <v>6160</v>
      </c>
      <c r="N22" s="17">
        <v>20070518</v>
      </c>
      <c r="O22" t="s">
        <v>32</v>
      </c>
      <c r="P22" t="e">
        <f t="shared" si="0"/>
        <v>#VALUE!</v>
      </c>
      <c r="Q22" t="e">
        <f t="shared" si="1"/>
        <v>#VALUE!</v>
      </c>
      <c r="R22" t="e">
        <f t="shared" si="2"/>
        <v>#VALUE!</v>
      </c>
      <c r="S22" t="e">
        <f t="shared" si="3"/>
        <v>#VALUE!</v>
      </c>
      <c r="T22" t="e">
        <f t="shared" si="4"/>
        <v>#VALUE!</v>
      </c>
      <c r="U22" t="str">
        <f t="shared" si="5"/>
        <v>国分高高</v>
      </c>
    </row>
    <row r="23" spans="1:21" x14ac:dyDescent="0.2">
      <c r="A23" s="12">
        <v>1541</v>
      </c>
      <c r="B23" s="17" t="s">
        <v>5793</v>
      </c>
      <c r="C23" s="17" t="s">
        <v>4410</v>
      </c>
      <c r="D23" s="14"/>
      <c r="E23" s="17" t="s">
        <v>5061</v>
      </c>
      <c r="F23" s="17">
        <v>1</v>
      </c>
      <c r="G23" s="17"/>
      <c r="H23" s="17"/>
      <c r="I23" s="17"/>
      <c r="J23" s="17" t="s">
        <v>943</v>
      </c>
      <c r="K23" s="17" t="s">
        <v>606</v>
      </c>
      <c r="L23" s="17" t="s">
        <v>6161</v>
      </c>
      <c r="M23" s="17" t="s">
        <v>944</v>
      </c>
      <c r="N23" s="17">
        <v>20070802</v>
      </c>
      <c r="O23" t="s">
        <v>32</v>
      </c>
      <c r="P23" t="e">
        <f t="shared" si="0"/>
        <v>#VALUE!</v>
      </c>
      <c r="Q23" t="e">
        <f t="shared" si="1"/>
        <v>#VALUE!</v>
      </c>
      <c r="R23" t="e">
        <f t="shared" si="2"/>
        <v>#VALUE!</v>
      </c>
      <c r="S23" t="e">
        <f t="shared" si="3"/>
        <v>#VALUE!</v>
      </c>
      <c r="T23" t="e">
        <f t="shared" si="4"/>
        <v>#VALUE!</v>
      </c>
      <c r="U23" t="str">
        <f t="shared" si="5"/>
        <v>国分高高</v>
      </c>
    </row>
    <row r="24" spans="1:21" x14ac:dyDescent="0.2">
      <c r="A24" s="12">
        <v>1542</v>
      </c>
      <c r="B24" s="17" t="s">
        <v>1125</v>
      </c>
      <c r="C24" s="17" t="s">
        <v>6211</v>
      </c>
      <c r="D24" s="14"/>
      <c r="E24" s="17" t="s">
        <v>5061</v>
      </c>
      <c r="F24" s="17">
        <v>1</v>
      </c>
      <c r="G24" s="17"/>
      <c r="H24" s="17"/>
      <c r="I24" s="17"/>
      <c r="J24" s="17" t="s">
        <v>224</v>
      </c>
      <c r="K24" s="17" t="s">
        <v>3331</v>
      </c>
      <c r="L24" s="17" t="s">
        <v>225</v>
      </c>
      <c r="M24" s="17" t="s">
        <v>3333</v>
      </c>
      <c r="N24" s="17">
        <v>20071108</v>
      </c>
      <c r="O24" t="s">
        <v>32</v>
      </c>
      <c r="P24" t="e">
        <f t="shared" si="0"/>
        <v>#VALUE!</v>
      </c>
      <c r="Q24" t="e">
        <f t="shared" si="1"/>
        <v>#VALUE!</v>
      </c>
      <c r="R24" t="e">
        <f t="shared" si="2"/>
        <v>#VALUE!</v>
      </c>
      <c r="S24" t="e">
        <f t="shared" si="3"/>
        <v>#VALUE!</v>
      </c>
      <c r="T24" t="e">
        <f t="shared" si="4"/>
        <v>#VALUE!</v>
      </c>
      <c r="U24" t="str">
        <f t="shared" si="5"/>
        <v>国分高高</v>
      </c>
    </row>
    <row r="25" spans="1:21" x14ac:dyDescent="0.2">
      <c r="A25" s="12">
        <v>1543</v>
      </c>
      <c r="B25" s="17" t="s">
        <v>1224</v>
      </c>
      <c r="C25" s="17" t="s">
        <v>6212</v>
      </c>
      <c r="D25" s="14"/>
      <c r="E25" s="17" t="s">
        <v>5061</v>
      </c>
      <c r="F25" s="17">
        <v>1</v>
      </c>
      <c r="G25" s="17"/>
      <c r="H25" s="17"/>
      <c r="I25" s="17"/>
      <c r="J25" s="17" t="s">
        <v>188</v>
      </c>
      <c r="K25" s="17" t="s">
        <v>1296</v>
      </c>
      <c r="L25" s="17" t="s">
        <v>189</v>
      </c>
      <c r="M25" s="17" t="s">
        <v>1298</v>
      </c>
      <c r="N25" s="17">
        <v>20071230</v>
      </c>
      <c r="O25" t="s">
        <v>32</v>
      </c>
      <c r="P25" t="e">
        <f t="shared" si="0"/>
        <v>#VALUE!</v>
      </c>
      <c r="Q25" t="e">
        <f t="shared" si="1"/>
        <v>#VALUE!</v>
      </c>
      <c r="R25" t="e">
        <f t="shared" si="2"/>
        <v>#VALUE!</v>
      </c>
      <c r="S25" t="e">
        <f t="shared" si="3"/>
        <v>#VALUE!</v>
      </c>
      <c r="T25" t="e">
        <f t="shared" si="4"/>
        <v>#VALUE!</v>
      </c>
      <c r="U25" t="str">
        <f t="shared" si="5"/>
        <v>国分高高</v>
      </c>
    </row>
    <row r="26" spans="1:21" x14ac:dyDescent="0.2">
      <c r="A26" s="12">
        <v>1544</v>
      </c>
      <c r="B26" s="17" t="s">
        <v>6213</v>
      </c>
      <c r="C26" s="17" t="s">
        <v>6214</v>
      </c>
      <c r="D26" s="14"/>
      <c r="E26" s="17" t="s">
        <v>5061</v>
      </c>
      <c r="F26" s="17">
        <v>1</v>
      </c>
      <c r="G26" s="17"/>
      <c r="H26" s="17"/>
      <c r="I26" s="17"/>
      <c r="J26" s="17" t="s">
        <v>6284</v>
      </c>
      <c r="K26" s="17" t="s">
        <v>2024</v>
      </c>
      <c r="L26" s="17" t="s">
        <v>6162</v>
      </c>
      <c r="M26" s="17" t="s">
        <v>335</v>
      </c>
      <c r="N26" s="17">
        <v>20071231</v>
      </c>
      <c r="O26" t="s">
        <v>32</v>
      </c>
      <c r="P26" t="e">
        <f t="shared" si="0"/>
        <v>#VALUE!</v>
      </c>
      <c r="Q26" t="e">
        <f t="shared" si="1"/>
        <v>#VALUE!</v>
      </c>
      <c r="R26" t="e">
        <f t="shared" si="2"/>
        <v>#VALUE!</v>
      </c>
      <c r="S26" t="e">
        <f t="shared" si="3"/>
        <v>#VALUE!</v>
      </c>
      <c r="T26" t="e">
        <f t="shared" si="4"/>
        <v>#VALUE!</v>
      </c>
      <c r="U26" t="str">
        <f t="shared" si="5"/>
        <v>国分高高</v>
      </c>
    </row>
    <row r="27" spans="1:21" x14ac:dyDescent="0.2">
      <c r="A27" s="12">
        <v>1545</v>
      </c>
      <c r="B27" s="17" t="s">
        <v>5255</v>
      </c>
      <c r="C27" s="17" t="s">
        <v>3354</v>
      </c>
      <c r="D27" s="14"/>
      <c r="E27" s="17" t="s">
        <v>5064</v>
      </c>
      <c r="F27" s="17">
        <v>1</v>
      </c>
      <c r="G27" s="17"/>
      <c r="H27" s="17"/>
      <c r="I27" s="17"/>
      <c r="J27" s="17" t="s">
        <v>313</v>
      </c>
      <c r="K27" s="17" t="s">
        <v>4346</v>
      </c>
      <c r="L27" s="17" t="s">
        <v>314</v>
      </c>
      <c r="M27" s="17" t="s">
        <v>6163</v>
      </c>
      <c r="N27" s="17">
        <v>20071030</v>
      </c>
      <c r="O27" t="s">
        <v>32</v>
      </c>
      <c r="P27" t="e">
        <f t="shared" si="0"/>
        <v>#VALUE!</v>
      </c>
      <c r="Q27" t="e">
        <f t="shared" si="1"/>
        <v>#VALUE!</v>
      </c>
      <c r="R27" t="e">
        <f t="shared" si="2"/>
        <v>#VALUE!</v>
      </c>
      <c r="S27" t="e">
        <f t="shared" si="3"/>
        <v>#VALUE!</v>
      </c>
      <c r="T27" t="e">
        <f t="shared" si="4"/>
        <v>#VALUE!</v>
      </c>
      <c r="U27" t="str">
        <f t="shared" si="5"/>
        <v>市川東高高</v>
      </c>
    </row>
    <row r="28" spans="1:21" x14ac:dyDescent="0.2">
      <c r="A28" s="12">
        <v>1546</v>
      </c>
      <c r="B28" s="17" t="s">
        <v>868</v>
      </c>
      <c r="C28" s="17" t="s">
        <v>6215</v>
      </c>
      <c r="D28" s="14"/>
      <c r="E28" s="17" t="s">
        <v>5064</v>
      </c>
      <c r="F28" s="17">
        <v>1</v>
      </c>
      <c r="G28" s="17"/>
      <c r="H28" s="17"/>
      <c r="I28" s="17"/>
      <c r="J28" s="17" t="s">
        <v>261</v>
      </c>
      <c r="K28" s="17" t="s">
        <v>3302</v>
      </c>
      <c r="L28" s="17" t="s">
        <v>262</v>
      </c>
      <c r="M28" s="17" t="s">
        <v>3303</v>
      </c>
      <c r="N28" s="17">
        <v>20070809</v>
      </c>
      <c r="O28" t="s">
        <v>32</v>
      </c>
      <c r="P28" t="e">
        <f t="shared" si="0"/>
        <v>#VALUE!</v>
      </c>
      <c r="Q28" t="e">
        <f t="shared" si="1"/>
        <v>#VALUE!</v>
      </c>
      <c r="R28" t="e">
        <f t="shared" si="2"/>
        <v>#VALUE!</v>
      </c>
      <c r="S28" t="e">
        <f t="shared" si="3"/>
        <v>#VALUE!</v>
      </c>
      <c r="T28" t="e">
        <f t="shared" si="4"/>
        <v>#VALUE!</v>
      </c>
      <c r="U28" t="str">
        <f t="shared" si="5"/>
        <v>市川東高高</v>
      </c>
    </row>
    <row r="29" spans="1:21" x14ac:dyDescent="0.2">
      <c r="A29" s="12">
        <v>1547</v>
      </c>
      <c r="B29" s="17" t="s">
        <v>6216</v>
      </c>
      <c r="C29" s="17" t="s">
        <v>6217</v>
      </c>
      <c r="D29" s="14"/>
      <c r="E29" s="17" t="s">
        <v>5064</v>
      </c>
      <c r="F29" s="17">
        <v>1</v>
      </c>
      <c r="G29" s="17"/>
      <c r="H29" s="17"/>
      <c r="I29" s="17"/>
      <c r="J29" s="17" t="s">
        <v>966</v>
      </c>
      <c r="K29" s="17" t="s">
        <v>6285</v>
      </c>
      <c r="L29" s="17" t="s">
        <v>967</v>
      </c>
      <c r="M29" s="17" t="s">
        <v>6164</v>
      </c>
      <c r="N29" s="17">
        <v>20070831</v>
      </c>
      <c r="O29" t="s">
        <v>32</v>
      </c>
      <c r="P29" t="e">
        <f t="shared" si="0"/>
        <v>#VALUE!</v>
      </c>
      <c r="Q29" t="e">
        <f t="shared" si="1"/>
        <v>#VALUE!</v>
      </c>
      <c r="R29" t="e">
        <f t="shared" si="2"/>
        <v>#VALUE!</v>
      </c>
      <c r="S29" t="e">
        <f t="shared" si="3"/>
        <v>#VALUE!</v>
      </c>
      <c r="T29" t="e">
        <f t="shared" si="4"/>
        <v>#VALUE!</v>
      </c>
      <c r="U29" t="str">
        <f t="shared" si="5"/>
        <v>市川東高高</v>
      </c>
    </row>
    <row r="30" spans="1:21" x14ac:dyDescent="0.2">
      <c r="A30" s="12">
        <v>1548</v>
      </c>
      <c r="B30" s="17" t="s">
        <v>4684</v>
      </c>
      <c r="C30" s="17" t="s">
        <v>6218</v>
      </c>
      <c r="D30" s="14"/>
      <c r="E30" s="17" t="s">
        <v>5064</v>
      </c>
      <c r="F30" s="17">
        <v>1</v>
      </c>
      <c r="G30" s="17"/>
      <c r="H30" s="17"/>
      <c r="I30" s="17"/>
      <c r="J30" s="17" t="s">
        <v>186</v>
      </c>
      <c r="K30" s="17" t="s">
        <v>4399</v>
      </c>
      <c r="L30" s="17" t="s">
        <v>187</v>
      </c>
      <c r="M30" s="17" t="s">
        <v>4400</v>
      </c>
      <c r="N30" s="17">
        <v>20070409</v>
      </c>
      <c r="O30" t="s">
        <v>32</v>
      </c>
      <c r="P30" t="e">
        <f t="shared" si="0"/>
        <v>#VALUE!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str">
        <f t="shared" si="5"/>
        <v>市川東高高</v>
      </c>
    </row>
    <row r="31" spans="1:21" x14ac:dyDescent="0.2">
      <c r="A31" s="12">
        <v>1549</v>
      </c>
      <c r="B31" s="17" t="s">
        <v>1922</v>
      </c>
      <c r="C31" s="17" t="s">
        <v>4473</v>
      </c>
      <c r="D31" s="14"/>
      <c r="E31" s="17" t="s">
        <v>5064</v>
      </c>
      <c r="F31" s="17">
        <v>1</v>
      </c>
      <c r="G31" s="17"/>
      <c r="H31" s="17"/>
      <c r="I31" s="17"/>
      <c r="J31" s="17" t="s">
        <v>1924</v>
      </c>
      <c r="K31" s="17" t="s">
        <v>937</v>
      </c>
      <c r="L31" s="17" t="s">
        <v>5722</v>
      </c>
      <c r="M31" s="17" t="s">
        <v>938</v>
      </c>
      <c r="N31" s="17">
        <v>20071006</v>
      </c>
      <c r="O31" t="s">
        <v>32</v>
      </c>
      <c r="P31" t="e">
        <f t="shared" si="0"/>
        <v>#VALUE!</v>
      </c>
      <c r="Q31" t="e">
        <f t="shared" si="1"/>
        <v>#VALUE!</v>
      </c>
      <c r="R31" t="e">
        <f t="shared" si="2"/>
        <v>#VALUE!</v>
      </c>
      <c r="S31" t="e">
        <f t="shared" si="3"/>
        <v>#VALUE!</v>
      </c>
      <c r="T31" t="e">
        <f t="shared" si="4"/>
        <v>#VALUE!</v>
      </c>
      <c r="U31" t="str">
        <f t="shared" si="5"/>
        <v>市川東高高</v>
      </c>
    </row>
    <row r="32" spans="1:21" x14ac:dyDescent="0.2">
      <c r="A32" s="12">
        <v>1333</v>
      </c>
      <c r="B32" s="17" t="s">
        <v>4496</v>
      </c>
      <c r="C32" s="17" t="s">
        <v>3859</v>
      </c>
      <c r="D32" s="14"/>
      <c r="E32" s="17" t="s">
        <v>5066</v>
      </c>
      <c r="F32" s="17">
        <v>3</v>
      </c>
      <c r="G32" s="17"/>
      <c r="H32" s="17"/>
      <c r="I32" s="17"/>
      <c r="J32" s="17" t="s">
        <v>997</v>
      </c>
      <c r="K32" s="17" t="s">
        <v>126</v>
      </c>
      <c r="L32" s="17" t="s">
        <v>998</v>
      </c>
      <c r="M32" s="17" t="s">
        <v>127</v>
      </c>
      <c r="N32" s="17">
        <v>20050609</v>
      </c>
      <c r="O32" t="s">
        <v>32</v>
      </c>
      <c r="P32" t="e">
        <f t="shared" si="0"/>
        <v>#VALUE!</v>
      </c>
      <c r="Q32" t="e">
        <f t="shared" si="1"/>
        <v>#VALUE!</v>
      </c>
      <c r="R32" t="e">
        <f t="shared" si="2"/>
        <v>#VALUE!</v>
      </c>
      <c r="S32" t="e">
        <f t="shared" si="3"/>
        <v>#VALUE!</v>
      </c>
      <c r="T32" t="e">
        <f t="shared" si="4"/>
        <v>#VALUE!</v>
      </c>
      <c r="U32" t="str">
        <f t="shared" si="5"/>
        <v>市川南高高</v>
      </c>
    </row>
    <row r="33" spans="1:21" x14ac:dyDescent="0.2">
      <c r="A33" s="12">
        <v>1334</v>
      </c>
      <c r="B33" s="17" t="s">
        <v>1430</v>
      </c>
      <c r="C33" s="17" t="s">
        <v>5562</v>
      </c>
      <c r="D33" s="14"/>
      <c r="E33" s="17" t="s">
        <v>5066</v>
      </c>
      <c r="F33" s="17">
        <v>2</v>
      </c>
      <c r="G33" s="17"/>
      <c r="H33" s="17"/>
      <c r="I33" s="17"/>
      <c r="J33" s="17" t="s">
        <v>423</v>
      </c>
      <c r="K33" s="17" t="s">
        <v>4382</v>
      </c>
      <c r="L33" s="17" t="s">
        <v>5217</v>
      </c>
      <c r="M33" s="17" t="s">
        <v>4383</v>
      </c>
      <c r="N33" s="17">
        <v>20060904</v>
      </c>
      <c r="O33" t="s">
        <v>32</v>
      </c>
      <c r="P33" t="e">
        <f t="shared" si="0"/>
        <v>#VALUE!</v>
      </c>
      <c r="Q33" t="e">
        <f t="shared" si="1"/>
        <v>#VALUE!</v>
      </c>
      <c r="R33" t="e">
        <f t="shared" si="2"/>
        <v>#VALUE!</v>
      </c>
      <c r="S33" t="e">
        <f t="shared" si="3"/>
        <v>#VALUE!</v>
      </c>
      <c r="T33" t="e">
        <f t="shared" si="4"/>
        <v>#VALUE!</v>
      </c>
      <c r="U33" t="str">
        <f t="shared" si="5"/>
        <v>市川南高高</v>
      </c>
    </row>
    <row r="34" spans="1:21" x14ac:dyDescent="0.2">
      <c r="A34" s="12">
        <v>1550</v>
      </c>
      <c r="B34" s="17" t="s">
        <v>5369</v>
      </c>
      <c r="C34" s="17" t="s">
        <v>6219</v>
      </c>
      <c r="D34" s="14"/>
      <c r="E34" s="17" t="s">
        <v>5066</v>
      </c>
      <c r="F34" s="17">
        <v>1</v>
      </c>
      <c r="G34" s="17"/>
      <c r="H34" s="17"/>
      <c r="I34" s="17"/>
      <c r="J34" s="17" t="s">
        <v>4605</v>
      </c>
      <c r="K34" s="17" t="s">
        <v>6286</v>
      </c>
      <c r="L34" s="17" t="s">
        <v>5370</v>
      </c>
      <c r="M34" s="17" t="s">
        <v>6165</v>
      </c>
      <c r="N34" s="17">
        <v>20070625</v>
      </c>
      <c r="O34" t="s">
        <v>32</v>
      </c>
      <c r="P34" t="e">
        <f t="shared" si="0"/>
        <v>#VALUE!</v>
      </c>
      <c r="Q34" t="e">
        <f t="shared" si="1"/>
        <v>#VALUE!</v>
      </c>
      <c r="R34" t="e">
        <f t="shared" si="2"/>
        <v>#VALUE!</v>
      </c>
      <c r="S34" t="e">
        <f t="shared" si="3"/>
        <v>#VALUE!</v>
      </c>
      <c r="T34" t="e">
        <f t="shared" si="4"/>
        <v>#VALUE!</v>
      </c>
      <c r="U34" t="str">
        <f t="shared" si="5"/>
        <v>市川南高高</v>
      </c>
    </row>
    <row r="35" spans="1:21" x14ac:dyDescent="0.2">
      <c r="A35" s="12">
        <v>1551</v>
      </c>
      <c r="B35" s="17" t="s">
        <v>6077</v>
      </c>
      <c r="C35" s="17" t="s">
        <v>5207</v>
      </c>
      <c r="D35" s="14"/>
      <c r="E35" s="17" t="s">
        <v>5066</v>
      </c>
      <c r="F35" s="17">
        <v>1</v>
      </c>
      <c r="G35" s="17"/>
      <c r="H35" s="17"/>
      <c r="I35" s="17"/>
      <c r="J35" s="17" t="s">
        <v>190</v>
      </c>
      <c r="K35" s="17" t="s">
        <v>853</v>
      </c>
      <c r="L35" s="17" t="s">
        <v>191</v>
      </c>
      <c r="M35" s="17" t="s">
        <v>855</v>
      </c>
      <c r="N35" s="17">
        <v>20070618</v>
      </c>
      <c r="O35" t="s">
        <v>32</v>
      </c>
      <c r="P35" t="e">
        <f t="shared" si="0"/>
        <v>#VALUE!</v>
      </c>
      <c r="Q35" t="e">
        <f t="shared" si="1"/>
        <v>#VALUE!</v>
      </c>
      <c r="R35" t="e">
        <f t="shared" si="2"/>
        <v>#VALUE!</v>
      </c>
      <c r="S35" t="e">
        <f t="shared" si="3"/>
        <v>#VALUE!</v>
      </c>
      <c r="T35" t="e">
        <f t="shared" si="4"/>
        <v>#VALUE!</v>
      </c>
      <c r="U35" t="str">
        <f t="shared" si="5"/>
        <v>市川南高高</v>
      </c>
    </row>
    <row r="36" spans="1:21" x14ac:dyDescent="0.2">
      <c r="A36" s="12">
        <v>1552</v>
      </c>
      <c r="B36" s="17" t="s">
        <v>6220</v>
      </c>
      <c r="C36" s="17" t="s">
        <v>6221</v>
      </c>
      <c r="D36" s="14"/>
      <c r="E36" s="17" t="s">
        <v>5066</v>
      </c>
      <c r="F36" s="17">
        <v>1</v>
      </c>
      <c r="G36" s="17"/>
      <c r="H36" s="17"/>
      <c r="I36" s="17"/>
      <c r="J36" s="17" t="s">
        <v>4369</v>
      </c>
      <c r="K36" s="17" t="s">
        <v>4388</v>
      </c>
      <c r="L36" s="17" t="s">
        <v>6166</v>
      </c>
      <c r="M36" s="17" t="s">
        <v>4389</v>
      </c>
      <c r="N36" s="17">
        <v>20080327</v>
      </c>
      <c r="O36" t="s">
        <v>32</v>
      </c>
      <c r="P36" t="e">
        <f t="shared" si="0"/>
        <v>#VALUE!</v>
      </c>
      <c r="Q36" t="e">
        <f t="shared" si="1"/>
        <v>#VALUE!</v>
      </c>
      <c r="R36" t="e">
        <f t="shared" si="2"/>
        <v>#VALUE!</v>
      </c>
      <c r="S36" t="e">
        <f t="shared" si="3"/>
        <v>#VALUE!</v>
      </c>
      <c r="T36" t="e">
        <f t="shared" si="4"/>
        <v>#VALUE!</v>
      </c>
      <c r="U36" t="str">
        <f t="shared" si="5"/>
        <v>市川南高高</v>
      </c>
    </row>
    <row r="37" spans="1:21" x14ac:dyDescent="0.2">
      <c r="A37" s="12">
        <v>1553</v>
      </c>
      <c r="B37" s="17" t="s">
        <v>4743</v>
      </c>
      <c r="C37" s="17" t="s">
        <v>6222</v>
      </c>
      <c r="D37" s="14"/>
      <c r="E37" s="17" t="s">
        <v>5066</v>
      </c>
      <c r="F37" s="17">
        <v>1</v>
      </c>
      <c r="G37" s="17"/>
      <c r="H37" s="17"/>
      <c r="I37" s="17"/>
      <c r="J37" s="17" t="s">
        <v>6287</v>
      </c>
      <c r="K37" s="17" t="s">
        <v>6288</v>
      </c>
      <c r="L37" s="17" t="s">
        <v>4747</v>
      </c>
      <c r="M37" s="17" t="s">
        <v>6167</v>
      </c>
      <c r="N37" s="17">
        <v>20071204</v>
      </c>
      <c r="O37" t="s">
        <v>32</v>
      </c>
      <c r="P37" t="e">
        <f t="shared" si="0"/>
        <v>#VALUE!</v>
      </c>
      <c r="Q37" t="e">
        <f t="shared" si="1"/>
        <v>#VALUE!</v>
      </c>
      <c r="R37" t="e">
        <f t="shared" si="2"/>
        <v>#VALUE!</v>
      </c>
      <c r="S37" t="e">
        <f t="shared" si="3"/>
        <v>#VALUE!</v>
      </c>
      <c r="T37" t="e">
        <f t="shared" si="4"/>
        <v>#VALUE!</v>
      </c>
      <c r="U37" t="str">
        <f t="shared" si="5"/>
        <v>市川南高高</v>
      </c>
    </row>
    <row r="38" spans="1:21" x14ac:dyDescent="0.2">
      <c r="A38" s="12">
        <v>1335</v>
      </c>
      <c r="B38" s="17" t="s">
        <v>1267</v>
      </c>
      <c r="C38" s="17" t="s">
        <v>5616</v>
      </c>
      <c r="D38" s="14"/>
      <c r="E38" s="17" t="s">
        <v>5068</v>
      </c>
      <c r="F38" s="17">
        <v>3</v>
      </c>
      <c r="G38" s="17"/>
      <c r="H38" s="17"/>
      <c r="I38" s="17"/>
      <c r="J38" s="17" t="s">
        <v>265</v>
      </c>
      <c r="K38" s="17" t="s">
        <v>4343</v>
      </c>
      <c r="L38" s="17" t="s">
        <v>5617</v>
      </c>
      <c r="M38" s="17" t="s">
        <v>4344</v>
      </c>
      <c r="N38" s="17">
        <v>20050506</v>
      </c>
      <c r="O38" t="s">
        <v>32</v>
      </c>
      <c r="P38" t="e">
        <f t="shared" si="0"/>
        <v>#VALUE!</v>
      </c>
      <c r="Q38" t="e">
        <f t="shared" si="1"/>
        <v>#VALUE!</v>
      </c>
      <c r="R38" t="e">
        <f t="shared" si="2"/>
        <v>#VALUE!</v>
      </c>
      <c r="S38" t="e">
        <f t="shared" si="3"/>
        <v>#VALUE!</v>
      </c>
      <c r="T38" t="e">
        <f t="shared" si="4"/>
        <v>#VALUE!</v>
      </c>
      <c r="U38" t="str">
        <f t="shared" si="5"/>
        <v>市川昴高高</v>
      </c>
    </row>
    <row r="39" spans="1:21" x14ac:dyDescent="0.2">
      <c r="A39" s="12">
        <v>1336</v>
      </c>
      <c r="B39" s="17" t="s">
        <v>5230</v>
      </c>
      <c r="C39" s="17" t="s">
        <v>5564</v>
      </c>
      <c r="D39" s="14"/>
      <c r="E39" s="17" t="s">
        <v>5068</v>
      </c>
      <c r="F39" s="17">
        <v>3</v>
      </c>
      <c r="G39" s="17"/>
      <c r="H39" s="17"/>
      <c r="I39" s="17"/>
      <c r="J39" s="17" t="s">
        <v>5232</v>
      </c>
      <c r="K39" s="17" t="s">
        <v>4408</v>
      </c>
      <c r="L39" s="17" t="s">
        <v>5233</v>
      </c>
      <c r="M39" s="17" t="s">
        <v>4409</v>
      </c>
      <c r="N39" s="17">
        <v>20050613</v>
      </c>
      <c r="O39" t="s">
        <v>32</v>
      </c>
      <c r="P39" t="e">
        <f t="shared" si="0"/>
        <v>#VALUE!</v>
      </c>
      <c r="Q39" t="e">
        <f t="shared" si="1"/>
        <v>#VALUE!</v>
      </c>
      <c r="R39" t="e">
        <f t="shared" si="2"/>
        <v>#VALUE!</v>
      </c>
      <c r="S39" t="e">
        <f t="shared" si="3"/>
        <v>#VALUE!</v>
      </c>
      <c r="T39" t="e">
        <f t="shared" si="4"/>
        <v>#VALUE!</v>
      </c>
      <c r="U39" t="str">
        <f t="shared" si="5"/>
        <v>市川昴高高</v>
      </c>
    </row>
    <row r="40" spans="1:21" x14ac:dyDescent="0.2">
      <c r="A40" s="12">
        <v>1337</v>
      </c>
      <c r="B40" s="17" t="s">
        <v>1020</v>
      </c>
      <c r="C40" s="17" t="s">
        <v>5612</v>
      </c>
      <c r="D40" s="14"/>
      <c r="E40" s="17" t="s">
        <v>5068</v>
      </c>
      <c r="F40" s="17">
        <v>2</v>
      </c>
      <c r="G40" s="17"/>
      <c r="H40" s="17"/>
      <c r="I40" s="17"/>
      <c r="J40" s="17" t="s">
        <v>377</v>
      </c>
      <c r="K40" s="17" t="s">
        <v>5613</v>
      </c>
      <c r="L40" s="17" t="s">
        <v>5614</v>
      </c>
      <c r="M40" s="17" t="s">
        <v>5615</v>
      </c>
      <c r="N40" s="17">
        <v>20060703</v>
      </c>
      <c r="O40" t="s">
        <v>32</v>
      </c>
      <c r="P40" t="e">
        <f t="shared" si="0"/>
        <v>#VALUE!</v>
      </c>
      <c r="Q40" t="e">
        <f t="shared" si="1"/>
        <v>#VALUE!</v>
      </c>
      <c r="R40" t="e">
        <f t="shared" si="2"/>
        <v>#VALUE!</v>
      </c>
      <c r="S40" t="e">
        <f t="shared" si="3"/>
        <v>#VALUE!</v>
      </c>
      <c r="T40" t="e">
        <f t="shared" si="4"/>
        <v>#VALUE!</v>
      </c>
      <c r="U40" t="str">
        <f t="shared" si="5"/>
        <v>市川昴高高</v>
      </c>
    </row>
    <row r="41" spans="1:21" x14ac:dyDescent="0.2">
      <c r="A41" s="12">
        <v>1338</v>
      </c>
      <c r="B41" s="17" t="s">
        <v>5645</v>
      </c>
      <c r="C41" s="17" t="s">
        <v>5646</v>
      </c>
      <c r="D41" s="14"/>
      <c r="E41" s="17" t="s">
        <v>5318</v>
      </c>
      <c r="F41" s="17">
        <v>3</v>
      </c>
      <c r="G41" s="17"/>
      <c r="H41" s="17"/>
      <c r="I41" s="17"/>
      <c r="J41" s="17" t="s">
        <v>5647</v>
      </c>
      <c r="K41" s="17" t="s">
        <v>5648</v>
      </c>
      <c r="L41" s="17" t="s">
        <v>5649</v>
      </c>
      <c r="M41" s="17" t="s">
        <v>5650</v>
      </c>
      <c r="N41" s="17">
        <v>20051222</v>
      </c>
      <c r="O41" t="s">
        <v>32</v>
      </c>
      <c r="P41" t="e">
        <f t="shared" si="0"/>
        <v>#VALUE!</v>
      </c>
      <c r="Q41" t="e">
        <f t="shared" si="1"/>
        <v>#VALUE!</v>
      </c>
      <c r="R41" t="e">
        <f t="shared" si="2"/>
        <v>#VALUE!</v>
      </c>
      <c r="S41" t="e">
        <f t="shared" si="3"/>
        <v>#VALUE!</v>
      </c>
      <c r="T41" t="e">
        <f t="shared" si="4"/>
        <v>#VALUE!</v>
      </c>
      <c r="U41" t="str">
        <f t="shared" si="5"/>
        <v>筑波大附聴覚高高</v>
      </c>
    </row>
    <row r="42" spans="1:21" x14ac:dyDescent="0.2">
      <c r="A42" s="12">
        <v>1339</v>
      </c>
      <c r="B42" s="17" t="s">
        <v>5651</v>
      </c>
      <c r="C42" s="17" t="s">
        <v>4703</v>
      </c>
      <c r="D42" s="14"/>
      <c r="E42" s="17" t="s">
        <v>5318</v>
      </c>
      <c r="F42" s="17">
        <v>3</v>
      </c>
      <c r="G42" s="17"/>
      <c r="H42" s="17"/>
      <c r="I42" s="17"/>
      <c r="J42" s="17" t="s">
        <v>5652</v>
      </c>
      <c r="K42" s="17" t="s">
        <v>3705</v>
      </c>
      <c r="L42" s="17" t="s">
        <v>5653</v>
      </c>
      <c r="M42" s="17" t="s">
        <v>53</v>
      </c>
      <c r="N42" s="17">
        <v>20060208</v>
      </c>
      <c r="O42" t="s">
        <v>32</v>
      </c>
      <c r="P42" t="e">
        <f t="shared" si="0"/>
        <v>#VALUE!</v>
      </c>
      <c r="Q42" t="e">
        <f t="shared" si="1"/>
        <v>#VALUE!</v>
      </c>
      <c r="R42" t="e">
        <f t="shared" si="2"/>
        <v>#VALUE!</v>
      </c>
      <c r="S42" t="e">
        <f t="shared" si="3"/>
        <v>#VALUE!</v>
      </c>
      <c r="T42" t="e">
        <f t="shared" si="4"/>
        <v>#VALUE!</v>
      </c>
      <c r="U42" t="str">
        <f t="shared" si="5"/>
        <v>筑波大附聴覚高高</v>
      </c>
    </row>
    <row r="43" spans="1:21" x14ac:dyDescent="0.2">
      <c r="A43" s="12">
        <v>1340</v>
      </c>
      <c r="B43" s="17" t="s">
        <v>5659</v>
      </c>
      <c r="C43" s="17" t="s">
        <v>5660</v>
      </c>
      <c r="D43" s="14"/>
      <c r="E43" s="17" t="s">
        <v>5318</v>
      </c>
      <c r="F43" s="17">
        <v>2</v>
      </c>
      <c r="G43" s="17"/>
      <c r="H43" s="17"/>
      <c r="I43" s="17"/>
      <c r="J43" s="17" t="s">
        <v>4538</v>
      </c>
      <c r="K43" s="17" t="s">
        <v>606</v>
      </c>
      <c r="L43" s="17" t="s">
        <v>4539</v>
      </c>
      <c r="M43" s="17" t="s">
        <v>944</v>
      </c>
      <c r="N43" s="17">
        <v>20060810</v>
      </c>
      <c r="O43" t="s">
        <v>32</v>
      </c>
      <c r="P43" t="e">
        <f t="shared" si="0"/>
        <v>#VALUE!</v>
      </c>
      <c r="Q43" t="e">
        <f t="shared" si="1"/>
        <v>#VALUE!</v>
      </c>
      <c r="R43" t="e">
        <f t="shared" si="2"/>
        <v>#VALUE!</v>
      </c>
      <c r="S43" t="e">
        <f t="shared" si="3"/>
        <v>#VALUE!</v>
      </c>
      <c r="T43" t="e">
        <f t="shared" si="4"/>
        <v>#VALUE!</v>
      </c>
      <c r="U43" t="str">
        <f t="shared" si="5"/>
        <v>筑波大附聴覚高高</v>
      </c>
    </row>
    <row r="44" spans="1:21" x14ac:dyDescent="0.2">
      <c r="A44" s="12">
        <v>1341</v>
      </c>
      <c r="B44" s="17" t="s">
        <v>814</v>
      </c>
      <c r="C44" s="17" t="s">
        <v>5654</v>
      </c>
      <c r="D44" s="14"/>
      <c r="E44" s="17" t="s">
        <v>5318</v>
      </c>
      <c r="F44" s="17">
        <v>2</v>
      </c>
      <c r="G44" s="17"/>
      <c r="H44" s="17"/>
      <c r="I44" s="17"/>
      <c r="J44" s="17" t="s">
        <v>5655</v>
      </c>
      <c r="K44" s="17" t="s">
        <v>5656</v>
      </c>
      <c r="L44" s="17" t="s">
        <v>5657</v>
      </c>
      <c r="M44" s="17" t="s">
        <v>5658</v>
      </c>
      <c r="N44" s="17">
        <v>20060914</v>
      </c>
      <c r="O44" t="s">
        <v>32</v>
      </c>
      <c r="P44" t="e">
        <f t="shared" si="0"/>
        <v>#VALUE!</v>
      </c>
      <c r="Q44" t="e">
        <f t="shared" si="1"/>
        <v>#VALUE!</v>
      </c>
      <c r="R44" t="e">
        <f t="shared" si="2"/>
        <v>#VALUE!</v>
      </c>
      <c r="S44" t="e">
        <f t="shared" si="3"/>
        <v>#VALUE!</v>
      </c>
      <c r="T44" t="e">
        <f t="shared" si="4"/>
        <v>#VALUE!</v>
      </c>
      <c r="U44" t="str">
        <f t="shared" si="5"/>
        <v>筑波大附聴覚高高</v>
      </c>
    </row>
    <row r="45" spans="1:21" x14ac:dyDescent="0.2">
      <c r="A45" s="12">
        <v>1554</v>
      </c>
      <c r="B45" s="17" t="s">
        <v>6223</v>
      </c>
      <c r="C45" s="17" t="s">
        <v>6224</v>
      </c>
      <c r="D45" s="14"/>
      <c r="E45" s="17" t="s">
        <v>5318</v>
      </c>
      <c r="F45" s="17">
        <v>1</v>
      </c>
      <c r="G45" s="17"/>
      <c r="H45" s="17"/>
      <c r="I45" s="17"/>
      <c r="J45" s="17" t="s">
        <v>138</v>
      </c>
      <c r="K45" s="17" t="s">
        <v>6289</v>
      </c>
      <c r="L45" s="17" t="s">
        <v>139</v>
      </c>
      <c r="M45" s="17" t="s">
        <v>6168</v>
      </c>
      <c r="N45" s="17">
        <v>20080204</v>
      </c>
      <c r="O45" t="s">
        <v>32</v>
      </c>
      <c r="P45" t="e">
        <f t="shared" si="0"/>
        <v>#VALUE!</v>
      </c>
      <c r="Q45" t="e">
        <f t="shared" si="1"/>
        <v>#VALUE!</v>
      </c>
      <c r="R45" t="e">
        <f t="shared" si="2"/>
        <v>#VALUE!</v>
      </c>
      <c r="S45" t="e">
        <f t="shared" si="3"/>
        <v>#VALUE!</v>
      </c>
      <c r="T45" t="e">
        <f t="shared" si="4"/>
        <v>#VALUE!</v>
      </c>
      <c r="U45" t="str">
        <f t="shared" si="5"/>
        <v>筑波大附聴覚高高</v>
      </c>
    </row>
    <row r="46" spans="1:21" x14ac:dyDescent="0.2">
      <c r="A46" s="12">
        <v>1555</v>
      </c>
      <c r="B46" s="17" t="s">
        <v>1454</v>
      </c>
      <c r="C46" s="17" t="s">
        <v>6225</v>
      </c>
      <c r="D46" s="14"/>
      <c r="E46" s="17" t="s">
        <v>5318</v>
      </c>
      <c r="F46" s="17">
        <v>1</v>
      </c>
      <c r="G46" s="17"/>
      <c r="H46" s="17"/>
      <c r="I46" s="17"/>
      <c r="J46" s="17" t="s">
        <v>395</v>
      </c>
      <c r="K46" s="17" t="s">
        <v>6290</v>
      </c>
      <c r="L46" s="17" t="s">
        <v>396</v>
      </c>
      <c r="M46" s="17" t="s">
        <v>6169</v>
      </c>
      <c r="N46" s="17">
        <v>20070716</v>
      </c>
      <c r="O46" t="s">
        <v>32</v>
      </c>
      <c r="P46" t="e">
        <f t="shared" si="0"/>
        <v>#VALUE!</v>
      </c>
      <c r="Q46" t="e">
        <f t="shared" si="1"/>
        <v>#VALUE!</v>
      </c>
      <c r="R46" t="e">
        <f t="shared" si="2"/>
        <v>#VALUE!</v>
      </c>
      <c r="S46" t="e">
        <f t="shared" si="3"/>
        <v>#VALUE!</v>
      </c>
      <c r="T46" t="e">
        <f t="shared" si="4"/>
        <v>#VALUE!</v>
      </c>
      <c r="U46" t="str">
        <f t="shared" si="5"/>
        <v>筑波大附聴覚高高</v>
      </c>
    </row>
    <row r="47" spans="1:21" x14ac:dyDescent="0.2">
      <c r="A47" s="12">
        <v>1556</v>
      </c>
      <c r="B47" s="17" t="s">
        <v>6226</v>
      </c>
      <c r="C47" s="17" t="s">
        <v>4440</v>
      </c>
      <c r="D47" s="14"/>
      <c r="E47" s="17" t="s">
        <v>5318</v>
      </c>
      <c r="F47" s="17">
        <v>1</v>
      </c>
      <c r="G47" s="17"/>
      <c r="H47" s="17"/>
      <c r="I47" s="17"/>
      <c r="J47" s="17" t="s">
        <v>965</v>
      </c>
      <c r="K47" s="17" t="s">
        <v>1205</v>
      </c>
      <c r="L47" s="17" t="s">
        <v>243</v>
      </c>
      <c r="M47" s="17" t="s">
        <v>1206</v>
      </c>
      <c r="N47" s="17">
        <v>20070521</v>
      </c>
      <c r="O47" t="s">
        <v>32</v>
      </c>
      <c r="P47" t="e">
        <f t="shared" si="0"/>
        <v>#VALUE!</v>
      </c>
      <c r="Q47" t="e">
        <f t="shared" si="1"/>
        <v>#VALUE!</v>
      </c>
      <c r="R47" t="e">
        <f t="shared" si="2"/>
        <v>#VALUE!</v>
      </c>
      <c r="S47" t="e">
        <f t="shared" si="3"/>
        <v>#VALUE!</v>
      </c>
      <c r="T47" t="e">
        <f t="shared" si="4"/>
        <v>#VALUE!</v>
      </c>
      <c r="U47" t="str">
        <f t="shared" si="5"/>
        <v>筑波大附聴覚高高</v>
      </c>
    </row>
    <row r="48" spans="1:21" x14ac:dyDescent="0.2">
      <c r="A48" s="12">
        <v>1342</v>
      </c>
      <c r="B48" s="17" t="s">
        <v>5541</v>
      </c>
      <c r="C48" s="17" t="s">
        <v>5542</v>
      </c>
      <c r="D48" s="14"/>
      <c r="E48" s="17" t="s">
        <v>5071</v>
      </c>
      <c r="F48" s="17">
        <v>3</v>
      </c>
      <c r="G48" s="17"/>
      <c r="H48" s="17"/>
      <c r="I48" s="17"/>
      <c r="J48" s="17" t="s">
        <v>5543</v>
      </c>
      <c r="K48" s="17" t="s">
        <v>1168</v>
      </c>
      <c r="L48" s="17" t="s">
        <v>5544</v>
      </c>
      <c r="M48" s="17" t="s">
        <v>1169</v>
      </c>
      <c r="N48" s="17">
        <v>20050716</v>
      </c>
      <c r="O48" t="s">
        <v>32</v>
      </c>
      <c r="P48" t="e">
        <f t="shared" si="0"/>
        <v>#VALUE!</v>
      </c>
      <c r="Q48" t="e">
        <f t="shared" si="1"/>
        <v>#VALUE!</v>
      </c>
      <c r="R48" t="e">
        <f t="shared" si="2"/>
        <v>#VALUE!</v>
      </c>
      <c r="S48" t="e">
        <f t="shared" si="3"/>
        <v>#VALUE!</v>
      </c>
      <c r="T48" t="e">
        <f t="shared" si="4"/>
        <v>#VALUE!</v>
      </c>
      <c r="U48" t="str">
        <f t="shared" si="5"/>
        <v>市川高高</v>
      </c>
    </row>
    <row r="49" spans="1:21" x14ac:dyDescent="0.2">
      <c r="A49" s="12">
        <v>1343</v>
      </c>
      <c r="B49" s="17" t="s">
        <v>5545</v>
      </c>
      <c r="C49" s="17" t="s">
        <v>5546</v>
      </c>
      <c r="D49" s="14"/>
      <c r="E49" s="17" t="s">
        <v>5071</v>
      </c>
      <c r="F49" s="17">
        <v>3</v>
      </c>
      <c r="G49" s="17"/>
      <c r="H49" s="17"/>
      <c r="I49" s="17"/>
      <c r="J49" s="17" t="s">
        <v>5547</v>
      </c>
      <c r="K49" s="17" t="s">
        <v>1991</v>
      </c>
      <c r="L49" s="17" t="s">
        <v>5548</v>
      </c>
      <c r="M49" s="17" t="s">
        <v>1993</v>
      </c>
      <c r="N49" s="17">
        <v>20050718</v>
      </c>
      <c r="O49" t="s">
        <v>32</v>
      </c>
      <c r="P49" t="e">
        <f t="shared" si="0"/>
        <v>#VALUE!</v>
      </c>
      <c r="Q49" t="e">
        <f t="shared" si="1"/>
        <v>#VALUE!</v>
      </c>
      <c r="R49" t="e">
        <f t="shared" si="2"/>
        <v>#VALUE!</v>
      </c>
      <c r="S49" t="e">
        <f t="shared" si="3"/>
        <v>#VALUE!</v>
      </c>
      <c r="T49" t="e">
        <f t="shared" si="4"/>
        <v>#VALUE!</v>
      </c>
      <c r="U49" t="str">
        <f t="shared" si="5"/>
        <v>市川高高</v>
      </c>
    </row>
    <row r="50" spans="1:21" x14ac:dyDescent="0.2">
      <c r="A50" s="12">
        <v>1344</v>
      </c>
      <c r="B50" s="17" t="s">
        <v>5549</v>
      </c>
      <c r="C50" s="17" t="s">
        <v>4354</v>
      </c>
      <c r="D50" s="14"/>
      <c r="E50" s="17" t="s">
        <v>5071</v>
      </c>
      <c r="F50" s="17">
        <v>3</v>
      </c>
      <c r="G50" s="17"/>
      <c r="H50" s="17"/>
      <c r="I50" s="17"/>
      <c r="J50" s="17" t="s">
        <v>4510</v>
      </c>
      <c r="K50" s="17" t="s">
        <v>66</v>
      </c>
      <c r="L50" s="17" t="s">
        <v>5550</v>
      </c>
      <c r="M50" s="17" t="s">
        <v>67</v>
      </c>
      <c r="N50" s="17">
        <v>20050623</v>
      </c>
      <c r="O50" t="s">
        <v>32</v>
      </c>
      <c r="P50" t="e">
        <f t="shared" si="0"/>
        <v>#VALUE!</v>
      </c>
      <c r="Q50" t="e">
        <f t="shared" si="1"/>
        <v>#VALUE!</v>
      </c>
      <c r="R50" t="e">
        <f t="shared" si="2"/>
        <v>#VALUE!</v>
      </c>
      <c r="S50" t="e">
        <f t="shared" si="3"/>
        <v>#VALUE!</v>
      </c>
      <c r="T50" t="e">
        <f t="shared" si="4"/>
        <v>#VALUE!</v>
      </c>
      <c r="U50" t="str">
        <f t="shared" si="5"/>
        <v>市川高高</v>
      </c>
    </row>
    <row r="51" spans="1:21" x14ac:dyDescent="0.2">
      <c r="A51" s="12">
        <v>1345</v>
      </c>
      <c r="B51" s="17" t="s">
        <v>5551</v>
      </c>
      <c r="C51" s="17" t="s">
        <v>5552</v>
      </c>
      <c r="D51" s="14"/>
      <c r="E51" s="17" t="s">
        <v>5071</v>
      </c>
      <c r="F51" s="17">
        <v>2</v>
      </c>
      <c r="G51" s="17"/>
      <c r="H51" s="17"/>
      <c r="I51" s="17"/>
      <c r="J51" s="17" t="s">
        <v>5553</v>
      </c>
      <c r="K51" s="17" t="s">
        <v>916</v>
      </c>
      <c r="L51" s="17" t="s">
        <v>5554</v>
      </c>
      <c r="M51" s="17" t="s">
        <v>917</v>
      </c>
      <c r="N51" s="17">
        <v>20060718</v>
      </c>
      <c r="O51" t="s">
        <v>32</v>
      </c>
      <c r="P51" t="e">
        <f t="shared" si="0"/>
        <v>#VALUE!</v>
      </c>
      <c r="Q51" t="e">
        <f t="shared" si="1"/>
        <v>#VALUE!</v>
      </c>
      <c r="R51" t="e">
        <f t="shared" si="2"/>
        <v>#VALUE!</v>
      </c>
      <c r="S51" t="e">
        <f t="shared" si="3"/>
        <v>#VALUE!</v>
      </c>
      <c r="T51" t="e">
        <f t="shared" si="4"/>
        <v>#VALUE!</v>
      </c>
      <c r="U51" t="str">
        <f t="shared" si="5"/>
        <v>市川高高</v>
      </c>
    </row>
    <row r="52" spans="1:21" x14ac:dyDescent="0.2">
      <c r="A52" s="12">
        <v>1346</v>
      </c>
      <c r="B52" s="17" t="s">
        <v>5557</v>
      </c>
      <c r="C52" s="17" t="s">
        <v>5558</v>
      </c>
      <c r="D52" s="14"/>
      <c r="E52" s="17" t="s">
        <v>5071</v>
      </c>
      <c r="F52" s="17">
        <v>2</v>
      </c>
      <c r="G52" s="17"/>
      <c r="H52" s="17"/>
      <c r="I52" s="17"/>
      <c r="J52" s="17" t="s">
        <v>415</v>
      </c>
      <c r="K52" s="17" t="s">
        <v>5559</v>
      </c>
      <c r="L52" s="17" t="s">
        <v>416</v>
      </c>
      <c r="M52" s="17" t="s">
        <v>5560</v>
      </c>
      <c r="N52" s="17">
        <v>20060526</v>
      </c>
      <c r="O52" t="s">
        <v>32</v>
      </c>
      <c r="P52" t="e">
        <f t="shared" si="0"/>
        <v>#VALUE!</v>
      </c>
      <c r="Q52" t="e">
        <f t="shared" si="1"/>
        <v>#VALUE!</v>
      </c>
      <c r="R52" t="e">
        <f t="shared" si="2"/>
        <v>#VALUE!</v>
      </c>
      <c r="S52" t="e">
        <f t="shared" si="3"/>
        <v>#VALUE!</v>
      </c>
      <c r="T52" t="e">
        <f t="shared" si="4"/>
        <v>#VALUE!</v>
      </c>
      <c r="U52" t="str">
        <f t="shared" si="5"/>
        <v>市川高高</v>
      </c>
    </row>
    <row r="53" spans="1:21" x14ac:dyDescent="0.2">
      <c r="A53" s="12">
        <v>1347</v>
      </c>
      <c r="B53" s="17" t="s">
        <v>5555</v>
      </c>
      <c r="C53" s="17" t="s">
        <v>5556</v>
      </c>
      <c r="D53" s="14"/>
      <c r="E53" s="17" t="s">
        <v>5071</v>
      </c>
      <c r="F53" s="17">
        <v>2</v>
      </c>
      <c r="G53" s="17"/>
      <c r="H53" s="17"/>
      <c r="I53" s="17"/>
      <c r="J53" s="17" t="s">
        <v>178</v>
      </c>
      <c r="K53" s="17" t="s">
        <v>3199</v>
      </c>
      <c r="L53" s="17" t="s">
        <v>179</v>
      </c>
      <c r="M53" s="17" t="s">
        <v>3200</v>
      </c>
      <c r="N53" s="17">
        <v>20060410</v>
      </c>
      <c r="O53" t="s">
        <v>32</v>
      </c>
      <c r="P53" t="e">
        <f t="shared" si="0"/>
        <v>#VALUE!</v>
      </c>
      <c r="Q53" t="e">
        <f t="shared" si="1"/>
        <v>#VALUE!</v>
      </c>
      <c r="R53" t="e">
        <f t="shared" si="2"/>
        <v>#VALUE!</v>
      </c>
      <c r="S53" t="e">
        <f t="shared" si="3"/>
        <v>#VALUE!</v>
      </c>
      <c r="T53" t="e">
        <f t="shared" si="4"/>
        <v>#VALUE!</v>
      </c>
      <c r="U53" t="str">
        <f t="shared" si="5"/>
        <v>市川高高</v>
      </c>
    </row>
    <row r="54" spans="1:21" x14ac:dyDescent="0.2">
      <c r="A54" s="12">
        <v>1348</v>
      </c>
      <c r="B54" s="17" t="s">
        <v>6227</v>
      </c>
      <c r="C54" s="17" t="s">
        <v>6228</v>
      </c>
      <c r="D54" s="14"/>
      <c r="E54" s="17" t="s">
        <v>5071</v>
      </c>
      <c r="F54" s="17">
        <v>1</v>
      </c>
      <c r="G54" s="17"/>
      <c r="H54" s="17"/>
      <c r="I54" s="17"/>
      <c r="J54" s="17" t="s">
        <v>6291</v>
      </c>
      <c r="K54" s="17" t="s">
        <v>953</v>
      </c>
      <c r="L54" s="17" t="s">
        <v>6170</v>
      </c>
      <c r="M54" s="17" t="s">
        <v>954</v>
      </c>
      <c r="N54" s="17">
        <v>20071126</v>
      </c>
      <c r="O54" t="s">
        <v>32</v>
      </c>
      <c r="P54" t="e">
        <f t="shared" si="0"/>
        <v>#VALUE!</v>
      </c>
      <c r="Q54" t="e">
        <f t="shared" si="1"/>
        <v>#VALUE!</v>
      </c>
      <c r="R54" t="e">
        <f t="shared" si="2"/>
        <v>#VALUE!</v>
      </c>
      <c r="S54" t="e">
        <f t="shared" si="3"/>
        <v>#VALUE!</v>
      </c>
      <c r="T54" t="e">
        <f t="shared" si="4"/>
        <v>#VALUE!</v>
      </c>
      <c r="U54" t="str">
        <f t="shared" si="5"/>
        <v>市川高高</v>
      </c>
    </row>
    <row r="55" spans="1:21" x14ac:dyDescent="0.2">
      <c r="A55" s="12">
        <v>1349</v>
      </c>
      <c r="B55" s="17" t="s">
        <v>3898</v>
      </c>
      <c r="C55" s="17" t="s">
        <v>6229</v>
      </c>
      <c r="D55" s="14"/>
      <c r="E55" s="17" t="s">
        <v>5071</v>
      </c>
      <c r="F55" s="17">
        <v>1</v>
      </c>
      <c r="G55" s="17"/>
      <c r="H55" s="17"/>
      <c r="I55" s="17"/>
      <c r="J55" s="17" t="s">
        <v>196</v>
      </c>
      <c r="K55" s="17" t="s">
        <v>951</v>
      </c>
      <c r="L55" s="17" t="s">
        <v>197</v>
      </c>
      <c r="M55" s="17" t="s">
        <v>952</v>
      </c>
      <c r="N55" s="17">
        <v>20080212</v>
      </c>
      <c r="O55" t="s">
        <v>32</v>
      </c>
      <c r="P55" t="e">
        <f t="shared" si="0"/>
        <v>#VALUE!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str">
        <f t="shared" si="5"/>
        <v>市川高高</v>
      </c>
    </row>
    <row r="56" spans="1:21" x14ac:dyDescent="0.2">
      <c r="A56" s="12">
        <v>1350</v>
      </c>
      <c r="B56" s="17" t="s">
        <v>5605</v>
      </c>
      <c r="C56" s="17" t="s">
        <v>6230</v>
      </c>
      <c r="D56" s="14"/>
      <c r="E56" s="17" t="s">
        <v>5071</v>
      </c>
      <c r="F56" s="17">
        <v>1</v>
      </c>
      <c r="G56" s="17"/>
      <c r="H56" s="17"/>
      <c r="I56" s="17"/>
      <c r="J56" s="17" t="s">
        <v>968</v>
      </c>
      <c r="K56" s="17" t="s">
        <v>4380</v>
      </c>
      <c r="L56" s="17" t="s">
        <v>970</v>
      </c>
      <c r="M56" s="17" t="s">
        <v>4381</v>
      </c>
      <c r="N56" s="17">
        <v>20080104</v>
      </c>
      <c r="O56" t="s">
        <v>32</v>
      </c>
      <c r="P56" t="e">
        <f t="shared" si="0"/>
        <v>#VALUE!</v>
      </c>
      <c r="Q56" t="e">
        <f t="shared" si="1"/>
        <v>#VALUE!</v>
      </c>
      <c r="R56" t="e">
        <f t="shared" si="2"/>
        <v>#VALUE!</v>
      </c>
      <c r="S56" t="e">
        <f t="shared" si="3"/>
        <v>#VALUE!</v>
      </c>
      <c r="T56" t="e">
        <f t="shared" si="4"/>
        <v>#VALUE!</v>
      </c>
      <c r="U56" t="str">
        <f t="shared" si="5"/>
        <v>市川高高</v>
      </c>
    </row>
    <row r="57" spans="1:21" x14ac:dyDescent="0.2">
      <c r="A57" s="12">
        <v>1351</v>
      </c>
      <c r="B57" s="17" t="s">
        <v>5771</v>
      </c>
      <c r="C57" s="17" t="s">
        <v>5772</v>
      </c>
      <c r="D57" s="14"/>
      <c r="E57" s="17" t="s">
        <v>5773</v>
      </c>
      <c r="F57" s="17">
        <v>3</v>
      </c>
      <c r="G57" s="17"/>
      <c r="H57" s="17"/>
      <c r="I57" s="17"/>
      <c r="J57" s="17" t="s">
        <v>699</v>
      </c>
      <c r="K57" s="17" t="s">
        <v>5774</v>
      </c>
      <c r="L57" s="17" t="s">
        <v>4489</v>
      </c>
      <c r="M57" s="17" t="s">
        <v>5775</v>
      </c>
      <c r="N57" s="17">
        <v>20051215</v>
      </c>
      <c r="O57" t="s">
        <v>32</v>
      </c>
      <c r="P57" t="e">
        <f t="shared" si="0"/>
        <v>#VALUE!</v>
      </c>
      <c r="Q57" t="e">
        <f t="shared" si="1"/>
        <v>#VALUE!</v>
      </c>
      <c r="R57" t="e">
        <f t="shared" si="2"/>
        <v>#VALUE!</v>
      </c>
      <c r="S57" t="e">
        <f t="shared" si="3"/>
        <v>#VALUE!</v>
      </c>
      <c r="T57" t="e">
        <f t="shared" si="4"/>
        <v>#VALUE!</v>
      </c>
      <c r="U57" t="str">
        <f t="shared" si="5"/>
        <v>和洋国府台女高高</v>
      </c>
    </row>
    <row r="58" spans="1:21" x14ac:dyDescent="0.2">
      <c r="A58" s="12">
        <v>1352</v>
      </c>
      <c r="B58" s="17" t="s">
        <v>832</v>
      </c>
      <c r="C58" s="17" t="s">
        <v>5776</v>
      </c>
      <c r="D58" s="14"/>
      <c r="E58" s="17" t="s">
        <v>5773</v>
      </c>
      <c r="F58" s="17">
        <v>3</v>
      </c>
      <c r="G58" s="17"/>
      <c r="H58" s="17"/>
      <c r="I58" s="17"/>
      <c r="J58" s="17" t="s">
        <v>142</v>
      </c>
      <c r="K58" s="17" t="s">
        <v>972</v>
      </c>
      <c r="L58" s="17" t="s">
        <v>143</v>
      </c>
      <c r="M58" s="17" t="s">
        <v>973</v>
      </c>
      <c r="N58" s="17">
        <v>20060328</v>
      </c>
      <c r="O58" t="s">
        <v>32</v>
      </c>
      <c r="P58" t="e">
        <f t="shared" si="0"/>
        <v>#VALUE!</v>
      </c>
      <c r="Q58" t="e">
        <f t="shared" si="1"/>
        <v>#VALUE!</v>
      </c>
      <c r="R58" t="e">
        <f t="shared" si="2"/>
        <v>#VALUE!</v>
      </c>
      <c r="S58" t="e">
        <f t="shared" si="3"/>
        <v>#VALUE!</v>
      </c>
      <c r="T58" t="e">
        <f t="shared" si="4"/>
        <v>#VALUE!</v>
      </c>
      <c r="U58" t="str">
        <f t="shared" si="5"/>
        <v>和洋国府台女高高</v>
      </c>
    </row>
    <row r="59" spans="1:21" x14ac:dyDescent="0.2">
      <c r="A59" s="12">
        <v>1353</v>
      </c>
      <c r="B59" s="17" t="s">
        <v>5777</v>
      </c>
      <c r="C59" s="17" t="s">
        <v>5778</v>
      </c>
      <c r="D59" s="14"/>
      <c r="E59" s="17" t="s">
        <v>5773</v>
      </c>
      <c r="F59" s="17">
        <v>3</v>
      </c>
      <c r="G59" s="17"/>
      <c r="H59" s="17"/>
      <c r="I59" s="17"/>
      <c r="J59" s="17" t="s">
        <v>4490</v>
      </c>
      <c r="K59" s="17" t="s">
        <v>1247</v>
      </c>
      <c r="L59" s="17" t="s">
        <v>4491</v>
      </c>
      <c r="M59" s="17" t="s">
        <v>1248</v>
      </c>
      <c r="N59" s="17">
        <v>20050728</v>
      </c>
      <c r="O59" t="s">
        <v>32</v>
      </c>
      <c r="P59" t="e">
        <f t="shared" si="0"/>
        <v>#VALUE!</v>
      </c>
      <c r="Q59" t="e">
        <f t="shared" si="1"/>
        <v>#VALUE!</v>
      </c>
      <c r="R59" t="e">
        <f t="shared" si="2"/>
        <v>#VALUE!</v>
      </c>
      <c r="S59" t="e">
        <f t="shared" si="3"/>
        <v>#VALUE!</v>
      </c>
      <c r="T59" t="e">
        <f t="shared" si="4"/>
        <v>#VALUE!</v>
      </c>
      <c r="U59" t="str">
        <f t="shared" si="5"/>
        <v>和洋国府台女高高</v>
      </c>
    </row>
    <row r="60" spans="1:21" x14ac:dyDescent="0.2">
      <c r="A60" s="12">
        <v>1354</v>
      </c>
      <c r="B60" s="17" t="s">
        <v>4223</v>
      </c>
      <c r="C60" s="17" t="s">
        <v>5779</v>
      </c>
      <c r="D60" s="14"/>
      <c r="E60" s="17" t="s">
        <v>5773</v>
      </c>
      <c r="F60" s="17">
        <v>3</v>
      </c>
      <c r="G60" s="17"/>
      <c r="H60" s="17"/>
      <c r="I60" s="17"/>
      <c r="J60" s="17" t="s">
        <v>360</v>
      </c>
      <c r="K60" s="17" t="s">
        <v>5780</v>
      </c>
      <c r="L60" s="17" t="s">
        <v>361</v>
      </c>
      <c r="M60" s="17" t="s">
        <v>5781</v>
      </c>
      <c r="N60" s="17">
        <v>20060302</v>
      </c>
      <c r="O60" t="s">
        <v>32</v>
      </c>
      <c r="P60" t="e">
        <f t="shared" si="0"/>
        <v>#VALUE!</v>
      </c>
      <c r="Q60" t="e">
        <f t="shared" si="1"/>
        <v>#VALUE!</v>
      </c>
      <c r="R60" t="e">
        <f t="shared" si="2"/>
        <v>#VALUE!</v>
      </c>
      <c r="S60" t="e">
        <f t="shared" si="3"/>
        <v>#VALUE!</v>
      </c>
      <c r="T60" t="e">
        <f t="shared" si="4"/>
        <v>#VALUE!</v>
      </c>
      <c r="U60" t="str">
        <f t="shared" si="5"/>
        <v>和洋国府台女高高</v>
      </c>
    </row>
    <row r="61" spans="1:21" x14ac:dyDescent="0.2">
      <c r="A61" s="12">
        <v>1355</v>
      </c>
      <c r="B61" s="17" t="s">
        <v>5214</v>
      </c>
      <c r="C61" s="17" t="s">
        <v>5782</v>
      </c>
      <c r="D61" s="14"/>
      <c r="E61" s="17" t="s">
        <v>5773</v>
      </c>
      <c r="F61" s="17">
        <v>2</v>
      </c>
      <c r="G61" s="17"/>
      <c r="H61" s="17"/>
      <c r="I61" s="17"/>
      <c r="J61" s="17" t="s">
        <v>54</v>
      </c>
      <c r="K61" s="17" t="s">
        <v>3199</v>
      </c>
      <c r="L61" s="17" t="s">
        <v>5215</v>
      </c>
      <c r="M61" s="17" t="s">
        <v>3200</v>
      </c>
      <c r="N61" s="17">
        <v>20061110</v>
      </c>
      <c r="O61" t="s">
        <v>32</v>
      </c>
      <c r="P61" t="e">
        <f t="shared" si="0"/>
        <v>#VALUE!</v>
      </c>
      <c r="Q61" t="e">
        <f t="shared" si="1"/>
        <v>#VALUE!</v>
      </c>
      <c r="R61" t="e">
        <f t="shared" si="2"/>
        <v>#VALUE!</v>
      </c>
      <c r="S61" t="e">
        <f t="shared" si="3"/>
        <v>#VALUE!</v>
      </c>
      <c r="T61" t="e">
        <f t="shared" si="4"/>
        <v>#VALUE!</v>
      </c>
      <c r="U61" t="str">
        <f t="shared" si="5"/>
        <v>和洋国府台女高高</v>
      </c>
    </row>
    <row r="62" spans="1:21" x14ac:dyDescent="0.2">
      <c r="A62" s="12">
        <v>1356</v>
      </c>
      <c r="B62" s="17" t="s">
        <v>4341</v>
      </c>
      <c r="C62" s="17" t="s">
        <v>6231</v>
      </c>
      <c r="D62" s="14"/>
      <c r="E62" s="17" t="s">
        <v>5773</v>
      </c>
      <c r="F62" s="17">
        <v>2</v>
      </c>
      <c r="G62" s="17"/>
      <c r="H62" s="17"/>
      <c r="I62" s="17"/>
      <c r="J62" s="17" t="s">
        <v>4342</v>
      </c>
      <c r="K62" s="17" t="s">
        <v>6292</v>
      </c>
      <c r="L62" s="17" t="s">
        <v>5315</v>
      </c>
      <c r="M62" s="17" t="s">
        <v>6171</v>
      </c>
      <c r="N62" s="17">
        <v>20060704</v>
      </c>
      <c r="O62" t="s">
        <v>32</v>
      </c>
      <c r="P62" t="e">
        <f t="shared" si="0"/>
        <v>#VALUE!</v>
      </c>
      <c r="Q62" t="e">
        <f t="shared" si="1"/>
        <v>#VALUE!</v>
      </c>
      <c r="R62" t="e">
        <f t="shared" si="2"/>
        <v>#VALUE!</v>
      </c>
      <c r="S62" t="e">
        <f t="shared" si="3"/>
        <v>#VALUE!</v>
      </c>
      <c r="T62" t="e">
        <f t="shared" si="4"/>
        <v>#VALUE!</v>
      </c>
      <c r="U62" t="str">
        <f t="shared" si="5"/>
        <v>和洋国府台女高高</v>
      </c>
    </row>
    <row r="63" spans="1:21" x14ac:dyDescent="0.2">
      <c r="A63" s="12">
        <v>1357</v>
      </c>
      <c r="B63" s="17" t="s">
        <v>5783</v>
      </c>
      <c r="C63" s="17" t="s">
        <v>5784</v>
      </c>
      <c r="D63" s="14"/>
      <c r="E63" s="17" t="s">
        <v>5073</v>
      </c>
      <c r="F63" s="17">
        <v>3</v>
      </c>
      <c r="G63" s="17"/>
      <c r="H63" s="17"/>
      <c r="I63" s="17"/>
      <c r="J63" s="17" t="s">
        <v>5785</v>
      </c>
      <c r="K63" s="17" t="s">
        <v>2024</v>
      </c>
      <c r="L63" s="17" t="s">
        <v>5786</v>
      </c>
      <c r="M63" s="17" t="s">
        <v>335</v>
      </c>
      <c r="N63" s="17">
        <v>20050926</v>
      </c>
      <c r="O63" t="s">
        <v>32</v>
      </c>
      <c r="P63" t="e">
        <f t="shared" si="0"/>
        <v>#VALUE!</v>
      </c>
      <c r="Q63" t="e">
        <f t="shared" si="1"/>
        <v>#VALUE!</v>
      </c>
      <c r="R63" t="e">
        <f t="shared" si="2"/>
        <v>#VALUE!</v>
      </c>
      <c r="S63" t="e">
        <f t="shared" si="3"/>
        <v>#VALUE!</v>
      </c>
      <c r="T63" t="e">
        <f t="shared" si="4"/>
        <v>#VALUE!</v>
      </c>
      <c r="U63" t="str">
        <f t="shared" si="5"/>
        <v>千葉商科大付高高</v>
      </c>
    </row>
    <row r="64" spans="1:21" x14ac:dyDescent="0.2">
      <c r="A64" s="12">
        <v>1358</v>
      </c>
      <c r="B64" s="17" t="s">
        <v>1135</v>
      </c>
      <c r="C64" s="17" t="s">
        <v>4410</v>
      </c>
      <c r="D64" s="14"/>
      <c r="E64" s="17" t="s">
        <v>5073</v>
      </c>
      <c r="F64" s="17">
        <v>3</v>
      </c>
      <c r="G64" s="17"/>
      <c r="H64" s="17"/>
      <c r="I64" s="17"/>
      <c r="J64" s="17" t="s">
        <v>36</v>
      </c>
      <c r="K64" s="17" t="s">
        <v>606</v>
      </c>
      <c r="L64" s="17" t="s">
        <v>5137</v>
      </c>
      <c r="M64" s="17" t="s">
        <v>944</v>
      </c>
      <c r="N64" s="17">
        <v>20051129</v>
      </c>
      <c r="O64" t="s">
        <v>32</v>
      </c>
      <c r="P64" t="e">
        <f t="shared" si="0"/>
        <v>#VALUE!</v>
      </c>
      <c r="Q64" t="e">
        <f t="shared" si="1"/>
        <v>#VALUE!</v>
      </c>
      <c r="R64" t="e">
        <f t="shared" si="2"/>
        <v>#VALUE!</v>
      </c>
      <c r="S64" t="e">
        <f t="shared" si="3"/>
        <v>#VALUE!</v>
      </c>
      <c r="T64" t="e">
        <f t="shared" si="4"/>
        <v>#VALUE!</v>
      </c>
      <c r="U64" t="str">
        <f t="shared" si="5"/>
        <v>千葉商科大付高高</v>
      </c>
    </row>
    <row r="65" spans="1:21" x14ac:dyDescent="0.2">
      <c r="A65" s="12">
        <v>1359</v>
      </c>
      <c r="B65" s="17" t="s">
        <v>5142</v>
      </c>
      <c r="C65" s="17" t="s">
        <v>5791</v>
      </c>
      <c r="D65" s="14"/>
      <c r="E65" s="17" t="s">
        <v>5073</v>
      </c>
      <c r="F65" s="17">
        <v>3</v>
      </c>
      <c r="G65" s="17"/>
      <c r="H65" s="17"/>
      <c r="I65" s="17"/>
      <c r="J65" s="17" t="s">
        <v>68</v>
      </c>
      <c r="K65" s="17" t="s">
        <v>4406</v>
      </c>
      <c r="L65" s="17" t="s">
        <v>69</v>
      </c>
      <c r="M65" s="17" t="s">
        <v>4407</v>
      </c>
      <c r="N65" s="17">
        <v>20060228</v>
      </c>
      <c r="O65" t="s">
        <v>32</v>
      </c>
      <c r="P65" t="e">
        <f t="shared" si="0"/>
        <v>#VALUE!</v>
      </c>
      <c r="Q65" t="e">
        <f t="shared" si="1"/>
        <v>#VALUE!</v>
      </c>
      <c r="R65" t="e">
        <f t="shared" si="2"/>
        <v>#VALUE!</v>
      </c>
      <c r="S65" t="e">
        <f t="shared" si="3"/>
        <v>#VALUE!</v>
      </c>
      <c r="T65" t="e">
        <f t="shared" si="4"/>
        <v>#VALUE!</v>
      </c>
      <c r="U65" t="str">
        <f t="shared" si="5"/>
        <v>千葉商科大付高高</v>
      </c>
    </row>
    <row r="66" spans="1:21" x14ac:dyDescent="0.2">
      <c r="A66" s="12">
        <v>1360</v>
      </c>
      <c r="B66" s="17" t="s">
        <v>1984</v>
      </c>
      <c r="C66" s="17" t="s">
        <v>5795</v>
      </c>
      <c r="D66" s="14"/>
      <c r="E66" s="17" t="s">
        <v>5073</v>
      </c>
      <c r="F66" s="17">
        <v>3</v>
      </c>
      <c r="G66" s="17"/>
      <c r="H66" s="17"/>
      <c r="I66" s="17"/>
      <c r="J66" s="17" t="s">
        <v>1986</v>
      </c>
      <c r="K66" s="17" t="s">
        <v>1181</v>
      </c>
      <c r="L66" s="17" t="s">
        <v>5796</v>
      </c>
      <c r="M66" s="17" t="s">
        <v>1182</v>
      </c>
      <c r="N66" s="17">
        <v>20050614</v>
      </c>
      <c r="O66" t="s">
        <v>32</v>
      </c>
      <c r="P66" t="e">
        <f t="shared" si="0"/>
        <v>#VALUE!</v>
      </c>
      <c r="Q66" t="e">
        <f t="shared" si="1"/>
        <v>#VALUE!</v>
      </c>
      <c r="R66" t="e">
        <f t="shared" si="2"/>
        <v>#VALUE!</v>
      </c>
      <c r="S66" t="e">
        <f t="shared" si="3"/>
        <v>#VALUE!</v>
      </c>
      <c r="T66" t="e">
        <f t="shared" si="4"/>
        <v>#VALUE!</v>
      </c>
      <c r="U66" t="str">
        <f t="shared" si="5"/>
        <v>千葉商科大付高高</v>
      </c>
    </row>
    <row r="67" spans="1:21" x14ac:dyDescent="0.2">
      <c r="A67" s="12">
        <v>1361</v>
      </c>
      <c r="B67" s="17" t="s">
        <v>5788</v>
      </c>
      <c r="C67" s="17" t="s">
        <v>5789</v>
      </c>
      <c r="D67" s="14"/>
      <c r="E67" s="17" t="s">
        <v>5073</v>
      </c>
      <c r="F67" s="17">
        <v>3</v>
      </c>
      <c r="G67" s="17"/>
      <c r="H67" s="17"/>
      <c r="I67" s="17"/>
      <c r="J67" s="17" t="s">
        <v>5790</v>
      </c>
      <c r="K67" s="17" t="s">
        <v>3414</v>
      </c>
      <c r="L67" s="17" t="s">
        <v>6172</v>
      </c>
      <c r="M67" s="17" t="s">
        <v>3415</v>
      </c>
      <c r="N67" s="17">
        <v>20060401</v>
      </c>
      <c r="O67" t="s">
        <v>32</v>
      </c>
      <c r="P67" t="e">
        <f t="shared" ref="P67:P130" si="6">LEFT(B67,FIND("　",B67)-1)</f>
        <v>#VALUE!</v>
      </c>
      <c r="Q67" t="e">
        <f t="shared" ref="Q67:Q130" si="7">RIGHT(B67,LEN(B67)-FIND("　",B67))</f>
        <v>#VALUE!</v>
      </c>
      <c r="R67" t="e">
        <f t="shared" ref="R67:R130" si="8">ASC(LEFT(J67,FIND("　",J67)-1))</f>
        <v>#VALUE!</v>
      </c>
      <c r="S67" t="e">
        <f t="shared" ref="S67:S130" si="9">ASC(RIGHT(J67,LEN(J67)-FIND("　",J67)))</f>
        <v>#VALUE!</v>
      </c>
      <c r="T67" t="e">
        <f t="shared" ref="T67:T130" si="10">LEFT(O67,FIND(" ",O67)-1)</f>
        <v>#VALUE!</v>
      </c>
      <c r="U67" t="str">
        <f t="shared" ref="U67:U130" si="11">E67&amp;"高"</f>
        <v>千葉商科大付高高</v>
      </c>
    </row>
    <row r="68" spans="1:21" x14ac:dyDescent="0.2">
      <c r="A68" s="12">
        <v>1362</v>
      </c>
      <c r="B68" s="17" t="s">
        <v>5797</v>
      </c>
      <c r="C68" s="17" t="s">
        <v>5798</v>
      </c>
      <c r="D68" s="14"/>
      <c r="E68" s="17" t="s">
        <v>5073</v>
      </c>
      <c r="F68" s="17">
        <v>2</v>
      </c>
      <c r="G68" s="17"/>
      <c r="H68" s="17"/>
      <c r="I68" s="17"/>
      <c r="J68" s="17" t="s">
        <v>1786</v>
      </c>
      <c r="K68" s="17" t="s">
        <v>4319</v>
      </c>
      <c r="L68" s="17" t="s">
        <v>1788</v>
      </c>
      <c r="M68" s="17" t="s">
        <v>4320</v>
      </c>
      <c r="N68" s="17">
        <v>20061226</v>
      </c>
      <c r="O68" t="s">
        <v>32</v>
      </c>
      <c r="P68" t="e">
        <f t="shared" si="6"/>
        <v>#VALUE!</v>
      </c>
      <c r="Q68" t="e">
        <f t="shared" si="7"/>
        <v>#VALUE!</v>
      </c>
      <c r="R68" t="e">
        <f t="shared" si="8"/>
        <v>#VALUE!</v>
      </c>
      <c r="S68" t="e">
        <f t="shared" si="9"/>
        <v>#VALUE!</v>
      </c>
      <c r="T68" t="e">
        <f t="shared" si="10"/>
        <v>#VALUE!</v>
      </c>
      <c r="U68" t="str">
        <f t="shared" si="11"/>
        <v>千葉商科大付高高</v>
      </c>
    </row>
    <row r="69" spans="1:21" x14ac:dyDescent="0.2">
      <c r="A69" s="12">
        <v>1363</v>
      </c>
      <c r="B69" s="17" t="s">
        <v>4474</v>
      </c>
      <c r="C69" s="17" t="s">
        <v>4410</v>
      </c>
      <c r="D69" s="14"/>
      <c r="E69" s="17" t="s">
        <v>5073</v>
      </c>
      <c r="F69" s="17">
        <v>2</v>
      </c>
      <c r="G69" s="17"/>
      <c r="H69" s="17"/>
      <c r="I69" s="17"/>
      <c r="J69" s="17" t="s">
        <v>246</v>
      </c>
      <c r="K69" s="17" t="s">
        <v>606</v>
      </c>
      <c r="L69" s="17" t="s">
        <v>247</v>
      </c>
      <c r="M69" s="17" t="s">
        <v>944</v>
      </c>
      <c r="N69" s="17">
        <v>20061007</v>
      </c>
      <c r="O69" t="s">
        <v>32</v>
      </c>
      <c r="P69" t="e">
        <f t="shared" si="6"/>
        <v>#VALUE!</v>
      </c>
      <c r="Q69" t="e">
        <f t="shared" si="7"/>
        <v>#VALUE!</v>
      </c>
      <c r="R69" t="e">
        <f t="shared" si="8"/>
        <v>#VALUE!</v>
      </c>
      <c r="S69" t="e">
        <f t="shared" si="9"/>
        <v>#VALUE!</v>
      </c>
      <c r="T69" t="e">
        <f t="shared" si="10"/>
        <v>#VALUE!</v>
      </c>
      <c r="U69" t="str">
        <f t="shared" si="11"/>
        <v>千葉商科大付高高</v>
      </c>
    </row>
    <row r="70" spans="1:21" x14ac:dyDescent="0.2">
      <c r="A70" s="12">
        <v>1364</v>
      </c>
      <c r="B70" s="17" t="s">
        <v>5303</v>
      </c>
      <c r="C70" s="17" t="s">
        <v>5799</v>
      </c>
      <c r="D70" s="14"/>
      <c r="E70" s="17" t="s">
        <v>5073</v>
      </c>
      <c r="F70" s="17">
        <v>2</v>
      </c>
      <c r="G70" s="17"/>
      <c r="H70" s="17"/>
      <c r="I70" s="17"/>
      <c r="J70" s="17" t="s">
        <v>735</v>
      </c>
      <c r="K70" s="17" t="s">
        <v>988</v>
      </c>
      <c r="L70" s="17" t="s">
        <v>5304</v>
      </c>
      <c r="M70" s="17" t="s">
        <v>989</v>
      </c>
      <c r="N70" s="17">
        <v>20070221</v>
      </c>
      <c r="O70" t="s">
        <v>32</v>
      </c>
      <c r="P70" t="e">
        <f t="shared" si="6"/>
        <v>#VALUE!</v>
      </c>
      <c r="Q70" t="e">
        <f t="shared" si="7"/>
        <v>#VALUE!</v>
      </c>
      <c r="R70" t="e">
        <f t="shared" si="8"/>
        <v>#VALUE!</v>
      </c>
      <c r="S70" t="e">
        <f t="shared" si="9"/>
        <v>#VALUE!</v>
      </c>
      <c r="T70" t="e">
        <f t="shared" si="10"/>
        <v>#VALUE!</v>
      </c>
      <c r="U70" t="str">
        <f t="shared" si="11"/>
        <v>千葉商科大付高高</v>
      </c>
    </row>
    <row r="71" spans="1:21" x14ac:dyDescent="0.2">
      <c r="A71" s="12">
        <v>1365</v>
      </c>
      <c r="B71" s="17" t="s">
        <v>800</v>
      </c>
      <c r="C71" s="17" t="s">
        <v>5787</v>
      </c>
      <c r="D71" s="14"/>
      <c r="E71" s="17" t="s">
        <v>5073</v>
      </c>
      <c r="F71" s="17">
        <v>2</v>
      </c>
      <c r="G71" s="17"/>
      <c r="H71" s="17"/>
      <c r="I71" s="17"/>
      <c r="J71" s="17" t="s">
        <v>801</v>
      </c>
      <c r="K71" s="17" t="s">
        <v>3349</v>
      </c>
      <c r="L71" s="17" t="s">
        <v>5931</v>
      </c>
      <c r="M71" s="17" t="s">
        <v>3351</v>
      </c>
      <c r="N71" s="17">
        <v>20070128</v>
      </c>
      <c r="O71" t="s">
        <v>32</v>
      </c>
      <c r="P71" t="e">
        <f t="shared" si="6"/>
        <v>#VALUE!</v>
      </c>
      <c r="Q71" t="e">
        <f t="shared" si="7"/>
        <v>#VALUE!</v>
      </c>
      <c r="R71" t="e">
        <f t="shared" si="8"/>
        <v>#VALUE!</v>
      </c>
      <c r="S71" t="e">
        <f t="shared" si="9"/>
        <v>#VALUE!</v>
      </c>
      <c r="T71" t="e">
        <f t="shared" si="10"/>
        <v>#VALUE!</v>
      </c>
      <c r="U71" t="str">
        <f t="shared" si="11"/>
        <v>千葉商科大付高高</v>
      </c>
    </row>
    <row r="72" spans="1:21" x14ac:dyDescent="0.2">
      <c r="A72" s="12">
        <v>1366</v>
      </c>
      <c r="B72" s="17" t="s">
        <v>5792</v>
      </c>
      <c r="C72" s="17" t="s">
        <v>5793</v>
      </c>
      <c r="D72" s="14"/>
      <c r="E72" s="17" t="s">
        <v>5073</v>
      </c>
      <c r="F72" s="17">
        <v>2</v>
      </c>
      <c r="G72" s="17"/>
      <c r="H72" s="17"/>
      <c r="I72" s="17"/>
      <c r="J72" s="17" t="s">
        <v>5794</v>
      </c>
      <c r="K72" s="17" t="s">
        <v>943</v>
      </c>
      <c r="L72" s="17" t="s">
        <v>6173</v>
      </c>
      <c r="M72" s="17" t="s">
        <v>950</v>
      </c>
      <c r="N72" s="17">
        <v>20070327</v>
      </c>
      <c r="O72" t="s">
        <v>32</v>
      </c>
      <c r="P72" t="e">
        <f t="shared" si="6"/>
        <v>#VALUE!</v>
      </c>
      <c r="Q72" t="e">
        <f t="shared" si="7"/>
        <v>#VALUE!</v>
      </c>
      <c r="R72" t="e">
        <f t="shared" si="8"/>
        <v>#VALUE!</v>
      </c>
      <c r="S72" t="e">
        <f t="shared" si="9"/>
        <v>#VALUE!</v>
      </c>
      <c r="T72" t="e">
        <f t="shared" si="10"/>
        <v>#VALUE!</v>
      </c>
      <c r="U72" t="str">
        <f t="shared" si="11"/>
        <v>千葉商科大付高高</v>
      </c>
    </row>
    <row r="73" spans="1:21" x14ac:dyDescent="0.2">
      <c r="A73" s="12">
        <v>1557</v>
      </c>
      <c r="B73" s="17" t="s">
        <v>6232</v>
      </c>
      <c r="C73" s="17" t="s">
        <v>6233</v>
      </c>
      <c r="D73" s="14"/>
      <c r="E73" s="17" t="s">
        <v>5073</v>
      </c>
      <c r="F73" s="17">
        <v>1</v>
      </c>
      <c r="G73" s="17"/>
      <c r="H73" s="17"/>
      <c r="I73" s="17"/>
      <c r="J73" s="17" t="s">
        <v>6293</v>
      </c>
      <c r="K73" s="17" t="s">
        <v>6294</v>
      </c>
      <c r="L73" s="17" t="s">
        <v>6174</v>
      </c>
      <c r="M73" s="17" t="s">
        <v>6175</v>
      </c>
      <c r="N73" s="17">
        <v>20071124</v>
      </c>
      <c r="O73" t="s">
        <v>32</v>
      </c>
      <c r="P73" t="e">
        <f t="shared" si="6"/>
        <v>#VALUE!</v>
      </c>
      <c r="Q73" t="e">
        <f t="shared" si="7"/>
        <v>#VALUE!</v>
      </c>
      <c r="R73" t="e">
        <f t="shared" si="8"/>
        <v>#VALUE!</v>
      </c>
      <c r="S73" t="e">
        <f t="shared" si="9"/>
        <v>#VALUE!</v>
      </c>
      <c r="T73" t="e">
        <f t="shared" si="10"/>
        <v>#VALUE!</v>
      </c>
      <c r="U73" t="str">
        <f t="shared" si="11"/>
        <v>千葉商科大付高高</v>
      </c>
    </row>
    <row r="74" spans="1:21" x14ac:dyDescent="0.2">
      <c r="A74" s="12">
        <v>1558</v>
      </c>
      <c r="B74" s="17" t="s">
        <v>4496</v>
      </c>
      <c r="C74" s="17" t="s">
        <v>6234</v>
      </c>
      <c r="D74" s="14"/>
      <c r="E74" s="17" t="s">
        <v>5073</v>
      </c>
      <c r="F74" s="17">
        <v>1</v>
      </c>
      <c r="G74" s="17"/>
      <c r="H74" s="17"/>
      <c r="I74" s="17"/>
      <c r="J74" s="17" t="s">
        <v>997</v>
      </c>
      <c r="K74" s="17" t="s">
        <v>6295</v>
      </c>
      <c r="L74" s="17" t="s">
        <v>998</v>
      </c>
      <c r="M74" s="17" t="s">
        <v>6176</v>
      </c>
      <c r="N74" s="17">
        <v>20070510</v>
      </c>
      <c r="O74" t="s">
        <v>32</v>
      </c>
      <c r="P74" t="e">
        <f t="shared" si="6"/>
        <v>#VALUE!</v>
      </c>
      <c r="Q74" t="e">
        <f t="shared" si="7"/>
        <v>#VALUE!</v>
      </c>
      <c r="R74" t="e">
        <f t="shared" si="8"/>
        <v>#VALUE!</v>
      </c>
      <c r="S74" t="e">
        <f t="shared" si="9"/>
        <v>#VALUE!</v>
      </c>
      <c r="T74" t="e">
        <f t="shared" si="10"/>
        <v>#VALUE!</v>
      </c>
      <c r="U74" t="str">
        <f t="shared" si="11"/>
        <v>千葉商科大付高高</v>
      </c>
    </row>
    <row r="75" spans="1:21" x14ac:dyDescent="0.2">
      <c r="A75" s="12">
        <v>1559</v>
      </c>
      <c r="B75" s="17" t="s">
        <v>6235</v>
      </c>
      <c r="C75" s="17" t="s">
        <v>1126</v>
      </c>
      <c r="D75" s="14"/>
      <c r="E75" s="17" t="s">
        <v>5073</v>
      </c>
      <c r="F75" s="17">
        <v>1</v>
      </c>
      <c r="G75" s="17"/>
      <c r="H75" s="17"/>
      <c r="I75" s="17"/>
      <c r="J75" s="17" t="s">
        <v>6296</v>
      </c>
      <c r="K75" s="17" t="s">
        <v>606</v>
      </c>
      <c r="L75" s="17" t="s">
        <v>6177</v>
      </c>
      <c r="M75" s="17" t="s">
        <v>944</v>
      </c>
      <c r="N75" s="17">
        <v>20070609</v>
      </c>
      <c r="O75" t="s">
        <v>32</v>
      </c>
      <c r="P75" t="e">
        <f t="shared" si="6"/>
        <v>#VALUE!</v>
      </c>
      <c r="Q75" t="e">
        <f t="shared" si="7"/>
        <v>#VALUE!</v>
      </c>
      <c r="R75" t="e">
        <f t="shared" si="8"/>
        <v>#VALUE!</v>
      </c>
      <c r="S75" t="e">
        <f t="shared" si="9"/>
        <v>#VALUE!</v>
      </c>
      <c r="T75" t="e">
        <f t="shared" si="10"/>
        <v>#VALUE!</v>
      </c>
      <c r="U75" t="str">
        <f t="shared" si="11"/>
        <v>千葉商科大付高高</v>
      </c>
    </row>
    <row r="76" spans="1:21" x14ac:dyDescent="0.2">
      <c r="A76" s="12">
        <v>1560</v>
      </c>
      <c r="B76" s="17" t="s">
        <v>6236</v>
      </c>
      <c r="C76" s="17" t="s">
        <v>6237</v>
      </c>
      <c r="D76" s="14"/>
      <c r="E76" s="17" t="s">
        <v>5073</v>
      </c>
      <c r="F76" s="17">
        <v>1</v>
      </c>
      <c r="G76" s="17"/>
      <c r="H76" s="17"/>
      <c r="I76" s="17"/>
      <c r="J76" s="17" t="s">
        <v>1026</v>
      </c>
      <c r="K76" s="17" t="s">
        <v>6297</v>
      </c>
      <c r="L76" s="17" t="s">
        <v>1027</v>
      </c>
      <c r="M76" s="17" t="s">
        <v>6178</v>
      </c>
      <c r="N76" s="17">
        <v>20080226</v>
      </c>
      <c r="O76" t="s">
        <v>32</v>
      </c>
      <c r="P76" t="e">
        <f t="shared" si="6"/>
        <v>#VALUE!</v>
      </c>
      <c r="Q76" t="e">
        <f t="shared" si="7"/>
        <v>#VALUE!</v>
      </c>
      <c r="R76" t="e">
        <f t="shared" si="8"/>
        <v>#VALUE!</v>
      </c>
      <c r="S76" t="e">
        <f t="shared" si="9"/>
        <v>#VALUE!</v>
      </c>
      <c r="T76" t="e">
        <f t="shared" si="10"/>
        <v>#VALUE!</v>
      </c>
      <c r="U76" t="str">
        <f t="shared" si="11"/>
        <v>千葉商科大付高高</v>
      </c>
    </row>
    <row r="77" spans="1:21" x14ac:dyDescent="0.2">
      <c r="A77" s="12">
        <v>1561</v>
      </c>
      <c r="B77" s="17" t="s">
        <v>4496</v>
      </c>
      <c r="C77" s="17" t="s">
        <v>6238</v>
      </c>
      <c r="D77" s="14"/>
      <c r="E77" s="17" t="s">
        <v>5073</v>
      </c>
      <c r="F77" s="17">
        <v>1</v>
      </c>
      <c r="G77" s="17"/>
      <c r="H77" s="17"/>
      <c r="I77" s="17"/>
      <c r="J77" s="17" t="s">
        <v>997</v>
      </c>
      <c r="K77" s="17" t="s">
        <v>972</v>
      </c>
      <c r="L77" s="17" t="s">
        <v>998</v>
      </c>
      <c r="M77" s="17" t="s">
        <v>973</v>
      </c>
      <c r="N77" s="17">
        <v>20070725</v>
      </c>
      <c r="O77" t="s">
        <v>32</v>
      </c>
      <c r="P77" t="e">
        <f t="shared" si="6"/>
        <v>#VALUE!</v>
      </c>
      <c r="Q77" t="e">
        <f t="shared" si="7"/>
        <v>#VALUE!</v>
      </c>
      <c r="R77" t="e">
        <f t="shared" si="8"/>
        <v>#VALUE!</v>
      </c>
      <c r="S77" t="e">
        <f t="shared" si="9"/>
        <v>#VALUE!</v>
      </c>
      <c r="T77" t="e">
        <f t="shared" si="10"/>
        <v>#VALUE!</v>
      </c>
      <c r="U77" t="str">
        <f t="shared" si="11"/>
        <v>千葉商科大付高高</v>
      </c>
    </row>
    <row r="78" spans="1:21" x14ac:dyDescent="0.2">
      <c r="A78" s="12">
        <v>1562</v>
      </c>
      <c r="B78" s="17" t="s">
        <v>832</v>
      </c>
      <c r="C78" s="17" t="s">
        <v>6239</v>
      </c>
      <c r="D78" s="14"/>
      <c r="E78" s="17" t="s">
        <v>5073</v>
      </c>
      <c r="F78" s="17">
        <v>1</v>
      </c>
      <c r="G78" s="17"/>
      <c r="H78" s="17"/>
      <c r="I78" s="17"/>
      <c r="J78" s="17" t="s">
        <v>142</v>
      </c>
      <c r="K78" s="17" t="s">
        <v>1011</v>
      </c>
      <c r="L78" s="17" t="s">
        <v>143</v>
      </c>
      <c r="M78" s="17" t="s">
        <v>4370</v>
      </c>
      <c r="N78" s="17">
        <v>20070725</v>
      </c>
      <c r="O78" t="s">
        <v>32</v>
      </c>
      <c r="P78" t="e">
        <f t="shared" si="6"/>
        <v>#VALUE!</v>
      </c>
      <c r="Q78" t="e">
        <f t="shared" si="7"/>
        <v>#VALUE!</v>
      </c>
      <c r="R78" t="e">
        <f t="shared" si="8"/>
        <v>#VALUE!</v>
      </c>
      <c r="S78" t="e">
        <f t="shared" si="9"/>
        <v>#VALUE!</v>
      </c>
      <c r="T78" t="e">
        <f t="shared" si="10"/>
        <v>#VALUE!</v>
      </c>
      <c r="U78" t="str">
        <f t="shared" si="11"/>
        <v>千葉商科大付高高</v>
      </c>
    </row>
    <row r="79" spans="1:21" x14ac:dyDescent="0.2">
      <c r="A79" s="12">
        <v>1563</v>
      </c>
      <c r="B79" s="17" t="s">
        <v>2279</v>
      </c>
      <c r="C79" s="17" t="s">
        <v>5793</v>
      </c>
      <c r="D79" s="14"/>
      <c r="E79" s="17" t="s">
        <v>5073</v>
      </c>
      <c r="F79" s="17">
        <v>1</v>
      </c>
      <c r="G79" s="17"/>
      <c r="H79" s="17"/>
      <c r="I79" s="17"/>
      <c r="J79" s="17" t="s">
        <v>94</v>
      </c>
      <c r="K79" s="17" t="s">
        <v>943</v>
      </c>
      <c r="L79" s="17" t="s">
        <v>96</v>
      </c>
      <c r="M79" s="17" t="s">
        <v>950</v>
      </c>
      <c r="N79" s="17">
        <v>20070710</v>
      </c>
      <c r="O79" t="s">
        <v>32</v>
      </c>
      <c r="P79" t="e">
        <f t="shared" si="6"/>
        <v>#VALUE!</v>
      </c>
      <c r="Q79" t="e">
        <f t="shared" si="7"/>
        <v>#VALUE!</v>
      </c>
      <c r="R79" t="e">
        <f t="shared" si="8"/>
        <v>#VALUE!</v>
      </c>
      <c r="S79" t="e">
        <f t="shared" si="9"/>
        <v>#VALUE!</v>
      </c>
      <c r="T79" t="e">
        <f t="shared" si="10"/>
        <v>#VALUE!</v>
      </c>
      <c r="U79" t="str">
        <f t="shared" si="11"/>
        <v>千葉商科大付高高</v>
      </c>
    </row>
    <row r="80" spans="1:21" x14ac:dyDescent="0.2">
      <c r="A80" s="12">
        <v>1564</v>
      </c>
      <c r="B80" s="17" t="s">
        <v>6240</v>
      </c>
      <c r="C80" s="17" t="s">
        <v>6241</v>
      </c>
      <c r="D80" s="14"/>
      <c r="E80" s="17" t="s">
        <v>5073</v>
      </c>
      <c r="F80" s="17">
        <v>1</v>
      </c>
      <c r="G80" s="17"/>
      <c r="H80" s="17"/>
      <c r="I80" s="17"/>
      <c r="J80" s="17" t="s">
        <v>6298</v>
      </c>
      <c r="K80" s="17" t="s">
        <v>1107</v>
      </c>
      <c r="L80" s="17" t="s">
        <v>6179</v>
      </c>
      <c r="M80" s="17" t="s">
        <v>1108</v>
      </c>
      <c r="N80" s="17">
        <v>20080324</v>
      </c>
      <c r="O80" t="s">
        <v>32</v>
      </c>
      <c r="P80" t="e">
        <f t="shared" si="6"/>
        <v>#VALUE!</v>
      </c>
      <c r="Q80" t="e">
        <f t="shared" si="7"/>
        <v>#VALUE!</v>
      </c>
      <c r="R80" t="e">
        <f t="shared" si="8"/>
        <v>#VALUE!</v>
      </c>
      <c r="S80" t="e">
        <f t="shared" si="9"/>
        <v>#VALUE!</v>
      </c>
      <c r="T80" t="e">
        <f t="shared" si="10"/>
        <v>#VALUE!</v>
      </c>
      <c r="U80" t="str">
        <f t="shared" si="11"/>
        <v>千葉商科大付高高</v>
      </c>
    </row>
    <row r="81" spans="1:21" x14ac:dyDescent="0.2">
      <c r="A81" s="12">
        <v>1367</v>
      </c>
      <c r="B81" s="17" t="s">
        <v>1922</v>
      </c>
      <c r="C81" s="17" t="s">
        <v>5593</v>
      </c>
      <c r="D81" s="14"/>
      <c r="E81" s="17" t="s">
        <v>5075</v>
      </c>
      <c r="F81" s="17">
        <v>3</v>
      </c>
      <c r="G81" s="17"/>
      <c r="H81" s="17"/>
      <c r="I81" s="17"/>
      <c r="J81" s="17" t="s">
        <v>1924</v>
      </c>
      <c r="K81" s="17" t="s">
        <v>4435</v>
      </c>
      <c r="L81" s="17" t="s">
        <v>5722</v>
      </c>
      <c r="M81" s="17" t="s">
        <v>4436</v>
      </c>
      <c r="N81" s="17">
        <v>20050625</v>
      </c>
      <c r="O81" t="s">
        <v>32</v>
      </c>
      <c r="P81" t="e">
        <f t="shared" si="6"/>
        <v>#VALUE!</v>
      </c>
      <c r="Q81" t="e">
        <f t="shared" si="7"/>
        <v>#VALUE!</v>
      </c>
      <c r="R81" t="e">
        <f t="shared" si="8"/>
        <v>#VALUE!</v>
      </c>
      <c r="S81" t="e">
        <f t="shared" si="9"/>
        <v>#VALUE!</v>
      </c>
      <c r="T81" t="e">
        <f t="shared" si="10"/>
        <v>#VALUE!</v>
      </c>
      <c r="U81" t="str">
        <f t="shared" si="11"/>
        <v>日出学園高高</v>
      </c>
    </row>
    <row r="82" spans="1:21" x14ac:dyDescent="0.2">
      <c r="A82" s="12">
        <v>1368</v>
      </c>
      <c r="B82" s="17" t="s">
        <v>5729</v>
      </c>
      <c r="C82" s="17" t="s">
        <v>5730</v>
      </c>
      <c r="D82" s="14"/>
      <c r="E82" s="17" t="s">
        <v>5075</v>
      </c>
      <c r="F82" s="17">
        <v>3</v>
      </c>
      <c r="G82" s="17"/>
      <c r="H82" s="17"/>
      <c r="I82" s="17"/>
      <c r="J82" s="17" t="s">
        <v>4441</v>
      </c>
      <c r="K82" s="17" t="s">
        <v>1002</v>
      </c>
      <c r="L82" s="17" t="s">
        <v>4442</v>
      </c>
      <c r="M82" s="17" t="s">
        <v>1003</v>
      </c>
      <c r="N82" s="17">
        <v>20050808</v>
      </c>
      <c r="O82" t="s">
        <v>32</v>
      </c>
      <c r="P82" t="e">
        <f t="shared" si="6"/>
        <v>#VALUE!</v>
      </c>
      <c r="Q82" t="e">
        <f t="shared" si="7"/>
        <v>#VALUE!</v>
      </c>
      <c r="R82" t="e">
        <f t="shared" si="8"/>
        <v>#VALUE!</v>
      </c>
      <c r="S82" t="e">
        <f t="shared" si="9"/>
        <v>#VALUE!</v>
      </c>
      <c r="T82" t="e">
        <f t="shared" si="10"/>
        <v>#VALUE!</v>
      </c>
      <c r="U82" t="str">
        <f t="shared" si="11"/>
        <v>日出学園高高</v>
      </c>
    </row>
    <row r="83" spans="1:21" x14ac:dyDescent="0.2">
      <c r="A83" s="12">
        <v>1369</v>
      </c>
      <c r="B83" s="17" t="s">
        <v>1430</v>
      </c>
      <c r="C83" s="17" t="s">
        <v>5720</v>
      </c>
      <c r="D83" s="14"/>
      <c r="E83" s="17" t="s">
        <v>5075</v>
      </c>
      <c r="F83" s="17">
        <v>2</v>
      </c>
      <c r="G83" s="17"/>
      <c r="H83" s="17"/>
      <c r="I83" s="17"/>
      <c r="J83" s="17" t="s">
        <v>423</v>
      </c>
      <c r="K83" s="17" t="s">
        <v>5721</v>
      </c>
      <c r="L83" s="17" t="s">
        <v>5217</v>
      </c>
      <c r="M83" s="17" t="s">
        <v>4928</v>
      </c>
      <c r="N83" s="17">
        <v>20070111</v>
      </c>
      <c r="O83" t="s">
        <v>32</v>
      </c>
      <c r="P83" t="e">
        <f t="shared" si="6"/>
        <v>#VALUE!</v>
      </c>
      <c r="Q83" t="e">
        <f t="shared" si="7"/>
        <v>#VALUE!</v>
      </c>
      <c r="R83" t="e">
        <f t="shared" si="8"/>
        <v>#VALUE!</v>
      </c>
      <c r="S83" t="e">
        <f t="shared" si="9"/>
        <v>#VALUE!</v>
      </c>
      <c r="T83" t="e">
        <f t="shared" si="10"/>
        <v>#VALUE!</v>
      </c>
      <c r="U83" t="str">
        <f t="shared" si="11"/>
        <v>日出学園高高</v>
      </c>
    </row>
    <row r="84" spans="1:21" x14ac:dyDescent="0.2">
      <c r="A84" s="12">
        <v>1370</v>
      </c>
      <c r="B84" s="17" t="s">
        <v>1125</v>
      </c>
      <c r="C84" s="17" t="s">
        <v>4895</v>
      </c>
      <c r="D84" s="14"/>
      <c r="E84" s="17" t="s">
        <v>5075</v>
      </c>
      <c r="F84" s="17">
        <v>2</v>
      </c>
      <c r="G84" s="17"/>
      <c r="H84" s="17"/>
      <c r="I84" s="17"/>
      <c r="J84" s="17" t="s">
        <v>224</v>
      </c>
      <c r="K84" s="17" t="s">
        <v>999</v>
      </c>
      <c r="L84" s="17" t="s">
        <v>225</v>
      </c>
      <c r="M84" s="17" t="s">
        <v>1000</v>
      </c>
      <c r="N84" s="17">
        <v>20060917</v>
      </c>
      <c r="O84" t="s">
        <v>32</v>
      </c>
      <c r="P84" t="e">
        <f t="shared" si="6"/>
        <v>#VALUE!</v>
      </c>
      <c r="Q84" t="e">
        <f t="shared" si="7"/>
        <v>#VALUE!</v>
      </c>
      <c r="R84" t="e">
        <f t="shared" si="8"/>
        <v>#VALUE!</v>
      </c>
      <c r="S84" t="e">
        <f t="shared" si="9"/>
        <v>#VALUE!</v>
      </c>
      <c r="T84" t="e">
        <f t="shared" si="10"/>
        <v>#VALUE!</v>
      </c>
      <c r="U84" t="str">
        <f t="shared" si="11"/>
        <v>日出学園高高</v>
      </c>
    </row>
    <row r="85" spans="1:21" x14ac:dyDescent="0.2">
      <c r="A85" s="12">
        <v>1371</v>
      </c>
      <c r="B85" s="17" t="s">
        <v>5723</v>
      </c>
      <c r="C85" s="17" t="s">
        <v>5724</v>
      </c>
      <c r="D85" s="14"/>
      <c r="E85" s="17" t="s">
        <v>5075</v>
      </c>
      <c r="F85" s="17">
        <v>2</v>
      </c>
      <c r="G85" s="17"/>
      <c r="H85" s="17"/>
      <c r="I85" s="17"/>
      <c r="J85" s="17" t="s">
        <v>5725</v>
      </c>
      <c r="K85" s="17" t="s">
        <v>5726</v>
      </c>
      <c r="L85" s="17" t="s">
        <v>5727</v>
      </c>
      <c r="M85" s="17" t="s">
        <v>5728</v>
      </c>
      <c r="N85" s="17">
        <v>20061023</v>
      </c>
      <c r="O85" t="s">
        <v>32</v>
      </c>
      <c r="P85" t="e">
        <f t="shared" si="6"/>
        <v>#VALUE!</v>
      </c>
      <c r="Q85" t="e">
        <f t="shared" si="7"/>
        <v>#VALUE!</v>
      </c>
      <c r="R85" t="e">
        <f t="shared" si="8"/>
        <v>#VALUE!</v>
      </c>
      <c r="S85" t="e">
        <f t="shared" si="9"/>
        <v>#VALUE!</v>
      </c>
      <c r="T85" t="e">
        <f t="shared" si="10"/>
        <v>#VALUE!</v>
      </c>
      <c r="U85" t="str">
        <f t="shared" si="11"/>
        <v>日出学園高高</v>
      </c>
    </row>
    <row r="86" spans="1:21" x14ac:dyDescent="0.2">
      <c r="A86" s="12">
        <v>1372</v>
      </c>
      <c r="B86" s="17" t="s">
        <v>6242</v>
      </c>
      <c r="C86" s="17" t="s">
        <v>6243</v>
      </c>
      <c r="D86" s="14"/>
      <c r="E86" s="17" t="s">
        <v>5075</v>
      </c>
      <c r="F86" s="17">
        <v>1</v>
      </c>
      <c r="G86" s="17"/>
      <c r="H86" s="17"/>
      <c r="I86" s="17"/>
      <c r="J86" s="17" t="s">
        <v>6299</v>
      </c>
      <c r="K86" s="17" t="s">
        <v>1010</v>
      </c>
      <c r="L86" s="17" t="s">
        <v>6180</v>
      </c>
      <c r="M86" s="17" t="s">
        <v>6181</v>
      </c>
      <c r="N86" s="17">
        <v>20070917</v>
      </c>
      <c r="O86" t="s">
        <v>32</v>
      </c>
      <c r="P86" t="e">
        <f t="shared" si="6"/>
        <v>#VALUE!</v>
      </c>
      <c r="Q86" t="e">
        <f t="shared" si="7"/>
        <v>#VALUE!</v>
      </c>
      <c r="R86" t="e">
        <f t="shared" si="8"/>
        <v>#VALUE!</v>
      </c>
      <c r="S86" t="e">
        <f t="shared" si="9"/>
        <v>#VALUE!</v>
      </c>
      <c r="T86" t="e">
        <f t="shared" si="10"/>
        <v>#VALUE!</v>
      </c>
      <c r="U86" t="str">
        <f t="shared" si="11"/>
        <v>日出学園高高</v>
      </c>
    </row>
    <row r="87" spans="1:21" x14ac:dyDescent="0.2">
      <c r="A87" s="12">
        <v>1565</v>
      </c>
      <c r="B87" s="17" t="s">
        <v>832</v>
      </c>
      <c r="C87" s="17" t="s">
        <v>6244</v>
      </c>
      <c r="D87" s="14"/>
      <c r="E87" s="17" t="s">
        <v>5075</v>
      </c>
      <c r="F87" s="17">
        <v>1</v>
      </c>
      <c r="G87" s="17"/>
      <c r="H87" s="17"/>
      <c r="I87" s="17"/>
      <c r="J87" s="17" t="s">
        <v>142</v>
      </c>
      <c r="K87" s="17" t="s">
        <v>6300</v>
      </c>
      <c r="L87" s="17" t="s">
        <v>143</v>
      </c>
      <c r="M87" s="17" t="s">
        <v>6182</v>
      </c>
      <c r="N87" s="17">
        <v>20071216</v>
      </c>
      <c r="O87" t="s">
        <v>32</v>
      </c>
      <c r="P87" t="e">
        <f t="shared" si="6"/>
        <v>#VALUE!</v>
      </c>
      <c r="Q87" t="e">
        <f t="shared" si="7"/>
        <v>#VALUE!</v>
      </c>
      <c r="R87" t="e">
        <f t="shared" si="8"/>
        <v>#VALUE!</v>
      </c>
      <c r="S87" t="e">
        <f t="shared" si="9"/>
        <v>#VALUE!</v>
      </c>
      <c r="T87" t="e">
        <f t="shared" si="10"/>
        <v>#VALUE!</v>
      </c>
      <c r="U87" t="str">
        <f t="shared" si="11"/>
        <v>日出学園高高</v>
      </c>
    </row>
    <row r="88" spans="1:21" x14ac:dyDescent="0.2">
      <c r="A88" s="12">
        <v>1373</v>
      </c>
      <c r="B88" s="17" t="s">
        <v>5600</v>
      </c>
      <c r="C88" s="17" t="s">
        <v>5601</v>
      </c>
      <c r="D88" s="14"/>
      <c r="E88" s="17" t="s">
        <v>5582</v>
      </c>
      <c r="F88" s="17">
        <v>3</v>
      </c>
      <c r="G88" s="17"/>
      <c r="H88" s="17"/>
      <c r="I88" s="17"/>
      <c r="J88" s="17" t="s">
        <v>4359</v>
      </c>
      <c r="K88" s="17" t="s">
        <v>4362</v>
      </c>
      <c r="L88" s="17" t="s">
        <v>4360</v>
      </c>
      <c r="M88" s="17" t="s">
        <v>4363</v>
      </c>
      <c r="N88" s="17">
        <v>20050919</v>
      </c>
      <c r="O88" t="s">
        <v>32</v>
      </c>
      <c r="P88" t="e">
        <f t="shared" si="6"/>
        <v>#VALUE!</v>
      </c>
      <c r="Q88" t="e">
        <f t="shared" si="7"/>
        <v>#VALUE!</v>
      </c>
      <c r="R88" t="e">
        <f t="shared" si="8"/>
        <v>#VALUE!</v>
      </c>
      <c r="S88" t="e">
        <f t="shared" si="9"/>
        <v>#VALUE!</v>
      </c>
      <c r="T88" t="e">
        <f t="shared" si="10"/>
        <v>#VALUE!</v>
      </c>
      <c r="U88" t="str">
        <f t="shared" si="11"/>
        <v>国府台女学院高高</v>
      </c>
    </row>
    <row r="89" spans="1:21" x14ac:dyDescent="0.2">
      <c r="A89" s="12">
        <v>1374</v>
      </c>
      <c r="B89" s="17" t="s">
        <v>5606</v>
      </c>
      <c r="C89" s="17" t="s">
        <v>5207</v>
      </c>
      <c r="D89" s="14"/>
      <c r="E89" s="17" t="s">
        <v>5582</v>
      </c>
      <c r="F89" s="17">
        <v>3</v>
      </c>
      <c r="G89" s="17"/>
      <c r="H89" s="17"/>
      <c r="I89" s="17"/>
      <c r="J89" s="17" t="s">
        <v>4575</v>
      </c>
      <c r="K89" s="17" t="s">
        <v>853</v>
      </c>
      <c r="L89" s="17" t="s">
        <v>4576</v>
      </c>
      <c r="M89" s="17" t="s">
        <v>855</v>
      </c>
      <c r="N89" s="17">
        <v>20051231</v>
      </c>
      <c r="O89" t="s">
        <v>32</v>
      </c>
      <c r="P89" t="e">
        <f t="shared" si="6"/>
        <v>#VALUE!</v>
      </c>
      <c r="Q89" t="e">
        <f t="shared" si="7"/>
        <v>#VALUE!</v>
      </c>
      <c r="R89" t="e">
        <f t="shared" si="8"/>
        <v>#VALUE!</v>
      </c>
      <c r="S89" t="e">
        <f t="shared" si="9"/>
        <v>#VALUE!</v>
      </c>
      <c r="T89" t="e">
        <f t="shared" si="10"/>
        <v>#VALUE!</v>
      </c>
      <c r="U89" t="str">
        <f t="shared" si="11"/>
        <v>国府台女学院高高</v>
      </c>
    </row>
    <row r="90" spans="1:21" x14ac:dyDescent="0.2">
      <c r="A90" s="12">
        <v>1375</v>
      </c>
      <c r="B90" s="17" t="s">
        <v>5589</v>
      </c>
      <c r="C90" s="17" t="s">
        <v>5590</v>
      </c>
      <c r="D90" s="14"/>
      <c r="E90" s="17" t="s">
        <v>5582</v>
      </c>
      <c r="F90" s="17">
        <v>3</v>
      </c>
      <c r="G90" s="17"/>
      <c r="H90" s="17"/>
      <c r="I90" s="17"/>
      <c r="J90" s="17" t="s">
        <v>5591</v>
      </c>
      <c r="K90" s="17" t="s">
        <v>4371</v>
      </c>
      <c r="L90" s="17" t="s">
        <v>5592</v>
      </c>
      <c r="M90" s="17" t="s">
        <v>4372</v>
      </c>
      <c r="N90" s="17">
        <v>20050406</v>
      </c>
      <c r="O90" t="s">
        <v>32</v>
      </c>
      <c r="P90" t="e">
        <f t="shared" si="6"/>
        <v>#VALUE!</v>
      </c>
      <c r="Q90" t="e">
        <f t="shared" si="7"/>
        <v>#VALUE!</v>
      </c>
      <c r="R90" t="e">
        <f t="shared" si="8"/>
        <v>#VALUE!</v>
      </c>
      <c r="S90" t="e">
        <f t="shared" si="9"/>
        <v>#VALUE!</v>
      </c>
      <c r="T90" t="e">
        <f t="shared" si="10"/>
        <v>#VALUE!</v>
      </c>
      <c r="U90" t="str">
        <f t="shared" si="11"/>
        <v>国府台女学院高高</v>
      </c>
    </row>
    <row r="91" spans="1:21" x14ac:dyDescent="0.2">
      <c r="A91" s="12">
        <v>1376</v>
      </c>
      <c r="B91" s="17" t="s">
        <v>5597</v>
      </c>
      <c r="C91" s="17" t="s">
        <v>4410</v>
      </c>
      <c r="D91" s="14"/>
      <c r="E91" s="17" t="s">
        <v>5582</v>
      </c>
      <c r="F91" s="17">
        <v>3</v>
      </c>
      <c r="G91" s="17"/>
      <c r="H91" s="17"/>
      <c r="I91" s="17"/>
      <c r="J91" s="17" t="s">
        <v>5598</v>
      </c>
      <c r="K91" s="17" t="s">
        <v>606</v>
      </c>
      <c r="L91" s="17" t="s">
        <v>5599</v>
      </c>
      <c r="M91" s="17" t="s">
        <v>944</v>
      </c>
      <c r="N91" s="17">
        <v>20050522</v>
      </c>
      <c r="O91" t="s">
        <v>32</v>
      </c>
      <c r="P91" t="e">
        <f t="shared" si="6"/>
        <v>#VALUE!</v>
      </c>
      <c r="Q91" t="e">
        <f t="shared" si="7"/>
        <v>#VALUE!</v>
      </c>
      <c r="R91" t="e">
        <f t="shared" si="8"/>
        <v>#VALUE!</v>
      </c>
      <c r="S91" t="e">
        <f t="shared" si="9"/>
        <v>#VALUE!</v>
      </c>
      <c r="T91" t="e">
        <f t="shared" si="10"/>
        <v>#VALUE!</v>
      </c>
      <c r="U91" t="str">
        <f t="shared" si="11"/>
        <v>国府台女学院高高</v>
      </c>
    </row>
    <row r="92" spans="1:21" x14ac:dyDescent="0.2">
      <c r="A92" s="12">
        <v>1377</v>
      </c>
      <c r="B92" s="13" t="s">
        <v>5608</v>
      </c>
      <c r="C92" s="13" t="s">
        <v>5609</v>
      </c>
      <c r="D92" s="14"/>
      <c r="E92" s="32" t="s">
        <v>5582</v>
      </c>
      <c r="F92" s="14">
        <v>3</v>
      </c>
      <c r="G92" s="33"/>
      <c r="H92" s="20"/>
      <c r="I92" s="20"/>
      <c r="J92" s="21" t="s">
        <v>5610</v>
      </c>
      <c r="K92" s="21" t="s">
        <v>3414</v>
      </c>
      <c r="L92" s="17" t="s">
        <v>5611</v>
      </c>
      <c r="M92" s="17" t="s">
        <v>3415</v>
      </c>
      <c r="N92" s="17">
        <v>20051206</v>
      </c>
      <c r="O92" t="s">
        <v>32</v>
      </c>
      <c r="P92" t="e">
        <f t="shared" si="6"/>
        <v>#VALUE!</v>
      </c>
      <c r="Q92" t="e">
        <f t="shared" si="7"/>
        <v>#VALUE!</v>
      </c>
      <c r="R92" t="e">
        <f t="shared" si="8"/>
        <v>#VALUE!</v>
      </c>
      <c r="S92" t="e">
        <f t="shared" si="9"/>
        <v>#VALUE!</v>
      </c>
      <c r="T92" t="e">
        <f t="shared" si="10"/>
        <v>#VALUE!</v>
      </c>
      <c r="U92" t="str">
        <f t="shared" si="11"/>
        <v>国府台女学院高高</v>
      </c>
    </row>
    <row r="93" spans="1:21" x14ac:dyDescent="0.2">
      <c r="A93" s="12">
        <v>1378</v>
      </c>
      <c r="B93" s="13" t="s">
        <v>5594</v>
      </c>
      <c r="C93" s="13" t="s">
        <v>5595</v>
      </c>
      <c r="D93" s="14"/>
      <c r="E93" s="32" t="s">
        <v>5582</v>
      </c>
      <c r="F93" s="14">
        <v>3</v>
      </c>
      <c r="G93" s="33"/>
      <c r="H93" s="20"/>
      <c r="I93" s="20"/>
      <c r="J93" s="21" t="s">
        <v>5596</v>
      </c>
      <c r="K93" s="21" t="s">
        <v>3705</v>
      </c>
      <c r="L93" s="17" t="s">
        <v>6183</v>
      </c>
      <c r="M93" s="17" t="s">
        <v>53</v>
      </c>
      <c r="N93" s="17">
        <v>20060102</v>
      </c>
      <c r="O93" t="s">
        <v>32</v>
      </c>
      <c r="P93" t="e">
        <f t="shared" si="6"/>
        <v>#VALUE!</v>
      </c>
      <c r="Q93" t="e">
        <f t="shared" si="7"/>
        <v>#VALUE!</v>
      </c>
      <c r="R93" t="e">
        <f t="shared" si="8"/>
        <v>#VALUE!</v>
      </c>
      <c r="S93" t="e">
        <f t="shared" si="9"/>
        <v>#VALUE!</v>
      </c>
      <c r="T93" t="e">
        <f t="shared" si="10"/>
        <v>#VALUE!</v>
      </c>
      <c r="U93" t="str">
        <f t="shared" si="11"/>
        <v>国府台女学院高高</v>
      </c>
    </row>
    <row r="94" spans="1:21" x14ac:dyDescent="0.2">
      <c r="A94" s="12">
        <v>1379</v>
      </c>
      <c r="B94" s="22" t="s">
        <v>5585</v>
      </c>
      <c r="C94" s="22" t="s">
        <v>5586</v>
      </c>
      <c r="D94" s="14"/>
      <c r="E94" s="34" t="s">
        <v>5582</v>
      </c>
      <c r="F94" s="23">
        <v>2</v>
      </c>
      <c r="G94" s="33"/>
      <c r="H94" s="20"/>
      <c r="I94" s="20"/>
      <c r="J94" s="21" t="s">
        <v>2252</v>
      </c>
      <c r="K94" s="21" t="s">
        <v>947</v>
      </c>
      <c r="L94" s="17" t="s">
        <v>2253</v>
      </c>
      <c r="M94" s="17" t="s">
        <v>4387</v>
      </c>
      <c r="N94" s="17">
        <v>20060512</v>
      </c>
      <c r="O94" t="s">
        <v>32</v>
      </c>
      <c r="P94" t="e">
        <f t="shared" si="6"/>
        <v>#VALUE!</v>
      </c>
      <c r="Q94" t="e">
        <f t="shared" si="7"/>
        <v>#VALUE!</v>
      </c>
      <c r="R94" t="e">
        <f t="shared" si="8"/>
        <v>#VALUE!</v>
      </c>
      <c r="S94" t="e">
        <f t="shared" si="9"/>
        <v>#VALUE!</v>
      </c>
      <c r="T94" t="e">
        <f t="shared" si="10"/>
        <v>#VALUE!</v>
      </c>
      <c r="U94" t="str">
        <f t="shared" si="11"/>
        <v>国府台女学院高高</v>
      </c>
    </row>
    <row r="95" spans="1:21" x14ac:dyDescent="0.2">
      <c r="A95" s="12">
        <v>1380</v>
      </c>
      <c r="B95" s="22" t="s">
        <v>5296</v>
      </c>
      <c r="C95" s="22" t="s">
        <v>5607</v>
      </c>
      <c r="D95" s="14"/>
      <c r="E95" s="34" t="s">
        <v>5582</v>
      </c>
      <c r="F95" s="23">
        <v>2</v>
      </c>
      <c r="G95" s="33"/>
      <c r="H95" s="20"/>
      <c r="I95" s="20"/>
      <c r="J95" s="21" t="s">
        <v>1880</v>
      </c>
      <c r="K95" s="21" t="s">
        <v>4456</v>
      </c>
      <c r="L95" s="17" t="s">
        <v>6184</v>
      </c>
      <c r="M95" s="17" t="s">
        <v>4458</v>
      </c>
      <c r="N95" s="17">
        <v>20061028</v>
      </c>
      <c r="O95" t="s">
        <v>32</v>
      </c>
      <c r="P95" t="e">
        <f t="shared" si="6"/>
        <v>#VALUE!</v>
      </c>
      <c r="Q95" t="e">
        <f t="shared" si="7"/>
        <v>#VALUE!</v>
      </c>
      <c r="R95" t="e">
        <f t="shared" si="8"/>
        <v>#VALUE!</v>
      </c>
      <c r="S95" t="e">
        <f t="shared" si="9"/>
        <v>#VALUE!</v>
      </c>
      <c r="T95" t="e">
        <f t="shared" si="10"/>
        <v>#VALUE!</v>
      </c>
      <c r="U95" t="str">
        <f t="shared" si="11"/>
        <v>国府台女学院高高</v>
      </c>
    </row>
    <row r="96" spans="1:21" x14ac:dyDescent="0.2">
      <c r="A96" s="12">
        <v>1381</v>
      </c>
      <c r="B96" s="22" t="s">
        <v>5587</v>
      </c>
      <c r="C96" s="22" t="s">
        <v>5588</v>
      </c>
      <c r="D96" s="14"/>
      <c r="E96" s="34" t="s">
        <v>5582</v>
      </c>
      <c r="F96" s="23">
        <v>2</v>
      </c>
      <c r="G96" s="33"/>
      <c r="H96" s="20"/>
      <c r="I96" s="20"/>
      <c r="J96" s="21" t="s">
        <v>948</v>
      </c>
      <c r="K96" s="21" t="s">
        <v>3394</v>
      </c>
      <c r="L96" s="17" t="s">
        <v>949</v>
      </c>
      <c r="M96" s="17" t="s">
        <v>913</v>
      </c>
      <c r="N96" s="17">
        <v>20070207</v>
      </c>
      <c r="O96" t="s">
        <v>32</v>
      </c>
      <c r="P96" t="e">
        <f t="shared" si="6"/>
        <v>#VALUE!</v>
      </c>
      <c r="Q96" t="e">
        <f t="shared" si="7"/>
        <v>#VALUE!</v>
      </c>
      <c r="R96" t="e">
        <f t="shared" si="8"/>
        <v>#VALUE!</v>
      </c>
      <c r="S96" t="e">
        <f t="shared" si="9"/>
        <v>#VALUE!</v>
      </c>
      <c r="T96" t="e">
        <f t="shared" si="10"/>
        <v>#VALUE!</v>
      </c>
      <c r="U96" t="str">
        <f t="shared" si="11"/>
        <v>国府台女学院高高</v>
      </c>
    </row>
    <row r="97" spans="1:21" x14ac:dyDescent="0.2">
      <c r="A97" s="12">
        <v>1382</v>
      </c>
      <c r="B97" s="22" t="s">
        <v>6245</v>
      </c>
      <c r="C97" s="22" t="s">
        <v>6246</v>
      </c>
      <c r="D97" s="14"/>
      <c r="E97" s="34" t="s">
        <v>5582</v>
      </c>
      <c r="F97" s="23">
        <v>2</v>
      </c>
      <c r="G97" s="33"/>
      <c r="H97" s="20"/>
      <c r="I97" s="20"/>
      <c r="J97" s="21" t="s">
        <v>3797</v>
      </c>
      <c r="K97" s="21" t="s">
        <v>6301</v>
      </c>
      <c r="L97" s="17" t="s">
        <v>3799</v>
      </c>
      <c r="M97" s="17" t="s">
        <v>6185</v>
      </c>
      <c r="N97" s="17">
        <v>20060819</v>
      </c>
      <c r="O97" t="s">
        <v>32</v>
      </c>
      <c r="P97" t="e">
        <f t="shared" si="6"/>
        <v>#VALUE!</v>
      </c>
      <c r="Q97" t="e">
        <f t="shared" si="7"/>
        <v>#VALUE!</v>
      </c>
      <c r="R97" t="e">
        <f t="shared" si="8"/>
        <v>#VALUE!</v>
      </c>
      <c r="S97" t="e">
        <f t="shared" si="9"/>
        <v>#VALUE!</v>
      </c>
      <c r="T97" t="e">
        <f t="shared" si="10"/>
        <v>#VALUE!</v>
      </c>
      <c r="U97" t="str">
        <f t="shared" si="11"/>
        <v>国府台女学院高高</v>
      </c>
    </row>
    <row r="98" spans="1:21" x14ac:dyDescent="0.2">
      <c r="A98" s="12">
        <v>1383</v>
      </c>
      <c r="B98" s="22" t="s">
        <v>6247</v>
      </c>
      <c r="C98" s="22" t="s">
        <v>6248</v>
      </c>
      <c r="D98" s="14"/>
      <c r="E98" s="34" t="s">
        <v>5582</v>
      </c>
      <c r="F98" s="23">
        <v>2</v>
      </c>
      <c r="G98" s="33"/>
      <c r="H98" s="20"/>
      <c r="I98" s="20"/>
      <c r="J98" s="21" t="s">
        <v>6302</v>
      </c>
      <c r="K98" s="21" t="s">
        <v>1321</v>
      </c>
      <c r="L98" s="17" t="s">
        <v>6186</v>
      </c>
      <c r="M98" s="17" t="s">
        <v>1322</v>
      </c>
      <c r="N98" s="17">
        <v>20061116</v>
      </c>
      <c r="O98" t="s">
        <v>32</v>
      </c>
      <c r="P98" t="e">
        <f t="shared" si="6"/>
        <v>#VALUE!</v>
      </c>
      <c r="Q98" t="e">
        <f t="shared" si="7"/>
        <v>#VALUE!</v>
      </c>
      <c r="R98" t="e">
        <f t="shared" si="8"/>
        <v>#VALUE!</v>
      </c>
      <c r="S98" t="e">
        <f t="shared" si="9"/>
        <v>#VALUE!</v>
      </c>
      <c r="T98" t="e">
        <f t="shared" si="10"/>
        <v>#VALUE!</v>
      </c>
      <c r="U98" t="str">
        <f t="shared" si="11"/>
        <v>国府台女学院高高</v>
      </c>
    </row>
    <row r="99" spans="1:21" x14ac:dyDescent="0.2">
      <c r="A99" s="12">
        <v>1384</v>
      </c>
      <c r="B99" s="22" t="s">
        <v>5602</v>
      </c>
      <c r="C99" s="22" t="s">
        <v>5603</v>
      </c>
      <c r="D99" s="14"/>
      <c r="E99" s="34" t="s">
        <v>5582</v>
      </c>
      <c r="F99" s="23">
        <v>2</v>
      </c>
      <c r="G99" s="33"/>
      <c r="H99" s="20"/>
      <c r="I99" s="20"/>
      <c r="J99" s="21" t="s">
        <v>5604</v>
      </c>
      <c r="K99" s="21" t="s">
        <v>4399</v>
      </c>
      <c r="L99" s="17" t="s">
        <v>6187</v>
      </c>
      <c r="M99" s="17" t="s">
        <v>4400</v>
      </c>
      <c r="N99" s="17">
        <v>20060820</v>
      </c>
      <c r="O99" t="s">
        <v>32</v>
      </c>
      <c r="P99" t="e">
        <f t="shared" si="6"/>
        <v>#VALUE!</v>
      </c>
      <c r="Q99" t="e">
        <f t="shared" si="7"/>
        <v>#VALUE!</v>
      </c>
      <c r="R99" t="e">
        <f t="shared" si="8"/>
        <v>#VALUE!</v>
      </c>
      <c r="S99" t="e">
        <f t="shared" si="9"/>
        <v>#VALUE!</v>
      </c>
      <c r="T99" t="e">
        <f t="shared" si="10"/>
        <v>#VALUE!</v>
      </c>
      <c r="U99" t="str">
        <f t="shared" si="11"/>
        <v>国府台女学院高高</v>
      </c>
    </row>
    <row r="100" spans="1:21" x14ac:dyDescent="0.2">
      <c r="A100" s="12">
        <v>1385</v>
      </c>
      <c r="B100" s="22" t="s">
        <v>6249</v>
      </c>
      <c r="C100" s="22" t="s">
        <v>3290</v>
      </c>
      <c r="D100" s="14"/>
      <c r="E100" s="34" t="s">
        <v>5582</v>
      </c>
      <c r="F100" s="23">
        <v>1</v>
      </c>
      <c r="G100" s="33"/>
      <c r="H100" s="20"/>
      <c r="I100" s="20"/>
      <c r="J100" s="21" t="s">
        <v>6303</v>
      </c>
      <c r="K100" s="21" t="s">
        <v>3292</v>
      </c>
      <c r="L100" s="17" t="s">
        <v>6188</v>
      </c>
      <c r="M100" s="17" t="s">
        <v>3293</v>
      </c>
      <c r="N100" s="17">
        <v>20070410</v>
      </c>
      <c r="O100" t="s">
        <v>32</v>
      </c>
      <c r="P100" t="e">
        <f t="shared" si="6"/>
        <v>#VALUE!</v>
      </c>
      <c r="Q100" t="e">
        <f t="shared" si="7"/>
        <v>#VALUE!</v>
      </c>
      <c r="R100" t="e">
        <f t="shared" si="8"/>
        <v>#VALUE!</v>
      </c>
      <c r="S100" t="e">
        <f t="shared" si="9"/>
        <v>#VALUE!</v>
      </c>
      <c r="T100" t="e">
        <f t="shared" si="10"/>
        <v>#VALUE!</v>
      </c>
      <c r="U100" t="str">
        <f t="shared" si="11"/>
        <v>国府台女学院高高</v>
      </c>
    </row>
    <row r="101" spans="1:21" x14ac:dyDescent="0.2">
      <c r="A101" s="12">
        <v>1386</v>
      </c>
      <c r="B101" s="22" t="s">
        <v>1734</v>
      </c>
      <c r="C101" s="22" t="s">
        <v>6250</v>
      </c>
      <c r="D101" s="14"/>
      <c r="E101" s="34" t="s">
        <v>5582</v>
      </c>
      <c r="F101" s="23">
        <v>1</v>
      </c>
      <c r="G101" s="33"/>
      <c r="H101" s="20"/>
      <c r="I101" s="20"/>
      <c r="J101" s="21" t="s">
        <v>122</v>
      </c>
      <c r="K101" s="21" t="s">
        <v>947</v>
      </c>
      <c r="L101" s="17" t="s">
        <v>5228</v>
      </c>
      <c r="M101" s="17" t="s">
        <v>4387</v>
      </c>
      <c r="N101" s="17">
        <v>20080105</v>
      </c>
      <c r="O101" t="s">
        <v>32</v>
      </c>
      <c r="P101" t="e">
        <f t="shared" si="6"/>
        <v>#VALUE!</v>
      </c>
      <c r="Q101" t="e">
        <f t="shared" si="7"/>
        <v>#VALUE!</v>
      </c>
      <c r="R101" t="e">
        <f t="shared" si="8"/>
        <v>#VALUE!</v>
      </c>
      <c r="S101" t="e">
        <f t="shared" si="9"/>
        <v>#VALUE!</v>
      </c>
      <c r="T101" t="e">
        <f t="shared" si="10"/>
        <v>#VALUE!</v>
      </c>
      <c r="U101" t="str">
        <f t="shared" si="11"/>
        <v>国府台女学院高高</v>
      </c>
    </row>
    <row r="102" spans="1:21" x14ac:dyDescent="0.2">
      <c r="A102" s="12">
        <v>1387</v>
      </c>
      <c r="B102" s="22" t="s">
        <v>6251</v>
      </c>
      <c r="C102" s="22" t="s">
        <v>6252</v>
      </c>
      <c r="D102" s="14"/>
      <c r="E102" s="34" t="s">
        <v>5582</v>
      </c>
      <c r="F102" s="23">
        <v>1</v>
      </c>
      <c r="G102" s="33"/>
      <c r="H102" s="20"/>
      <c r="I102" s="20"/>
      <c r="J102" s="21" t="s">
        <v>4355</v>
      </c>
      <c r="K102" s="21" t="s">
        <v>943</v>
      </c>
      <c r="L102" s="17" t="s">
        <v>4356</v>
      </c>
      <c r="M102" s="17" t="s">
        <v>950</v>
      </c>
      <c r="N102" s="17">
        <v>20070420</v>
      </c>
      <c r="O102" t="s">
        <v>32</v>
      </c>
      <c r="P102" t="e">
        <f t="shared" si="6"/>
        <v>#VALUE!</v>
      </c>
      <c r="Q102" t="e">
        <f t="shared" si="7"/>
        <v>#VALUE!</v>
      </c>
      <c r="R102" t="e">
        <f t="shared" si="8"/>
        <v>#VALUE!</v>
      </c>
      <c r="S102" t="e">
        <f t="shared" si="9"/>
        <v>#VALUE!</v>
      </c>
      <c r="T102" t="e">
        <f t="shared" si="10"/>
        <v>#VALUE!</v>
      </c>
      <c r="U102" t="str">
        <f t="shared" si="11"/>
        <v>国府台女学院高高</v>
      </c>
    </row>
    <row r="103" spans="1:21" x14ac:dyDescent="0.2">
      <c r="A103" s="12">
        <v>1388</v>
      </c>
      <c r="B103" s="22" t="s">
        <v>4622</v>
      </c>
      <c r="C103" s="22" t="s">
        <v>6253</v>
      </c>
      <c r="D103" s="14"/>
      <c r="E103" s="34" t="s">
        <v>5582</v>
      </c>
      <c r="F103" s="23">
        <v>1</v>
      </c>
      <c r="G103" s="33"/>
      <c r="H103" s="20"/>
      <c r="I103" s="20"/>
      <c r="J103" s="21" t="s">
        <v>4480</v>
      </c>
      <c r="K103" s="21" t="s">
        <v>926</v>
      </c>
      <c r="L103" s="17" t="s">
        <v>4481</v>
      </c>
      <c r="M103" s="17" t="s">
        <v>927</v>
      </c>
      <c r="N103" s="17">
        <v>20071009</v>
      </c>
      <c r="O103" t="s">
        <v>32</v>
      </c>
      <c r="P103" t="e">
        <f t="shared" si="6"/>
        <v>#VALUE!</v>
      </c>
      <c r="Q103" t="e">
        <f t="shared" si="7"/>
        <v>#VALUE!</v>
      </c>
      <c r="R103" t="e">
        <f t="shared" si="8"/>
        <v>#VALUE!</v>
      </c>
      <c r="S103" t="e">
        <f t="shared" si="9"/>
        <v>#VALUE!</v>
      </c>
      <c r="T103" t="e">
        <f t="shared" si="10"/>
        <v>#VALUE!</v>
      </c>
      <c r="U103" t="str">
        <f t="shared" si="11"/>
        <v>国府台女学院高高</v>
      </c>
    </row>
    <row r="104" spans="1:21" x14ac:dyDescent="0.2">
      <c r="A104" s="12">
        <v>1566</v>
      </c>
      <c r="B104" s="22" t="s">
        <v>6254</v>
      </c>
      <c r="C104" s="22" t="s">
        <v>6255</v>
      </c>
      <c r="D104" s="14"/>
      <c r="E104" s="34" t="s">
        <v>5582</v>
      </c>
      <c r="F104" s="23">
        <v>1</v>
      </c>
      <c r="G104" s="33"/>
      <c r="H104" s="20"/>
      <c r="I104" s="20"/>
      <c r="J104" s="21" t="s">
        <v>6304</v>
      </c>
      <c r="K104" s="21" t="s">
        <v>3438</v>
      </c>
      <c r="L104" s="17" t="s">
        <v>6189</v>
      </c>
      <c r="M104" s="17" t="s">
        <v>3439</v>
      </c>
      <c r="N104" s="17">
        <v>20080107</v>
      </c>
      <c r="O104" t="s">
        <v>32</v>
      </c>
      <c r="P104" t="e">
        <f t="shared" si="6"/>
        <v>#VALUE!</v>
      </c>
      <c r="Q104" t="e">
        <f t="shared" si="7"/>
        <v>#VALUE!</v>
      </c>
      <c r="R104" t="e">
        <f t="shared" si="8"/>
        <v>#VALUE!</v>
      </c>
      <c r="S104" t="e">
        <f t="shared" si="9"/>
        <v>#VALUE!</v>
      </c>
      <c r="T104" t="e">
        <f t="shared" si="10"/>
        <v>#VALUE!</v>
      </c>
      <c r="U104" t="str">
        <f t="shared" si="11"/>
        <v>国府台女学院高高</v>
      </c>
    </row>
    <row r="105" spans="1:21" x14ac:dyDescent="0.2">
      <c r="A105" s="12">
        <v>1567</v>
      </c>
      <c r="B105" s="22" t="s">
        <v>4209</v>
      </c>
      <c r="C105" s="22" t="s">
        <v>6256</v>
      </c>
      <c r="D105" s="14"/>
      <c r="E105" s="34" t="s">
        <v>5582</v>
      </c>
      <c r="F105" s="23">
        <v>1</v>
      </c>
      <c r="G105" s="33"/>
      <c r="H105" s="20"/>
      <c r="I105" s="20"/>
      <c r="J105" s="21" t="s">
        <v>4211</v>
      </c>
      <c r="K105" s="21" t="s">
        <v>6305</v>
      </c>
      <c r="L105" s="17" t="s">
        <v>4213</v>
      </c>
      <c r="M105" s="17" t="s">
        <v>6190</v>
      </c>
      <c r="N105" s="17">
        <v>20080110</v>
      </c>
      <c r="O105" t="s">
        <v>32</v>
      </c>
      <c r="P105" t="e">
        <f t="shared" si="6"/>
        <v>#VALUE!</v>
      </c>
      <c r="Q105" t="e">
        <f t="shared" si="7"/>
        <v>#VALUE!</v>
      </c>
      <c r="R105" t="e">
        <f t="shared" si="8"/>
        <v>#VALUE!</v>
      </c>
      <c r="S105" t="e">
        <f t="shared" si="9"/>
        <v>#VALUE!</v>
      </c>
      <c r="T105" t="e">
        <f t="shared" si="10"/>
        <v>#VALUE!</v>
      </c>
      <c r="U105" t="str">
        <f t="shared" si="11"/>
        <v>国府台女学院高高</v>
      </c>
    </row>
    <row r="106" spans="1:21" x14ac:dyDescent="0.2">
      <c r="A106" s="12">
        <v>1568</v>
      </c>
      <c r="B106" s="22" t="s">
        <v>6257</v>
      </c>
      <c r="C106" s="22" t="s">
        <v>6258</v>
      </c>
      <c r="D106" s="14"/>
      <c r="E106" s="34" t="s">
        <v>5582</v>
      </c>
      <c r="F106" s="23">
        <v>1</v>
      </c>
      <c r="G106" s="33"/>
      <c r="H106" s="20"/>
      <c r="I106" s="20"/>
      <c r="J106" s="21" t="s">
        <v>6306</v>
      </c>
      <c r="K106" s="21" t="s">
        <v>6307</v>
      </c>
      <c r="L106" s="17" t="s">
        <v>6191</v>
      </c>
      <c r="M106" s="17" t="s">
        <v>6192</v>
      </c>
      <c r="N106" s="17">
        <v>20070523</v>
      </c>
      <c r="O106" t="s">
        <v>32</v>
      </c>
      <c r="P106" t="e">
        <f t="shared" si="6"/>
        <v>#VALUE!</v>
      </c>
      <c r="Q106" t="e">
        <f t="shared" si="7"/>
        <v>#VALUE!</v>
      </c>
      <c r="R106" t="e">
        <f t="shared" si="8"/>
        <v>#VALUE!</v>
      </c>
      <c r="S106" t="e">
        <f t="shared" si="9"/>
        <v>#VALUE!</v>
      </c>
      <c r="T106" t="e">
        <f t="shared" si="10"/>
        <v>#VALUE!</v>
      </c>
      <c r="U106" t="str">
        <f t="shared" si="11"/>
        <v>国府台女学院高高</v>
      </c>
    </row>
    <row r="107" spans="1:21" x14ac:dyDescent="0.2">
      <c r="A107" s="12">
        <v>1389</v>
      </c>
      <c r="B107" s="22" t="s">
        <v>152</v>
      </c>
      <c r="C107" s="22" t="s">
        <v>5762</v>
      </c>
      <c r="D107" s="14"/>
      <c r="E107" s="34" t="s">
        <v>5078</v>
      </c>
      <c r="F107" s="23">
        <v>3</v>
      </c>
      <c r="G107" s="33"/>
      <c r="H107" s="20"/>
      <c r="I107" s="20"/>
      <c r="J107" s="21" t="s">
        <v>81</v>
      </c>
      <c r="K107" s="21" t="s">
        <v>517</v>
      </c>
      <c r="L107" s="17" t="s">
        <v>83</v>
      </c>
      <c r="M107" s="17" t="s">
        <v>519</v>
      </c>
      <c r="N107" s="17">
        <v>20050411</v>
      </c>
      <c r="O107" t="s">
        <v>32</v>
      </c>
      <c r="P107" t="e">
        <f t="shared" si="6"/>
        <v>#VALUE!</v>
      </c>
      <c r="Q107" t="e">
        <f t="shared" si="7"/>
        <v>#VALUE!</v>
      </c>
      <c r="R107" t="e">
        <f t="shared" si="8"/>
        <v>#VALUE!</v>
      </c>
      <c r="S107" t="e">
        <f t="shared" si="9"/>
        <v>#VALUE!</v>
      </c>
      <c r="T107" t="e">
        <f t="shared" si="10"/>
        <v>#VALUE!</v>
      </c>
      <c r="U107" t="str">
        <f t="shared" si="11"/>
        <v>昭和学院高高</v>
      </c>
    </row>
    <row r="108" spans="1:21" x14ac:dyDescent="0.2">
      <c r="A108" s="12">
        <v>1390</v>
      </c>
      <c r="B108" s="22" t="s">
        <v>1135</v>
      </c>
      <c r="C108" s="22" t="s">
        <v>5750</v>
      </c>
      <c r="D108" s="14"/>
      <c r="E108" s="34" t="s">
        <v>5078</v>
      </c>
      <c r="F108" s="23">
        <v>3</v>
      </c>
      <c r="G108" s="33"/>
      <c r="H108" s="20"/>
      <c r="I108" s="20"/>
      <c r="J108" s="21" t="s">
        <v>36</v>
      </c>
      <c r="K108" s="21" t="s">
        <v>5751</v>
      </c>
      <c r="L108" s="17" t="s">
        <v>5137</v>
      </c>
      <c r="M108" s="17" t="s">
        <v>5752</v>
      </c>
      <c r="N108" s="17">
        <v>20051119</v>
      </c>
      <c r="O108" t="s">
        <v>32</v>
      </c>
      <c r="P108" t="e">
        <f t="shared" si="6"/>
        <v>#VALUE!</v>
      </c>
      <c r="Q108" t="e">
        <f t="shared" si="7"/>
        <v>#VALUE!</v>
      </c>
      <c r="R108" t="e">
        <f t="shared" si="8"/>
        <v>#VALUE!</v>
      </c>
      <c r="S108" t="e">
        <f t="shared" si="9"/>
        <v>#VALUE!</v>
      </c>
      <c r="T108" t="e">
        <f t="shared" si="10"/>
        <v>#VALUE!</v>
      </c>
      <c r="U108" t="str">
        <f t="shared" si="11"/>
        <v>昭和学院高高</v>
      </c>
    </row>
    <row r="109" spans="1:21" x14ac:dyDescent="0.2">
      <c r="A109" s="12">
        <v>1391</v>
      </c>
      <c r="B109" s="22" t="s">
        <v>5753</v>
      </c>
      <c r="C109" s="22" t="s">
        <v>5754</v>
      </c>
      <c r="D109" s="14"/>
      <c r="E109" s="34" t="s">
        <v>5078</v>
      </c>
      <c r="F109" s="23">
        <v>2</v>
      </c>
      <c r="G109" s="33"/>
      <c r="H109" s="20"/>
      <c r="I109" s="20"/>
      <c r="J109" s="21" t="s">
        <v>3458</v>
      </c>
      <c r="K109" s="21" t="s">
        <v>3414</v>
      </c>
      <c r="L109" s="17" t="s">
        <v>3460</v>
      </c>
      <c r="M109" s="17" t="s">
        <v>3415</v>
      </c>
      <c r="N109" s="17">
        <v>20060411</v>
      </c>
      <c r="O109" t="s">
        <v>32</v>
      </c>
      <c r="P109" t="e">
        <f t="shared" si="6"/>
        <v>#VALUE!</v>
      </c>
      <c r="Q109" t="e">
        <f t="shared" si="7"/>
        <v>#VALUE!</v>
      </c>
      <c r="R109" t="e">
        <f t="shared" si="8"/>
        <v>#VALUE!</v>
      </c>
      <c r="S109" t="e">
        <f t="shared" si="9"/>
        <v>#VALUE!</v>
      </c>
      <c r="T109" t="e">
        <f t="shared" si="10"/>
        <v>#VALUE!</v>
      </c>
      <c r="U109" t="str">
        <f t="shared" si="11"/>
        <v>昭和学院高高</v>
      </c>
    </row>
    <row r="110" spans="1:21" x14ac:dyDescent="0.2">
      <c r="A110" s="12">
        <v>1392</v>
      </c>
      <c r="B110" s="22" t="s">
        <v>5767</v>
      </c>
      <c r="C110" s="22" t="s">
        <v>5768</v>
      </c>
      <c r="D110" s="14"/>
      <c r="E110" s="34" t="s">
        <v>5078</v>
      </c>
      <c r="F110" s="23">
        <v>2</v>
      </c>
      <c r="G110" s="33"/>
      <c r="H110" s="20"/>
      <c r="I110" s="20"/>
      <c r="J110" s="21" t="s">
        <v>5769</v>
      </c>
      <c r="K110" s="21" t="s">
        <v>4364</v>
      </c>
      <c r="L110" s="17" t="s">
        <v>5770</v>
      </c>
      <c r="M110" s="17" t="s">
        <v>4365</v>
      </c>
      <c r="N110" s="17">
        <v>20060920</v>
      </c>
      <c r="O110" t="s">
        <v>32</v>
      </c>
      <c r="P110" t="e">
        <f t="shared" si="6"/>
        <v>#VALUE!</v>
      </c>
      <c r="Q110" t="e">
        <f t="shared" si="7"/>
        <v>#VALUE!</v>
      </c>
      <c r="R110" t="e">
        <f t="shared" si="8"/>
        <v>#VALUE!</v>
      </c>
      <c r="S110" t="e">
        <f t="shared" si="9"/>
        <v>#VALUE!</v>
      </c>
      <c r="T110" t="e">
        <f t="shared" si="10"/>
        <v>#VALUE!</v>
      </c>
      <c r="U110" t="str">
        <f t="shared" si="11"/>
        <v>昭和学院高高</v>
      </c>
    </row>
    <row r="111" spans="1:21" x14ac:dyDescent="0.2">
      <c r="A111" s="12">
        <v>1393</v>
      </c>
      <c r="B111" s="22" t="s">
        <v>816</v>
      </c>
      <c r="C111" s="22" t="s">
        <v>5759</v>
      </c>
      <c r="D111" s="14"/>
      <c r="E111" s="34" t="s">
        <v>5078</v>
      </c>
      <c r="F111" s="23">
        <v>2</v>
      </c>
      <c r="G111" s="33"/>
      <c r="H111" s="20"/>
      <c r="I111" s="20"/>
      <c r="J111" s="21" t="s">
        <v>818</v>
      </c>
      <c r="K111" s="21" t="s">
        <v>5760</v>
      </c>
      <c r="L111" s="17" t="s">
        <v>819</v>
      </c>
      <c r="M111" s="17" t="s">
        <v>5761</v>
      </c>
      <c r="N111" s="17">
        <v>20061110</v>
      </c>
      <c r="O111" t="s">
        <v>32</v>
      </c>
      <c r="P111" t="e">
        <f t="shared" si="6"/>
        <v>#VALUE!</v>
      </c>
      <c r="Q111" t="e">
        <f t="shared" si="7"/>
        <v>#VALUE!</v>
      </c>
      <c r="R111" t="e">
        <f t="shared" si="8"/>
        <v>#VALUE!</v>
      </c>
      <c r="S111" t="e">
        <f t="shared" si="9"/>
        <v>#VALUE!</v>
      </c>
      <c r="T111" t="e">
        <f t="shared" si="10"/>
        <v>#VALUE!</v>
      </c>
      <c r="U111" t="str">
        <f t="shared" si="11"/>
        <v>昭和学院高高</v>
      </c>
    </row>
    <row r="112" spans="1:21" x14ac:dyDescent="0.2">
      <c r="A112" s="12">
        <v>1394</v>
      </c>
      <c r="B112" s="22" t="s">
        <v>5747</v>
      </c>
      <c r="C112" s="22" t="s">
        <v>5748</v>
      </c>
      <c r="D112" s="14"/>
      <c r="E112" s="34" t="s">
        <v>5078</v>
      </c>
      <c r="F112" s="23">
        <v>2</v>
      </c>
      <c r="G112" s="33"/>
      <c r="H112" s="20"/>
      <c r="I112" s="20"/>
      <c r="J112" s="21" t="s">
        <v>500</v>
      </c>
      <c r="K112" s="21" t="s">
        <v>4426</v>
      </c>
      <c r="L112" s="17" t="s">
        <v>502</v>
      </c>
      <c r="M112" s="17" t="s">
        <v>4427</v>
      </c>
      <c r="N112" s="17">
        <v>20061210</v>
      </c>
      <c r="O112" t="s">
        <v>32</v>
      </c>
      <c r="P112" t="e">
        <f t="shared" si="6"/>
        <v>#VALUE!</v>
      </c>
      <c r="Q112" t="e">
        <f t="shared" si="7"/>
        <v>#VALUE!</v>
      </c>
      <c r="R112" t="e">
        <f t="shared" si="8"/>
        <v>#VALUE!</v>
      </c>
      <c r="S112" t="e">
        <f t="shared" si="9"/>
        <v>#VALUE!</v>
      </c>
      <c r="T112" t="e">
        <f t="shared" si="10"/>
        <v>#VALUE!</v>
      </c>
      <c r="U112" t="str">
        <f t="shared" si="11"/>
        <v>昭和学院高高</v>
      </c>
    </row>
    <row r="113" spans="1:21" x14ac:dyDescent="0.2">
      <c r="A113" s="12">
        <v>1395</v>
      </c>
      <c r="B113" s="22" t="s">
        <v>836</v>
      </c>
      <c r="C113" s="22" t="s">
        <v>5757</v>
      </c>
      <c r="D113" s="14"/>
      <c r="E113" s="34" t="s">
        <v>5078</v>
      </c>
      <c r="F113" s="23">
        <v>2</v>
      </c>
      <c r="G113" s="33"/>
      <c r="H113" s="20"/>
      <c r="I113" s="20"/>
      <c r="J113" s="21" t="s">
        <v>122</v>
      </c>
      <c r="K113" s="21" t="s">
        <v>4366</v>
      </c>
      <c r="L113" s="17" t="s">
        <v>5228</v>
      </c>
      <c r="M113" s="17" t="s">
        <v>5758</v>
      </c>
      <c r="N113" s="17">
        <v>20061223</v>
      </c>
      <c r="O113" t="s">
        <v>32</v>
      </c>
      <c r="P113" t="e">
        <f t="shared" si="6"/>
        <v>#VALUE!</v>
      </c>
      <c r="Q113" t="e">
        <f t="shared" si="7"/>
        <v>#VALUE!</v>
      </c>
      <c r="R113" t="e">
        <f t="shared" si="8"/>
        <v>#VALUE!</v>
      </c>
      <c r="S113" t="e">
        <f t="shared" si="9"/>
        <v>#VALUE!</v>
      </c>
      <c r="T113" t="e">
        <f t="shared" si="10"/>
        <v>#VALUE!</v>
      </c>
      <c r="U113" t="str">
        <f t="shared" si="11"/>
        <v>昭和学院高高</v>
      </c>
    </row>
    <row r="114" spans="1:21" x14ac:dyDescent="0.2">
      <c r="A114" s="12">
        <v>1396</v>
      </c>
      <c r="B114" s="22" t="s">
        <v>5740</v>
      </c>
      <c r="C114" s="22" t="s">
        <v>5755</v>
      </c>
      <c r="D114" s="14"/>
      <c r="E114" s="34" t="s">
        <v>5078</v>
      </c>
      <c r="F114" s="23">
        <v>2</v>
      </c>
      <c r="G114" s="33"/>
      <c r="H114" s="20"/>
      <c r="I114" s="20"/>
      <c r="J114" s="21" t="s">
        <v>2086</v>
      </c>
      <c r="K114" s="21" t="s">
        <v>5406</v>
      </c>
      <c r="L114" s="17" t="s">
        <v>5741</v>
      </c>
      <c r="M114" s="17" t="s">
        <v>5407</v>
      </c>
      <c r="N114" s="17">
        <v>20070331</v>
      </c>
      <c r="O114" t="s">
        <v>32</v>
      </c>
      <c r="P114" t="e">
        <f t="shared" si="6"/>
        <v>#VALUE!</v>
      </c>
      <c r="Q114" t="e">
        <f t="shared" si="7"/>
        <v>#VALUE!</v>
      </c>
      <c r="R114" t="e">
        <f t="shared" si="8"/>
        <v>#VALUE!</v>
      </c>
      <c r="S114" t="e">
        <f t="shared" si="9"/>
        <v>#VALUE!</v>
      </c>
      <c r="T114" t="e">
        <f t="shared" si="10"/>
        <v>#VALUE!</v>
      </c>
      <c r="U114" t="str">
        <f t="shared" si="11"/>
        <v>昭和学院高高</v>
      </c>
    </row>
    <row r="115" spans="1:21" x14ac:dyDescent="0.2">
      <c r="A115" s="12">
        <v>1397</v>
      </c>
      <c r="B115" s="22" t="s">
        <v>868</v>
      </c>
      <c r="C115" s="22" t="s">
        <v>5749</v>
      </c>
      <c r="D115" s="14"/>
      <c r="E115" s="34" t="s">
        <v>5078</v>
      </c>
      <c r="F115" s="23">
        <v>2</v>
      </c>
      <c r="G115" s="33"/>
      <c r="H115" s="20"/>
      <c r="I115" s="20"/>
      <c r="J115" s="21" t="s">
        <v>261</v>
      </c>
      <c r="K115" s="21" t="s">
        <v>3370</v>
      </c>
      <c r="L115" s="17" t="s">
        <v>262</v>
      </c>
      <c r="M115" s="17" t="s">
        <v>3372</v>
      </c>
      <c r="N115" s="17">
        <v>20060913</v>
      </c>
      <c r="O115" t="s">
        <v>32</v>
      </c>
      <c r="P115" t="e">
        <f t="shared" si="6"/>
        <v>#VALUE!</v>
      </c>
      <c r="Q115" t="e">
        <f t="shared" si="7"/>
        <v>#VALUE!</v>
      </c>
      <c r="R115" t="e">
        <f t="shared" si="8"/>
        <v>#VALUE!</v>
      </c>
      <c r="S115" t="e">
        <f t="shared" si="9"/>
        <v>#VALUE!</v>
      </c>
      <c r="T115" t="e">
        <f t="shared" si="10"/>
        <v>#VALUE!</v>
      </c>
      <c r="U115" t="str">
        <f t="shared" si="11"/>
        <v>昭和学院高高</v>
      </c>
    </row>
    <row r="116" spans="1:21" x14ac:dyDescent="0.2">
      <c r="A116" s="12">
        <v>1398</v>
      </c>
      <c r="B116" s="22" t="s">
        <v>5763</v>
      </c>
      <c r="C116" s="22" t="s">
        <v>5764</v>
      </c>
      <c r="D116" s="14"/>
      <c r="E116" s="34" t="s">
        <v>5078</v>
      </c>
      <c r="F116" s="23">
        <v>2</v>
      </c>
      <c r="G116" s="33"/>
      <c r="H116" s="20"/>
      <c r="I116" s="20"/>
      <c r="J116" s="21" t="s">
        <v>5765</v>
      </c>
      <c r="K116" s="21" t="s">
        <v>1951</v>
      </c>
      <c r="L116" s="17" t="s">
        <v>5766</v>
      </c>
      <c r="M116" s="17" t="s">
        <v>1953</v>
      </c>
      <c r="N116" s="17">
        <v>20061117</v>
      </c>
      <c r="O116" t="s">
        <v>32</v>
      </c>
      <c r="P116" t="e">
        <f t="shared" si="6"/>
        <v>#VALUE!</v>
      </c>
      <c r="Q116" t="e">
        <f t="shared" si="7"/>
        <v>#VALUE!</v>
      </c>
      <c r="R116" t="e">
        <f t="shared" si="8"/>
        <v>#VALUE!</v>
      </c>
      <c r="S116" t="e">
        <f t="shared" si="9"/>
        <v>#VALUE!</v>
      </c>
      <c r="T116" t="e">
        <f t="shared" si="10"/>
        <v>#VALUE!</v>
      </c>
      <c r="U116" t="str">
        <f t="shared" si="11"/>
        <v>昭和学院高高</v>
      </c>
    </row>
    <row r="117" spans="1:21" x14ac:dyDescent="0.2">
      <c r="A117" s="12">
        <v>1399</v>
      </c>
      <c r="B117" s="22" t="s">
        <v>6259</v>
      </c>
      <c r="C117" s="22" t="s">
        <v>5593</v>
      </c>
      <c r="D117" s="14"/>
      <c r="E117" s="34" t="s">
        <v>5078</v>
      </c>
      <c r="F117" s="23">
        <v>1</v>
      </c>
      <c r="G117" s="33"/>
      <c r="H117" s="20"/>
      <c r="I117" s="20"/>
      <c r="J117" s="21" t="s">
        <v>6308</v>
      </c>
      <c r="K117" s="21" t="s">
        <v>4435</v>
      </c>
      <c r="L117" s="17" t="s">
        <v>6193</v>
      </c>
      <c r="M117" s="17" t="s">
        <v>4436</v>
      </c>
      <c r="N117" s="17">
        <v>20070622</v>
      </c>
      <c r="O117" t="s">
        <v>32</v>
      </c>
      <c r="P117" t="e">
        <f t="shared" si="6"/>
        <v>#VALUE!</v>
      </c>
      <c r="Q117" t="e">
        <f t="shared" si="7"/>
        <v>#VALUE!</v>
      </c>
      <c r="R117" t="e">
        <f t="shared" si="8"/>
        <v>#VALUE!</v>
      </c>
      <c r="S117" t="e">
        <f t="shared" si="9"/>
        <v>#VALUE!</v>
      </c>
      <c r="T117" t="e">
        <f t="shared" si="10"/>
        <v>#VALUE!</v>
      </c>
      <c r="U117" t="str">
        <f t="shared" si="11"/>
        <v>昭和学院高高</v>
      </c>
    </row>
    <row r="118" spans="1:21" x14ac:dyDescent="0.2">
      <c r="A118" s="12">
        <v>1400</v>
      </c>
      <c r="B118" s="22" t="s">
        <v>836</v>
      </c>
      <c r="C118" s="22" t="s">
        <v>6260</v>
      </c>
      <c r="D118" s="14"/>
      <c r="E118" s="34" t="s">
        <v>5078</v>
      </c>
      <c r="F118" s="23">
        <v>1</v>
      </c>
      <c r="G118" s="33"/>
      <c r="H118" s="20"/>
      <c r="I118" s="20"/>
      <c r="J118" s="21" t="s">
        <v>122</v>
      </c>
      <c r="K118" s="21" t="s">
        <v>935</v>
      </c>
      <c r="L118" s="17" t="s">
        <v>5228</v>
      </c>
      <c r="M118" s="17" t="s">
        <v>936</v>
      </c>
      <c r="N118" s="17">
        <v>20071215</v>
      </c>
      <c r="O118" t="s">
        <v>32</v>
      </c>
      <c r="P118" t="e">
        <f t="shared" si="6"/>
        <v>#VALUE!</v>
      </c>
      <c r="Q118" t="e">
        <f t="shared" si="7"/>
        <v>#VALUE!</v>
      </c>
      <c r="R118" t="e">
        <f t="shared" si="8"/>
        <v>#VALUE!</v>
      </c>
      <c r="S118" t="e">
        <f t="shared" si="9"/>
        <v>#VALUE!</v>
      </c>
      <c r="T118" t="e">
        <f t="shared" si="10"/>
        <v>#VALUE!</v>
      </c>
      <c r="U118" t="str">
        <f t="shared" si="11"/>
        <v>昭和学院高高</v>
      </c>
    </row>
    <row r="119" spans="1:21" x14ac:dyDescent="0.2">
      <c r="A119" s="12">
        <v>1569</v>
      </c>
      <c r="B119" s="22" t="s">
        <v>6261</v>
      </c>
      <c r="C119" s="22" t="s">
        <v>6262</v>
      </c>
      <c r="D119" s="14"/>
      <c r="E119" s="34" t="s">
        <v>5078</v>
      </c>
      <c r="F119" s="23">
        <v>1</v>
      </c>
      <c r="G119" s="33"/>
      <c r="H119" s="20"/>
      <c r="I119" s="20"/>
      <c r="J119" s="21" t="s">
        <v>6309</v>
      </c>
      <c r="K119" s="21" t="s">
        <v>1002</v>
      </c>
      <c r="L119" s="17" t="s">
        <v>6194</v>
      </c>
      <c r="M119" s="17" t="s">
        <v>1003</v>
      </c>
      <c r="N119" s="17">
        <v>20070730</v>
      </c>
      <c r="O119" t="s">
        <v>32</v>
      </c>
      <c r="P119" t="e">
        <f t="shared" si="6"/>
        <v>#VALUE!</v>
      </c>
      <c r="Q119" t="e">
        <f t="shared" si="7"/>
        <v>#VALUE!</v>
      </c>
      <c r="R119" t="e">
        <f t="shared" si="8"/>
        <v>#VALUE!</v>
      </c>
      <c r="S119" t="e">
        <f t="shared" si="9"/>
        <v>#VALUE!</v>
      </c>
      <c r="T119" t="e">
        <f t="shared" si="10"/>
        <v>#VALUE!</v>
      </c>
      <c r="U119" t="str">
        <f t="shared" si="11"/>
        <v>昭和学院高高</v>
      </c>
    </row>
    <row r="120" spans="1:21" x14ac:dyDescent="0.2">
      <c r="A120" s="12">
        <v>1570</v>
      </c>
      <c r="B120" s="22" t="s">
        <v>4678</v>
      </c>
      <c r="C120" s="22" t="s">
        <v>6263</v>
      </c>
      <c r="D120" s="14"/>
      <c r="E120" s="34" t="s">
        <v>5078</v>
      </c>
      <c r="F120" s="23">
        <v>1</v>
      </c>
      <c r="G120" s="33"/>
      <c r="H120" s="20"/>
      <c r="I120" s="20"/>
      <c r="J120" s="21" t="s">
        <v>1065</v>
      </c>
      <c r="K120" s="21" t="s">
        <v>6310</v>
      </c>
      <c r="L120" s="17" t="s">
        <v>1868</v>
      </c>
      <c r="M120" s="17" t="s">
        <v>6195</v>
      </c>
      <c r="N120" s="17">
        <v>20071007</v>
      </c>
      <c r="O120" t="s">
        <v>32</v>
      </c>
      <c r="P120" t="e">
        <f t="shared" si="6"/>
        <v>#VALUE!</v>
      </c>
      <c r="Q120" t="e">
        <f t="shared" si="7"/>
        <v>#VALUE!</v>
      </c>
      <c r="R120" t="e">
        <f t="shared" si="8"/>
        <v>#VALUE!</v>
      </c>
      <c r="S120" t="e">
        <f t="shared" si="9"/>
        <v>#VALUE!</v>
      </c>
      <c r="T120" t="e">
        <f t="shared" si="10"/>
        <v>#VALUE!</v>
      </c>
      <c r="U120" t="str">
        <f t="shared" si="11"/>
        <v>昭和学院高高</v>
      </c>
    </row>
    <row r="121" spans="1:21" x14ac:dyDescent="0.2">
      <c r="A121" s="12">
        <v>1571</v>
      </c>
      <c r="B121" s="22" t="s">
        <v>6264</v>
      </c>
      <c r="C121" s="22" t="s">
        <v>6265</v>
      </c>
      <c r="D121" s="14"/>
      <c r="E121" s="34" t="s">
        <v>5078</v>
      </c>
      <c r="F121" s="23">
        <v>1</v>
      </c>
      <c r="G121" s="33"/>
      <c r="H121" s="20"/>
      <c r="I121" s="20"/>
      <c r="J121" s="21" t="s">
        <v>4469</v>
      </c>
      <c r="K121" s="21" t="s">
        <v>1991</v>
      </c>
      <c r="L121" s="17" t="s">
        <v>4470</v>
      </c>
      <c r="M121" s="17" t="s">
        <v>1993</v>
      </c>
      <c r="N121" s="17">
        <v>20071029</v>
      </c>
      <c r="O121" t="s">
        <v>32</v>
      </c>
      <c r="P121" t="e">
        <f t="shared" si="6"/>
        <v>#VALUE!</v>
      </c>
      <c r="Q121" t="e">
        <f t="shared" si="7"/>
        <v>#VALUE!</v>
      </c>
      <c r="R121" t="e">
        <f t="shared" si="8"/>
        <v>#VALUE!</v>
      </c>
      <c r="S121" t="e">
        <f t="shared" si="9"/>
        <v>#VALUE!</v>
      </c>
      <c r="T121" t="e">
        <f t="shared" si="10"/>
        <v>#VALUE!</v>
      </c>
      <c r="U121" t="str">
        <f t="shared" si="11"/>
        <v>昭和学院高高</v>
      </c>
    </row>
    <row r="122" spans="1:21" x14ac:dyDescent="0.2">
      <c r="A122" s="12">
        <v>1572</v>
      </c>
      <c r="B122" s="22" t="s">
        <v>6266</v>
      </c>
      <c r="C122" s="22" t="s">
        <v>6267</v>
      </c>
      <c r="D122" s="14"/>
      <c r="E122" s="34" t="s">
        <v>5078</v>
      </c>
      <c r="F122" s="23">
        <v>1</v>
      </c>
      <c r="G122" s="33"/>
      <c r="H122" s="20"/>
      <c r="I122" s="20"/>
      <c r="J122" s="21" t="s">
        <v>340</v>
      </c>
      <c r="K122" s="21" t="s">
        <v>1011</v>
      </c>
      <c r="L122" s="17" t="s">
        <v>6196</v>
      </c>
      <c r="M122" s="17" t="s">
        <v>4370</v>
      </c>
      <c r="N122" s="17">
        <v>20071104</v>
      </c>
      <c r="O122" t="s">
        <v>32</v>
      </c>
      <c r="P122" t="e">
        <f t="shared" si="6"/>
        <v>#VALUE!</v>
      </c>
      <c r="Q122" t="e">
        <f t="shared" si="7"/>
        <v>#VALUE!</v>
      </c>
      <c r="R122" t="e">
        <f t="shared" si="8"/>
        <v>#VALUE!</v>
      </c>
      <c r="S122" t="e">
        <f t="shared" si="9"/>
        <v>#VALUE!</v>
      </c>
      <c r="T122" t="e">
        <f t="shared" si="10"/>
        <v>#VALUE!</v>
      </c>
      <c r="U122" t="str">
        <f t="shared" si="11"/>
        <v>昭和学院高高</v>
      </c>
    </row>
    <row r="123" spans="1:21" x14ac:dyDescent="0.2">
      <c r="A123" s="12">
        <v>1401</v>
      </c>
      <c r="B123" s="22" t="s">
        <v>5734</v>
      </c>
      <c r="C123" s="22" t="s">
        <v>4340</v>
      </c>
      <c r="D123" s="14"/>
      <c r="E123" s="34" t="s">
        <v>5731</v>
      </c>
      <c r="F123" s="23">
        <v>3</v>
      </c>
      <c r="G123" s="33"/>
      <c r="H123" s="20"/>
      <c r="I123" s="20"/>
      <c r="J123" s="21" t="s">
        <v>5735</v>
      </c>
      <c r="K123" s="21" t="s">
        <v>920</v>
      </c>
      <c r="L123" s="17" t="s">
        <v>5736</v>
      </c>
      <c r="M123" s="17" t="s">
        <v>921</v>
      </c>
      <c r="N123" s="17">
        <v>20050729</v>
      </c>
      <c r="O123" t="s">
        <v>32</v>
      </c>
      <c r="P123" t="e">
        <f t="shared" si="6"/>
        <v>#VALUE!</v>
      </c>
      <c r="Q123" t="e">
        <f t="shared" si="7"/>
        <v>#VALUE!</v>
      </c>
      <c r="R123" t="e">
        <f t="shared" si="8"/>
        <v>#VALUE!</v>
      </c>
      <c r="S123" t="e">
        <f t="shared" si="9"/>
        <v>#VALUE!</v>
      </c>
      <c r="T123" t="e">
        <f t="shared" si="10"/>
        <v>#VALUE!</v>
      </c>
      <c r="U123" t="str">
        <f t="shared" si="11"/>
        <v>不二女高高</v>
      </c>
    </row>
    <row r="124" spans="1:21" x14ac:dyDescent="0.2">
      <c r="A124" s="12">
        <v>1402</v>
      </c>
      <c r="B124" s="22" t="s">
        <v>5662</v>
      </c>
      <c r="C124" s="22" t="s">
        <v>5732</v>
      </c>
      <c r="D124" s="14"/>
      <c r="E124" s="34" t="s">
        <v>5731</v>
      </c>
      <c r="F124" s="23">
        <v>3</v>
      </c>
      <c r="G124" s="33"/>
      <c r="H124" s="20"/>
      <c r="I124" s="20"/>
      <c r="J124" s="21" t="s">
        <v>2849</v>
      </c>
      <c r="K124" s="21" t="s">
        <v>1172</v>
      </c>
      <c r="L124" s="17" t="s">
        <v>5663</v>
      </c>
      <c r="M124" s="17" t="s">
        <v>1174</v>
      </c>
      <c r="N124" s="17">
        <v>20060401</v>
      </c>
      <c r="O124" t="s">
        <v>32</v>
      </c>
      <c r="P124" t="e">
        <f t="shared" si="6"/>
        <v>#VALUE!</v>
      </c>
      <c r="Q124" t="e">
        <f t="shared" si="7"/>
        <v>#VALUE!</v>
      </c>
      <c r="R124" t="e">
        <f t="shared" si="8"/>
        <v>#VALUE!</v>
      </c>
      <c r="S124" t="e">
        <f t="shared" si="9"/>
        <v>#VALUE!</v>
      </c>
      <c r="T124" t="e">
        <f t="shared" si="10"/>
        <v>#VALUE!</v>
      </c>
      <c r="U124" t="str">
        <f t="shared" si="11"/>
        <v>不二女高高</v>
      </c>
    </row>
    <row r="125" spans="1:21" x14ac:dyDescent="0.2">
      <c r="A125" s="12">
        <v>1403</v>
      </c>
      <c r="B125" s="13" t="s">
        <v>5745</v>
      </c>
      <c r="C125" s="13" t="s">
        <v>5680</v>
      </c>
      <c r="D125" s="14"/>
      <c r="E125" s="32" t="s">
        <v>5731</v>
      </c>
      <c r="F125" s="14">
        <v>3</v>
      </c>
      <c r="G125" s="14"/>
      <c r="H125" s="14"/>
      <c r="I125" s="14"/>
      <c r="J125" s="15" t="s">
        <v>4582</v>
      </c>
      <c r="K125" s="21" t="s">
        <v>1481</v>
      </c>
      <c r="L125" s="17" t="s">
        <v>5746</v>
      </c>
      <c r="M125" s="17" t="s">
        <v>1482</v>
      </c>
      <c r="N125" s="17">
        <v>20050427</v>
      </c>
      <c r="O125" t="s">
        <v>32</v>
      </c>
      <c r="P125" t="e">
        <f t="shared" si="6"/>
        <v>#VALUE!</v>
      </c>
      <c r="Q125" t="e">
        <f t="shared" si="7"/>
        <v>#VALUE!</v>
      </c>
      <c r="R125" t="e">
        <f t="shared" si="8"/>
        <v>#VALUE!</v>
      </c>
      <c r="S125" t="e">
        <f t="shared" si="9"/>
        <v>#VALUE!</v>
      </c>
      <c r="T125" t="e">
        <f t="shared" si="10"/>
        <v>#VALUE!</v>
      </c>
      <c r="U125" t="str">
        <f t="shared" si="11"/>
        <v>不二女高高</v>
      </c>
    </row>
    <row r="126" spans="1:21" x14ac:dyDescent="0.2">
      <c r="A126" s="12">
        <v>1404</v>
      </c>
      <c r="B126" s="13" t="s">
        <v>3871</v>
      </c>
      <c r="C126" s="13" t="s">
        <v>5733</v>
      </c>
      <c r="D126" s="14"/>
      <c r="E126" s="32" t="s">
        <v>5731</v>
      </c>
      <c r="F126" s="14">
        <v>2</v>
      </c>
      <c r="G126" s="14"/>
      <c r="H126" s="14"/>
      <c r="I126" s="14"/>
      <c r="J126" s="15" t="s">
        <v>635</v>
      </c>
      <c r="K126" s="21" t="s">
        <v>3558</v>
      </c>
      <c r="L126" s="17" t="s">
        <v>636</v>
      </c>
      <c r="M126" s="17" t="s">
        <v>3559</v>
      </c>
      <c r="N126" s="17">
        <v>20060517</v>
      </c>
      <c r="O126" t="s">
        <v>32</v>
      </c>
      <c r="P126" t="e">
        <f t="shared" si="6"/>
        <v>#VALUE!</v>
      </c>
      <c r="Q126" t="e">
        <f t="shared" si="7"/>
        <v>#VALUE!</v>
      </c>
      <c r="R126" t="e">
        <f t="shared" si="8"/>
        <v>#VALUE!</v>
      </c>
      <c r="S126" t="e">
        <f t="shared" si="9"/>
        <v>#VALUE!</v>
      </c>
      <c r="T126" t="e">
        <f t="shared" si="10"/>
        <v>#VALUE!</v>
      </c>
      <c r="U126" t="str">
        <f t="shared" si="11"/>
        <v>不二女高高</v>
      </c>
    </row>
    <row r="127" spans="1:21" x14ac:dyDescent="0.2">
      <c r="A127" s="12">
        <v>1405</v>
      </c>
      <c r="B127" s="13" t="s">
        <v>5737</v>
      </c>
      <c r="C127" s="13" t="s">
        <v>4471</v>
      </c>
      <c r="D127" s="14"/>
      <c r="E127" s="32" t="s">
        <v>5731</v>
      </c>
      <c r="F127" s="14">
        <v>2</v>
      </c>
      <c r="G127" s="14"/>
      <c r="H127" s="14"/>
      <c r="I127" s="14"/>
      <c r="J127" s="15" t="s">
        <v>5738</v>
      </c>
      <c r="K127" s="21" t="s">
        <v>79</v>
      </c>
      <c r="L127" s="17" t="s">
        <v>5739</v>
      </c>
      <c r="M127" s="17" t="s">
        <v>80</v>
      </c>
      <c r="N127" s="17">
        <v>20060731</v>
      </c>
      <c r="O127" t="s">
        <v>32</v>
      </c>
      <c r="P127" t="e">
        <f t="shared" si="6"/>
        <v>#VALUE!</v>
      </c>
      <c r="Q127" t="e">
        <f t="shared" si="7"/>
        <v>#VALUE!</v>
      </c>
      <c r="R127" t="e">
        <f t="shared" si="8"/>
        <v>#VALUE!</v>
      </c>
      <c r="S127" t="e">
        <f t="shared" si="9"/>
        <v>#VALUE!</v>
      </c>
      <c r="T127" t="e">
        <f t="shared" si="10"/>
        <v>#VALUE!</v>
      </c>
      <c r="U127" t="str">
        <f t="shared" si="11"/>
        <v>不二女高高</v>
      </c>
    </row>
    <row r="128" spans="1:21" x14ac:dyDescent="0.2">
      <c r="A128" s="12">
        <v>1406</v>
      </c>
      <c r="B128" s="22" t="s">
        <v>5712</v>
      </c>
      <c r="C128" s="22" t="s">
        <v>5742</v>
      </c>
      <c r="D128" s="14"/>
      <c r="E128" s="34" t="s">
        <v>5731</v>
      </c>
      <c r="F128" s="23">
        <v>2</v>
      </c>
      <c r="G128" s="23"/>
      <c r="H128" s="23"/>
      <c r="I128" s="23"/>
      <c r="J128" s="21" t="s">
        <v>5743</v>
      </c>
      <c r="K128" s="21" t="s">
        <v>3426</v>
      </c>
      <c r="L128" s="17" t="s">
        <v>5744</v>
      </c>
      <c r="M128" s="17" t="s">
        <v>3428</v>
      </c>
      <c r="N128" s="17">
        <v>20061124</v>
      </c>
      <c r="O128" t="s">
        <v>32</v>
      </c>
      <c r="P128" t="e">
        <f t="shared" si="6"/>
        <v>#VALUE!</v>
      </c>
      <c r="Q128" t="e">
        <f t="shared" si="7"/>
        <v>#VALUE!</v>
      </c>
      <c r="R128" t="e">
        <f t="shared" si="8"/>
        <v>#VALUE!</v>
      </c>
      <c r="S128" t="e">
        <f t="shared" si="9"/>
        <v>#VALUE!</v>
      </c>
      <c r="T128" t="e">
        <f t="shared" si="10"/>
        <v>#VALUE!</v>
      </c>
      <c r="U128" t="str">
        <f t="shared" si="11"/>
        <v>不二女高高</v>
      </c>
    </row>
    <row r="129" spans="1:21" x14ac:dyDescent="0.2">
      <c r="A129" s="12">
        <v>1573</v>
      </c>
      <c r="B129" s="13" t="s">
        <v>6268</v>
      </c>
      <c r="C129" s="13" t="s">
        <v>6269</v>
      </c>
      <c r="D129" s="14"/>
      <c r="E129" s="32" t="s">
        <v>5731</v>
      </c>
      <c r="F129" s="14">
        <v>1</v>
      </c>
      <c r="G129" s="14"/>
      <c r="H129" s="14"/>
      <c r="I129" s="14"/>
      <c r="J129" s="15" t="s">
        <v>6311</v>
      </c>
      <c r="K129" s="21" t="s">
        <v>4978</v>
      </c>
      <c r="L129" s="17" t="s">
        <v>6197</v>
      </c>
      <c r="M129" s="17" t="s">
        <v>4979</v>
      </c>
      <c r="N129" s="17">
        <v>20071118</v>
      </c>
      <c r="O129" t="s">
        <v>32</v>
      </c>
      <c r="P129" t="e">
        <f t="shared" si="6"/>
        <v>#VALUE!</v>
      </c>
      <c r="Q129" t="e">
        <f t="shared" si="7"/>
        <v>#VALUE!</v>
      </c>
      <c r="R129" t="e">
        <f t="shared" si="8"/>
        <v>#VALUE!</v>
      </c>
      <c r="S129" t="e">
        <f t="shared" si="9"/>
        <v>#VALUE!</v>
      </c>
      <c r="T129" t="e">
        <f t="shared" si="10"/>
        <v>#VALUE!</v>
      </c>
      <c r="U129" t="str">
        <f t="shared" si="11"/>
        <v>不二女高高</v>
      </c>
    </row>
    <row r="130" spans="1:21" x14ac:dyDescent="0.2">
      <c r="A130" s="12">
        <v>1579</v>
      </c>
      <c r="B130" s="13" t="s">
        <v>6270</v>
      </c>
      <c r="C130" s="13" t="s">
        <v>6271</v>
      </c>
      <c r="D130" s="14"/>
      <c r="E130" s="32" t="s">
        <v>5081</v>
      </c>
      <c r="F130" s="14">
        <v>1</v>
      </c>
      <c r="G130" s="14"/>
      <c r="H130" s="14"/>
      <c r="I130" s="14"/>
      <c r="J130" s="15" t="s">
        <v>4393</v>
      </c>
      <c r="K130" s="15" t="s">
        <v>928</v>
      </c>
      <c r="L130" s="17" t="s">
        <v>4394</v>
      </c>
      <c r="M130" s="17" t="s">
        <v>929</v>
      </c>
      <c r="N130" s="17">
        <v>20070718</v>
      </c>
      <c r="O130" t="s">
        <v>32</v>
      </c>
      <c r="P130" t="e">
        <f t="shared" si="6"/>
        <v>#VALUE!</v>
      </c>
      <c r="Q130" t="e">
        <f t="shared" si="7"/>
        <v>#VALUE!</v>
      </c>
      <c r="R130" t="e">
        <f t="shared" si="8"/>
        <v>#VALUE!</v>
      </c>
      <c r="S130" t="e">
        <f t="shared" si="9"/>
        <v>#VALUE!</v>
      </c>
      <c r="T130" t="e">
        <f t="shared" si="10"/>
        <v>#VALUE!</v>
      </c>
      <c r="U130" t="str">
        <f t="shared" si="11"/>
        <v>浦安高高</v>
      </c>
    </row>
    <row r="131" spans="1:21" x14ac:dyDescent="0.2">
      <c r="A131" s="12">
        <v>1407</v>
      </c>
      <c r="B131" s="13" t="s">
        <v>1922</v>
      </c>
      <c r="C131" s="13" t="s">
        <v>6272</v>
      </c>
      <c r="D131" s="14"/>
      <c r="E131" s="32" t="s">
        <v>5082</v>
      </c>
      <c r="F131" s="14">
        <v>3</v>
      </c>
      <c r="G131" s="14"/>
      <c r="H131" s="14"/>
      <c r="I131" s="14"/>
      <c r="J131" s="15" t="s">
        <v>1924</v>
      </c>
      <c r="K131" s="15" t="s">
        <v>5845</v>
      </c>
      <c r="L131" s="17" t="s">
        <v>5722</v>
      </c>
      <c r="M131" s="17" t="s">
        <v>5984</v>
      </c>
      <c r="N131" s="17">
        <v>20050410</v>
      </c>
      <c r="O131" t="s">
        <v>32</v>
      </c>
      <c r="P131" t="e">
        <f t="shared" ref="P131:P177" si="12">LEFT(B131,FIND("　",B131)-1)</f>
        <v>#VALUE!</v>
      </c>
      <c r="Q131" t="e">
        <f t="shared" ref="Q131:Q177" si="13">RIGHT(B131,LEN(B131)-FIND("　",B131))</f>
        <v>#VALUE!</v>
      </c>
      <c r="R131" t="e">
        <f t="shared" ref="R131:R177" si="14">ASC(LEFT(J131,FIND("　",J131)-1))</f>
        <v>#VALUE!</v>
      </c>
      <c r="S131" t="e">
        <f t="shared" ref="S131:S177" si="15">ASC(RIGHT(J131,LEN(J131)-FIND("　",J131)))</f>
        <v>#VALUE!</v>
      </c>
      <c r="T131" t="e">
        <f t="shared" ref="T131:T177" si="16">LEFT(O131,FIND(" ",O131)-1)</f>
        <v>#VALUE!</v>
      </c>
      <c r="U131" t="str">
        <f t="shared" ref="U131:U177" si="17">E131&amp;"高"</f>
        <v>浦安南高高</v>
      </c>
    </row>
    <row r="132" spans="1:21" x14ac:dyDescent="0.2">
      <c r="A132" s="12">
        <v>1408</v>
      </c>
      <c r="B132" s="13" t="s">
        <v>5701</v>
      </c>
      <c r="C132" s="13" t="s">
        <v>5702</v>
      </c>
      <c r="D132" s="14"/>
      <c r="E132" s="32" t="s">
        <v>5084</v>
      </c>
      <c r="F132" s="14">
        <v>3</v>
      </c>
      <c r="G132" s="14"/>
      <c r="H132" s="14"/>
      <c r="I132" s="14"/>
      <c r="J132" s="15" t="s">
        <v>5703</v>
      </c>
      <c r="K132" s="15" t="s">
        <v>5704</v>
      </c>
      <c r="L132" s="17" t="s">
        <v>5705</v>
      </c>
      <c r="M132" s="17" t="s">
        <v>5706</v>
      </c>
      <c r="N132" s="17">
        <v>20050704</v>
      </c>
      <c r="O132" t="s">
        <v>32</v>
      </c>
      <c r="P132" t="e">
        <f t="shared" si="12"/>
        <v>#VALUE!</v>
      </c>
      <c r="Q132" t="e">
        <f t="shared" si="13"/>
        <v>#VALUE!</v>
      </c>
      <c r="R132" t="e">
        <f t="shared" si="14"/>
        <v>#VALUE!</v>
      </c>
      <c r="S132" t="e">
        <f t="shared" si="15"/>
        <v>#VALUE!</v>
      </c>
      <c r="T132" t="e">
        <f t="shared" si="16"/>
        <v>#VALUE!</v>
      </c>
      <c r="U132" t="str">
        <f t="shared" si="17"/>
        <v>東海大浦安高高</v>
      </c>
    </row>
    <row r="133" spans="1:21" x14ac:dyDescent="0.2">
      <c r="A133" s="12">
        <v>1409</v>
      </c>
      <c r="B133" s="13" t="s">
        <v>4621</v>
      </c>
      <c r="C133" s="13" t="s">
        <v>4309</v>
      </c>
      <c r="D133" s="14"/>
      <c r="E133" s="32" t="s">
        <v>5084</v>
      </c>
      <c r="F133" s="14">
        <v>3</v>
      </c>
      <c r="G133" s="14"/>
      <c r="H133" s="14"/>
      <c r="I133" s="14"/>
      <c r="J133" s="15" t="s">
        <v>4531</v>
      </c>
      <c r="K133" s="15" t="s">
        <v>4310</v>
      </c>
      <c r="L133" s="17" t="s">
        <v>4532</v>
      </c>
      <c r="M133" s="17" t="s">
        <v>4311</v>
      </c>
      <c r="N133" s="17">
        <v>20050430</v>
      </c>
      <c r="O133" t="s">
        <v>32</v>
      </c>
      <c r="P133" t="e">
        <f t="shared" si="12"/>
        <v>#VALUE!</v>
      </c>
      <c r="Q133" t="e">
        <f t="shared" si="13"/>
        <v>#VALUE!</v>
      </c>
      <c r="R133" t="e">
        <f t="shared" si="14"/>
        <v>#VALUE!</v>
      </c>
      <c r="S133" t="e">
        <f t="shared" si="15"/>
        <v>#VALUE!</v>
      </c>
      <c r="T133" t="e">
        <f t="shared" si="16"/>
        <v>#VALUE!</v>
      </c>
      <c r="U133" t="str">
        <f t="shared" si="17"/>
        <v>東海大浦安高高</v>
      </c>
    </row>
    <row r="134" spans="1:21" x14ac:dyDescent="0.2">
      <c r="A134" s="12">
        <v>1410</v>
      </c>
      <c r="B134" s="13" t="s">
        <v>5697</v>
      </c>
      <c r="C134" s="13" t="s">
        <v>5698</v>
      </c>
      <c r="D134" s="14"/>
      <c r="E134" s="32" t="s">
        <v>5084</v>
      </c>
      <c r="F134" s="14">
        <v>3</v>
      </c>
      <c r="G134" s="14"/>
      <c r="H134" s="14"/>
      <c r="I134" s="14"/>
      <c r="J134" s="15" t="s">
        <v>4606</v>
      </c>
      <c r="K134" s="15" t="s">
        <v>79</v>
      </c>
      <c r="L134" s="17" t="s">
        <v>4607</v>
      </c>
      <c r="M134" s="17" t="s">
        <v>80</v>
      </c>
      <c r="N134" s="17">
        <v>20050819</v>
      </c>
      <c r="O134" t="s">
        <v>32</v>
      </c>
      <c r="P134" t="e">
        <f t="shared" si="12"/>
        <v>#VALUE!</v>
      </c>
      <c r="Q134" t="e">
        <f t="shared" si="13"/>
        <v>#VALUE!</v>
      </c>
      <c r="R134" t="e">
        <f t="shared" si="14"/>
        <v>#VALUE!</v>
      </c>
      <c r="S134" t="e">
        <f t="shared" si="15"/>
        <v>#VALUE!</v>
      </c>
      <c r="T134" t="e">
        <f t="shared" si="16"/>
        <v>#VALUE!</v>
      </c>
      <c r="U134" t="str">
        <f t="shared" si="17"/>
        <v>東海大浦安高高</v>
      </c>
    </row>
    <row r="135" spans="1:21" x14ac:dyDescent="0.2">
      <c r="A135" s="12">
        <v>1411</v>
      </c>
      <c r="B135" s="13" t="s">
        <v>5683</v>
      </c>
      <c r="C135" s="13" t="s">
        <v>5684</v>
      </c>
      <c r="D135" s="14"/>
      <c r="E135" s="32" t="s">
        <v>5084</v>
      </c>
      <c r="F135" s="14">
        <v>3</v>
      </c>
      <c r="G135" s="14"/>
      <c r="H135" s="14"/>
      <c r="I135" s="14"/>
      <c r="J135" s="15" t="s">
        <v>5685</v>
      </c>
      <c r="K135" s="15" t="s">
        <v>5686</v>
      </c>
      <c r="L135" s="17" t="s">
        <v>5687</v>
      </c>
      <c r="M135" s="17" t="s">
        <v>5688</v>
      </c>
      <c r="N135" s="17">
        <v>20050930</v>
      </c>
      <c r="O135" t="s">
        <v>32</v>
      </c>
      <c r="P135" t="e">
        <f t="shared" si="12"/>
        <v>#VALUE!</v>
      </c>
      <c r="Q135" t="e">
        <f t="shared" si="13"/>
        <v>#VALUE!</v>
      </c>
      <c r="R135" t="e">
        <f t="shared" si="14"/>
        <v>#VALUE!</v>
      </c>
      <c r="S135" t="e">
        <f t="shared" si="15"/>
        <v>#VALUE!</v>
      </c>
      <c r="T135" t="e">
        <f t="shared" si="16"/>
        <v>#VALUE!</v>
      </c>
      <c r="U135" t="str">
        <f t="shared" si="17"/>
        <v>東海大浦安高高</v>
      </c>
    </row>
    <row r="136" spans="1:21" x14ac:dyDescent="0.2">
      <c r="A136" s="12">
        <v>1412</v>
      </c>
      <c r="B136" s="13" t="s">
        <v>5670</v>
      </c>
      <c r="C136" s="13" t="s">
        <v>4412</v>
      </c>
      <c r="D136" s="14"/>
      <c r="E136" s="32" t="s">
        <v>5084</v>
      </c>
      <c r="F136" s="14">
        <v>3</v>
      </c>
      <c r="G136" s="14"/>
      <c r="H136" s="14"/>
      <c r="I136" s="14"/>
      <c r="J136" s="15" t="s">
        <v>4597</v>
      </c>
      <c r="K136" s="15" t="s">
        <v>3687</v>
      </c>
      <c r="L136" s="17" t="s">
        <v>4598</v>
      </c>
      <c r="M136" s="17" t="s">
        <v>3689</v>
      </c>
      <c r="N136" s="17">
        <v>20051220</v>
      </c>
      <c r="O136" t="s">
        <v>32</v>
      </c>
      <c r="P136" t="e">
        <f t="shared" si="12"/>
        <v>#VALUE!</v>
      </c>
      <c r="Q136" t="e">
        <f t="shared" si="13"/>
        <v>#VALUE!</v>
      </c>
      <c r="R136" t="e">
        <f t="shared" si="14"/>
        <v>#VALUE!</v>
      </c>
      <c r="S136" t="e">
        <f t="shared" si="15"/>
        <v>#VALUE!</v>
      </c>
      <c r="T136" t="e">
        <f t="shared" si="16"/>
        <v>#VALUE!</v>
      </c>
      <c r="U136" t="str">
        <f t="shared" si="17"/>
        <v>東海大浦安高高</v>
      </c>
    </row>
    <row r="137" spans="1:21" x14ac:dyDescent="0.2">
      <c r="A137" s="12">
        <v>1413</v>
      </c>
      <c r="B137" s="22" t="s">
        <v>5694</v>
      </c>
      <c r="C137" s="22" t="s">
        <v>5561</v>
      </c>
      <c r="D137" s="14"/>
      <c r="E137" s="34" t="s">
        <v>5084</v>
      </c>
      <c r="F137" s="23">
        <v>3</v>
      </c>
      <c r="G137" s="23"/>
      <c r="H137" s="23"/>
      <c r="I137" s="23"/>
      <c r="J137" s="21" t="s">
        <v>5695</v>
      </c>
      <c r="K137" s="15" t="s">
        <v>981</v>
      </c>
      <c r="L137" s="17" t="s">
        <v>5696</v>
      </c>
      <c r="M137" s="17" t="s">
        <v>919</v>
      </c>
      <c r="N137" s="17">
        <v>20051028</v>
      </c>
      <c r="O137" t="s">
        <v>32</v>
      </c>
      <c r="P137" t="e">
        <f t="shared" si="12"/>
        <v>#VALUE!</v>
      </c>
      <c r="Q137" t="e">
        <f t="shared" si="13"/>
        <v>#VALUE!</v>
      </c>
      <c r="R137" t="e">
        <f t="shared" si="14"/>
        <v>#VALUE!</v>
      </c>
      <c r="S137" t="e">
        <f t="shared" si="15"/>
        <v>#VALUE!</v>
      </c>
      <c r="T137" t="e">
        <f t="shared" si="16"/>
        <v>#VALUE!</v>
      </c>
      <c r="U137" t="str">
        <f t="shared" si="17"/>
        <v>東海大浦安高高</v>
      </c>
    </row>
    <row r="138" spans="1:21" x14ac:dyDescent="0.2">
      <c r="A138" s="12">
        <v>1414</v>
      </c>
      <c r="B138" s="13" t="s">
        <v>5664</v>
      </c>
      <c r="C138" s="13" t="s">
        <v>5665</v>
      </c>
      <c r="D138" s="14"/>
      <c r="E138" s="32" t="s">
        <v>5084</v>
      </c>
      <c r="F138" s="14">
        <v>2</v>
      </c>
      <c r="G138" s="14"/>
      <c r="H138" s="14"/>
      <c r="I138" s="14"/>
      <c r="J138" s="15" t="s">
        <v>2222</v>
      </c>
      <c r="K138" s="15" t="s">
        <v>350</v>
      </c>
      <c r="L138" s="17" t="s">
        <v>2223</v>
      </c>
      <c r="M138" s="17" t="s">
        <v>351</v>
      </c>
      <c r="N138" s="17">
        <v>20060603</v>
      </c>
      <c r="O138" t="s">
        <v>32</v>
      </c>
      <c r="P138" t="e">
        <f t="shared" si="12"/>
        <v>#VALUE!</v>
      </c>
      <c r="Q138" t="e">
        <f t="shared" si="13"/>
        <v>#VALUE!</v>
      </c>
      <c r="R138" t="e">
        <f t="shared" si="14"/>
        <v>#VALUE!</v>
      </c>
      <c r="S138" t="e">
        <f t="shared" si="15"/>
        <v>#VALUE!</v>
      </c>
      <c r="T138" t="e">
        <f t="shared" si="16"/>
        <v>#VALUE!</v>
      </c>
      <c r="U138" t="str">
        <f t="shared" si="17"/>
        <v>東海大浦安高高</v>
      </c>
    </row>
    <row r="139" spans="1:21" x14ac:dyDescent="0.2">
      <c r="A139" s="12">
        <v>1415</v>
      </c>
      <c r="B139" s="13" t="s">
        <v>5666</v>
      </c>
      <c r="C139" s="13" t="s">
        <v>5667</v>
      </c>
      <c r="D139" s="14"/>
      <c r="E139" s="32" t="s">
        <v>5084</v>
      </c>
      <c r="F139" s="14">
        <v>2</v>
      </c>
      <c r="G139" s="14"/>
      <c r="H139" s="14"/>
      <c r="I139" s="14"/>
      <c r="J139" s="15" t="s">
        <v>5668</v>
      </c>
      <c r="K139" s="15" t="s">
        <v>4324</v>
      </c>
      <c r="L139" s="17" t="s">
        <v>5669</v>
      </c>
      <c r="M139" s="17" t="s">
        <v>4325</v>
      </c>
      <c r="N139" s="17">
        <v>20070319</v>
      </c>
      <c r="O139" t="s">
        <v>32</v>
      </c>
      <c r="P139" t="e">
        <f t="shared" si="12"/>
        <v>#VALUE!</v>
      </c>
      <c r="Q139" t="e">
        <f t="shared" si="13"/>
        <v>#VALUE!</v>
      </c>
      <c r="R139" t="e">
        <f t="shared" si="14"/>
        <v>#VALUE!</v>
      </c>
      <c r="S139" t="e">
        <f t="shared" si="15"/>
        <v>#VALUE!</v>
      </c>
      <c r="T139" t="e">
        <f t="shared" si="16"/>
        <v>#VALUE!</v>
      </c>
      <c r="U139" t="str">
        <f t="shared" si="17"/>
        <v>東海大浦安高高</v>
      </c>
    </row>
    <row r="140" spans="1:21" x14ac:dyDescent="0.2">
      <c r="A140" s="12">
        <v>1416</v>
      </c>
      <c r="B140" s="13" t="s">
        <v>5671</v>
      </c>
      <c r="C140" s="13" t="s">
        <v>5630</v>
      </c>
      <c r="D140" s="14"/>
      <c r="E140" s="32" t="s">
        <v>5084</v>
      </c>
      <c r="F140" s="14">
        <v>2</v>
      </c>
      <c r="G140" s="14"/>
      <c r="H140" s="14"/>
      <c r="I140" s="14"/>
      <c r="J140" s="15" t="s">
        <v>5672</v>
      </c>
      <c r="K140" s="15" t="s">
        <v>4357</v>
      </c>
      <c r="L140" s="17" t="s">
        <v>5673</v>
      </c>
      <c r="M140" s="17" t="s">
        <v>4358</v>
      </c>
      <c r="N140" s="17">
        <v>20060423</v>
      </c>
      <c r="O140" t="s">
        <v>32</v>
      </c>
      <c r="P140" t="e">
        <f t="shared" si="12"/>
        <v>#VALUE!</v>
      </c>
      <c r="Q140" t="e">
        <f t="shared" si="13"/>
        <v>#VALUE!</v>
      </c>
      <c r="R140" t="e">
        <f t="shared" si="14"/>
        <v>#VALUE!</v>
      </c>
      <c r="S140" t="e">
        <f t="shared" si="15"/>
        <v>#VALUE!</v>
      </c>
      <c r="T140" t="e">
        <f t="shared" si="16"/>
        <v>#VALUE!</v>
      </c>
      <c r="U140" t="str">
        <f t="shared" si="17"/>
        <v>東海大浦安高高</v>
      </c>
    </row>
    <row r="141" spans="1:21" x14ac:dyDescent="0.2">
      <c r="A141" s="12">
        <v>1417</v>
      </c>
      <c r="B141" s="13" t="s">
        <v>5678</v>
      </c>
      <c r="C141" s="13" t="s">
        <v>1126</v>
      </c>
      <c r="D141" s="14"/>
      <c r="E141" s="32" t="s">
        <v>5084</v>
      </c>
      <c r="F141" s="14">
        <v>2</v>
      </c>
      <c r="G141" s="14"/>
      <c r="H141" s="14"/>
      <c r="I141" s="14"/>
      <c r="J141" s="15" t="s">
        <v>4551</v>
      </c>
      <c r="K141" s="15" t="s">
        <v>606</v>
      </c>
      <c r="L141" s="17" t="s">
        <v>4552</v>
      </c>
      <c r="M141" s="17" t="s">
        <v>944</v>
      </c>
      <c r="N141" s="17">
        <v>20070226</v>
      </c>
      <c r="O141" t="s">
        <v>32</v>
      </c>
      <c r="P141" t="e">
        <f t="shared" si="12"/>
        <v>#VALUE!</v>
      </c>
      <c r="Q141" t="e">
        <f t="shared" si="13"/>
        <v>#VALUE!</v>
      </c>
      <c r="R141" t="e">
        <f t="shared" si="14"/>
        <v>#VALUE!</v>
      </c>
      <c r="S141" t="e">
        <f t="shared" si="15"/>
        <v>#VALUE!</v>
      </c>
      <c r="T141" t="e">
        <f t="shared" si="16"/>
        <v>#VALUE!</v>
      </c>
      <c r="U141" t="str">
        <f t="shared" si="17"/>
        <v>東海大浦安高高</v>
      </c>
    </row>
    <row r="142" spans="1:21" x14ac:dyDescent="0.2">
      <c r="A142" s="12">
        <v>1418</v>
      </c>
      <c r="B142" s="13" t="s">
        <v>4254</v>
      </c>
      <c r="C142" s="13" t="s">
        <v>5674</v>
      </c>
      <c r="D142" s="14"/>
      <c r="E142" s="32" t="s">
        <v>5084</v>
      </c>
      <c r="F142" s="14">
        <v>2</v>
      </c>
      <c r="G142" s="14"/>
      <c r="H142" s="14"/>
      <c r="I142" s="14"/>
      <c r="J142" s="15" t="s">
        <v>5675</v>
      </c>
      <c r="K142" s="15" t="s">
        <v>5676</v>
      </c>
      <c r="L142" s="17" t="s">
        <v>4258</v>
      </c>
      <c r="M142" s="17" t="s">
        <v>5677</v>
      </c>
      <c r="N142" s="17">
        <v>20060526</v>
      </c>
      <c r="O142" t="s">
        <v>32</v>
      </c>
      <c r="P142" t="e">
        <f t="shared" si="12"/>
        <v>#VALUE!</v>
      </c>
      <c r="Q142" t="e">
        <f t="shared" si="13"/>
        <v>#VALUE!</v>
      </c>
      <c r="R142" t="e">
        <f t="shared" si="14"/>
        <v>#VALUE!</v>
      </c>
      <c r="S142" t="e">
        <f t="shared" si="15"/>
        <v>#VALUE!</v>
      </c>
      <c r="T142" t="e">
        <f t="shared" si="16"/>
        <v>#VALUE!</v>
      </c>
      <c r="U142" t="str">
        <f t="shared" si="17"/>
        <v>東海大浦安高高</v>
      </c>
    </row>
    <row r="143" spans="1:21" x14ac:dyDescent="0.2">
      <c r="A143" s="12">
        <v>1419</v>
      </c>
      <c r="B143" s="13" t="s">
        <v>275</v>
      </c>
      <c r="C143" s="13" t="s">
        <v>5689</v>
      </c>
      <c r="D143" s="14"/>
      <c r="E143" s="32" t="s">
        <v>5084</v>
      </c>
      <c r="F143" s="14">
        <v>2</v>
      </c>
      <c r="G143" s="14"/>
      <c r="H143" s="14"/>
      <c r="I143" s="14"/>
      <c r="J143" s="15" t="s">
        <v>276</v>
      </c>
      <c r="K143" s="15" t="s">
        <v>3363</v>
      </c>
      <c r="L143" s="17" t="s">
        <v>277</v>
      </c>
      <c r="M143" s="17" t="s">
        <v>3365</v>
      </c>
      <c r="N143" s="17">
        <v>20070101</v>
      </c>
      <c r="O143" t="s">
        <v>32</v>
      </c>
      <c r="P143" t="e">
        <f t="shared" si="12"/>
        <v>#VALUE!</v>
      </c>
      <c r="Q143" t="e">
        <f t="shared" si="13"/>
        <v>#VALUE!</v>
      </c>
      <c r="R143" t="e">
        <f t="shared" si="14"/>
        <v>#VALUE!</v>
      </c>
      <c r="S143" t="e">
        <f t="shared" si="15"/>
        <v>#VALUE!</v>
      </c>
      <c r="T143" t="e">
        <f t="shared" si="16"/>
        <v>#VALUE!</v>
      </c>
      <c r="U143" t="str">
        <f t="shared" si="17"/>
        <v>東海大浦安高高</v>
      </c>
    </row>
    <row r="144" spans="1:21" x14ac:dyDescent="0.2">
      <c r="A144" s="12">
        <v>1420</v>
      </c>
      <c r="B144" s="13" t="s">
        <v>5700</v>
      </c>
      <c r="C144" s="13" t="s">
        <v>3670</v>
      </c>
      <c r="D144" s="14"/>
      <c r="E144" s="32" t="s">
        <v>5084</v>
      </c>
      <c r="F144" s="14">
        <v>2</v>
      </c>
      <c r="G144" s="14"/>
      <c r="H144" s="14"/>
      <c r="I144" s="14"/>
      <c r="J144" s="15" t="s">
        <v>2151</v>
      </c>
      <c r="K144" s="15" t="s">
        <v>1006</v>
      </c>
      <c r="L144" s="17" t="s">
        <v>2152</v>
      </c>
      <c r="M144" s="17" t="s">
        <v>1007</v>
      </c>
      <c r="N144" s="17">
        <v>20060920</v>
      </c>
      <c r="O144" t="s">
        <v>32</v>
      </c>
      <c r="P144" t="e">
        <f t="shared" si="12"/>
        <v>#VALUE!</v>
      </c>
      <c r="Q144" t="e">
        <f t="shared" si="13"/>
        <v>#VALUE!</v>
      </c>
      <c r="R144" t="e">
        <f t="shared" si="14"/>
        <v>#VALUE!</v>
      </c>
      <c r="S144" t="e">
        <f t="shared" si="15"/>
        <v>#VALUE!</v>
      </c>
      <c r="T144" t="e">
        <f t="shared" si="16"/>
        <v>#VALUE!</v>
      </c>
      <c r="U144" t="str">
        <f t="shared" si="17"/>
        <v>東海大浦安高高</v>
      </c>
    </row>
    <row r="145" spans="1:21" x14ac:dyDescent="0.2">
      <c r="A145" s="12">
        <v>1421</v>
      </c>
      <c r="B145" s="22" t="s">
        <v>5709</v>
      </c>
      <c r="C145" s="13" t="s">
        <v>5583</v>
      </c>
      <c r="D145" s="14"/>
      <c r="E145" s="32" t="s">
        <v>5084</v>
      </c>
      <c r="F145" s="14">
        <v>2</v>
      </c>
      <c r="G145" s="14"/>
      <c r="H145" s="14"/>
      <c r="I145" s="14"/>
      <c r="J145" s="15" t="s">
        <v>5710</v>
      </c>
      <c r="K145" s="15" t="s">
        <v>1013</v>
      </c>
      <c r="L145" s="17" t="s">
        <v>5711</v>
      </c>
      <c r="M145" s="17" t="s">
        <v>1014</v>
      </c>
      <c r="N145" s="17">
        <v>20061103</v>
      </c>
      <c r="O145" t="s">
        <v>32</v>
      </c>
      <c r="P145" t="e">
        <f t="shared" si="12"/>
        <v>#VALUE!</v>
      </c>
      <c r="Q145" t="e">
        <f t="shared" si="13"/>
        <v>#VALUE!</v>
      </c>
      <c r="R145" t="e">
        <f t="shared" si="14"/>
        <v>#VALUE!</v>
      </c>
      <c r="S145" t="e">
        <f t="shared" si="15"/>
        <v>#VALUE!</v>
      </c>
      <c r="T145" t="e">
        <f t="shared" si="16"/>
        <v>#VALUE!</v>
      </c>
      <c r="U145" t="str">
        <f t="shared" si="17"/>
        <v>東海大浦安高高</v>
      </c>
    </row>
    <row r="146" spans="1:21" x14ac:dyDescent="0.2">
      <c r="A146" s="12">
        <v>1422</v>
      </c>
      <c r="B146" s="22" t="s">
        <v>5707</v>
      </c>
      <c r="C146" s="13" t="s">
        <v>5708</v>
      </c>
      <c r="D146" s="14"/>
      <c r="E146" s="32" t="s">
        <v>5084</v>
      </c>
      <c r="F146" s="14">
        <v>2</v>
      </c>
      <c r="G146" s="14"/>
      <c r="H146" s="14"/>
      <c r="I146" s="14"/>
      <c r="J146" s="15" t="s">
        <v>3425</v>
      </c>
      <c r="K146" s="15" t="s">
        <v>959</v>
      </c>
      <c r="L146" s="17" t="s">
        <v>3427</v>
      </c>
      <c r="M146" s="17" t="s">
        <v>960</v>
      </c>
      <c r="N146" s="17">
        <v>20060925</v>
      </c>
      <c r="O146" t="s">
        <v>32</v>
      </c>
      <c r="P146" t="e">
        <f t="shared" si="12"/>
        <v>#VALUE!</v>
      </c>
      <c r="Q146" t="e">
        <f t="shared" si="13"/>
        <v>#VALUE!</v>
      </c>
      <c r="R146" t="e">
        <f t="shared" si="14"/>
        <v>#VALUE!</v>
      </c>
      <c r="S146" t="e">
        <f t="shared" si="15"/>
        <v>#VALUE!</v>
      </c>
      <c r="T146" t="e">
        <f t="shared" si="16"/>
        <v>#VALUE!</v>
      </c>
      <c r="U146" t="str">
        <f t="shared" si="17"/>
        <v>東海大浦安高高</v>
      </c>
    </row>
    <row r="147" spans="1:21" x14ac:dyDescent="0.2">
      <c r="A147" s="12">
        <v>1423</v>
      </c>
      <c r="B147" s="22" t="s">
        <v>5690</v>
      </c>
      <c r="C147" s="13" t="s">
        <v>5691</v>
      </c>
      <c r="D147" s="14"/>
      <c r="E147" s="32" t="s">
        <v>5084</v>
      </c>
      <c r="F147" s="14">
        <v>2</v>
      </c>
      <c r="G147" s="14"/>
      <c r="H147" s="14"/>
      <c r="I147" s="14"/>
      <c r="J147" s="15" t="s">
        <v>5692</v>
      </c>
      <c r="K147" s="15" t="s">
        <v>3730</v>
      </c>
      <c r="L147" s="17" t="s">
        <v>5693</v>
      </c>
      <c r="M147" s="17" t="s">
        <v>3731</v>
      </c>
      <c r="N147" s="17">
        <v>20060425</v>
      </c>
      <c r="O147" t="s">
        <v>32</v>
      </c>
      <c r="P147" t="e">
        <f t="shared" si="12"/>
        <v>#VALUE!</v>
      </c>
      <c r="Q147" t="e">
        <f t="shared" si="13"/>
        <v>#VALUE!</v>
      </c>
      <c r="R147" t="e">
        <f t="shared" si="14"/>
        <v>#VALUE!</v>
      </c>
      <c r="S147" t="e">
        <f t="shared" si="15"/>
        <v>#VALUE!</v>
      </c>
      <c r="T147" t="e">
        <f t="shared" si="16"/>
        <v>#VALUE!</v>
      </c>
      <c r="U147" t="str">
        <f t="shared" si="17"/>
        <v>東海大浦安高高</v>
      </c>
    </row>
    <row r="148" spans="1:21" x14ac:dyDescent="0.2">
      <c r="A148" s="12">
        <v>1424</v>
      </c>
      <c r="B148" s="22" t="s">
        <v>2158</v>
      </c>
      <c r="C148" s="13" t="s">
        <v>6273</v>
      </c>
      <c r="D148" s="14"/>
      <c r="E148" s="32" t="s">
        <v>5084</v>
      </c>
      <c r="F148" s="14">
        <v>1</v>
      </c>
      <c r="G148" s="14"/>
      <c r="H148" s="14"/>
      <c r="I148" s="14"/>
      <c r="J148" s="15" t="s">
        <v>903</v>
      </c>
      <c r="K148" s="15" t="s">
        <v>4321</v>
      </c>
      <c r="L148" s="17" t="s">
        <v>904</v>
      </c>
      <c r="M148" s="17" t="s">
        <v>4322</v>
      </c>
      <c r="N148" s="17">
        <v>20070730</v>
      </c>
      <c r="O148" t="s">
        <v>32</v>
      </c>
      <c r="P148" t="e">
        <f t="shared" si="12"/>
        <v>#VALUE!</v>
      </c>
      <c r="Q148" t="e">
        <f t="shared" si="13"/>
        <v>#VALUE!</v>
      </c>
      <c r="R148" t="e">
        <f t="shared" si="14"/>
        <v>#VALUE!</v>
      </c>
      <c r="S148" t="e">
        <f t="shared" si="15"/>
        <v>#VALUE!</v>
      </c>
      <c r="T148" t="e">
        <f t="shared" si="16"/>
        <v>#VALUE!</v>
      </c>
      <c r="U148" t="str">
        <f t="shared" si="17"/>
        <v>東海大浦安高高</v>
      </c>
    </row>
    <row r="149" spans="1:21" x14ac:dyDescent="0.2">
      <c r="A149" s="12">
        <v>1425</v>
      </c>
      <c r="B149" s="22" t="s">
        <v>6274</v>
      </c>
      <c r="C149" s="13" t="s">
        <v>5674</v>
      </c>
      <c r="D149" s="14"/>
      <c r="E149" s="32" t="s">
        <v>5084</v>
      </c>
      <c r="F149" s="14">
        <v>1</v>
      </c>
      <c r="G149" s="14"/>
      <c r="H149" s="14"/>
      <c r="I149" s="14"/>
      <c r="J149" s="15" t="s">
        <v>777</v>
      </c>
      <c r="K149" s="15" t="s">
        <v>932</v>
      </c>
      <c r="L149" s="17" t="s">
        <v>778</v>
      </c>
      <c r="M149" s="17" t="s">
        <v>934</v>
      </c>
      <c r="N149" s="17">
        <v>20080322</v>
      </c>
      <c r="O149" t="s">
        <v>32</v>
      </c>
      <c r="P149" t="e">
        <f t="shared" si="12"/>
        <v>#VALUE!</v>
      </c>
      <c r="Q149" t="e">
        <f t="shared" si="13"/>
        <v>#VALUE!</v>
      </c>
      <c r="R149" t="e">
        <f t="shared" si="14"/>
        <v>#VALUE!</v>
      </c>
      <c r="S149" t="e">
        <f t="shared" si="15"/>
        <v>#VALUE!</v>
      </c>
      <c r="T149" t="e">
        <f t="shared" si="16"/>
        <v>#VALUE!</v>
      </c>
      <c r="U149" t="str">
        <f t="shared" si="17"/>
        <v>東海大浦安高高</v>
      </c>
    </row>
    <row r="150" spans="1:21" x14ac:dyDescent="0.2">
      <c r="A150" s="12">
        <v>1426</v>
      </c>
      <c r="B150" s="22" t="s">
        <v>6275</v>
      </c>
      <c r="C150" s="13" t="s">
        <v>6276</v>
      </c>
      <c r="D150" s="14"/>
      <c r="E150" s="32" t="s">
        <v>5084</v>
      </c>
      <c r="F150" s="14">
        <v>1</v>
      </c>
      <c r="G150" s="14"/>
      <c r="H150" s="14"/>
      <c r="I150" s="14"/>
      <c r="J150" s="15" t="s">
        <v>6312</v>
      </c>
      <c r="K150" s="15" t="s">
        <v>6313</v>
      </c>
      <c r="L150" s="17" t="s">
        <v>6198</v>
      </c>
      <c r="M150" s="17" t="s">
        <v>6199</v>
      </c>
      <c r="N150" s="17">
        <v>20070721</v>
      </c>
      <c r="O150" t="s">
        <v>32</v>
      </c>
      <c r="P150" t="e">
        <f t="shared" si="12"/>
        <v>#VALUE!</v>
      </c>
      <c r="Q150" t="e">
        <f t="shared" si="13"/>
        <v>#VALUE!</v>
      </c>
      <c r="R150" t="e">
        <f t="shared" si="14"/>
        <v>#VALUE!</v>
      </c>
      <c r="S150" t="e">
        <f t="shared" si="15"/>
        <v>#VALUE!</v>
      </c>
      <c r="T150" t="e">
        <f t="shared" si="16"/>
        <v>#VALUE!</v>
      </c>
      <c r="U150" t="str">
        <f t="shared" si="17"/>
        <v>東海大浦安高高</v>
      </c>
    </row>
    <row r="151" spans="1:21" x14ac:dyDescent="0.2">
      <c r="A151" s="12">
        <v>1427</v>
      </c>
      <c r="B151" s="22" t="s">
        <v>4345</v>
      </c>
      <c r="C151" s="13" t="s">
        <v>6277</v>
      </c>
      <c r="D151" s="14"/>
      <c r="E151" s="32" t="s">
        <v>5084</v>
      </c>
      <c r="F151" s="14">
        <v>1</v>
      </c>
      <c r="G151" s="14"/>
      <c r="H151" s="14"/>
      <c r="I151" s="14"/>
      <c r="J151" s="15" t="s">
        <v>60</v>
      </c>
      <c r="K151" s="15" t="s">
        <v>6314</v>
      </c>
      <c r="L151" s="17" t="s">
        <v>62</v>
      </c>
      <c r="M151" s="17" t="s">
        <v>6200</v>
      </c>
      <c r="N151" s="17">
        <v>20071218</v>
      </c>
      <c r="O151" t="s">
        <v>32</v>
      </c>
      <c r="P151" t="e">
        <f t="shared" si="12"/>
        <v>#VALUE!</v>
      </c>
      <c r="Q151" t="e">
        <f t="shared" si="13"/>
        <v>#VALUE!</v>
      </c>
      <c r="R151" t="e">
        <f t="shared" si="14"/>
        <v>#VALUE!</v>
      </c>
      <c r="S151" t="e">
        <f t="shared" si="15"/>
        <v>#VALUE!</v>
      </c>
      <c r="T151" t="e">
        <f t="shared" si="16"/>
        <v>#VALUE!</v>
      </c>
      <c r="U151" t="str">
        <f t="shared" si="17"/>
        <v>東海大浦安高高</v>
      </c>
    </row>
    <row r="152" spans="1:21" x14ac:dyDescent="0.2">
      <c r="A152" s="12">
        <v>1428</v>
      </c>
      <c r="B152" s="22" t="s">
        <v>6278</v>
      </c>
      <c r="C152" s="13" t="s">
        <v>6279</v>
      </c>
      <c r="D152" s="14"/>
      <c r="E152" s="32" t="s">
        <v>5084</v>
      </c>
      <c r="F152" s="14">
        <v>1</v>
      </c>
      <c r="G152" s="14"/>
      <c r="H152" s="14"/>
      <c r="I152" s="14"/>
      <c r="J152" s="15" t="s">
        <v>4546</v>
      </c>
      <c r="K152" s="15" t="s">
        <v>481</v>
      </c>
      <c r="L152" s="17" t="s">
        <v>4547</v>
      </c>
      <c r="M152" s="17" t="s">
        <v>918</v>
      </c>
      <c r="N152" s="17">
        <v>20070615</v>
      </c>
      <c r="O152" t="s">
        <v>32</v>
      </c>
      <c r="P152" t="e">
        <f t="shared" si="12"/>
        <v>#VALUE!</v>
      </c>
      <c r="Q152" t="e">
        <f t="shared" si="13"/>
        <v>#VALUE!</v>
      </c>
      <c r="R152" t="e">
        <f t="shared" si="14"/>
        <v>#VALUE!</v>
      </c>
      <c r="S152" t="e">
        <f t="shared" si="15"/>
        <v>#VALUE!</v>
      </c>
      <c r="T152" t="e">
        <f t="shared" si="16"/>
        <v>#VALUE!</v>
      </c>
      <c r="U152" t="str">
        <f t="shared" si="17"/>
        <v>東海大浦安高高</v>
      </c>
    </row>
    <row r="153" spans="1:21" x14ac:dyDescent="0.2">
      <c r="A153" s="12">
        <v>1429</v>
      </c>
      <c r="B153" s="13" t="s">
        <v>2161</v>
      </c>
      <c r="C153" s="13" t="s">
        <v>5699</v>
      </c>
      <c r="D153" s="14"/>
      <c r="E153" s="32" t="s">
        <v>5084</v>
      </c>
      <c r="F153" s="14">
        <v>3</v>
      </c>
      <c r="G153" s="14"/>
      <c r="H153" s="14"/>
      <c r="I153" s="14"/>
      <c r="J153" s="15" t="s">
        <v>112</v>
      </c>
      <c r="K153" s="15" t="s">
        <v>4350</v>
      </c>
      <c r="L153" s="17" t="s">
        <v>113</v>
      </c>
      <c r="M153" s="17" t="s">
        <v>4351</v>
      </c>
      <c r="N153" s="17">
        <v>20050621</v>
      </c>
      <c r="O153" t="s">
        <v>32</v>
      </c>
      <c r="P153" t="e">
        <f t="shared" si="12"/>
        <v>#VALUE!</v>
      </c>
      <c r="Q153" t="e">
        <f t="shared" si="13"/>
        <v>#VALUE!</v>
      </c>
      <c r="R153" t="e">
        <f t="shared" si="14"/>
        <v>#VALUE!</v>
      </c>
      <c r="S153" t="e">
        <f t="shared" si="15"/>
        <v>#VALUE!</v>
      </c>
      <c r="T153" t="e">
        <f t="shared" si="16"/>
        <v>#VALUE!</v>
      </c>
      <c r="U153" t="str">
        <f t="shared" si="17"/>
        <v>東海大浦安高高</v>
      </c>
    </row>
    <row r="154" spans="1:21" x14ac:dyDescent="0.2">
      <c r="A154" s="12">
        <v>1430</v>
      </c>
      <c r="B154" s="13" t="s">
        <v>5216</v>
      </c>
      <c r="C154" s="13" t="s">
        <v>5661</v>
      </c>
      <c r="D154" s="14"/>
      <c r="E154" s="32" t="s">
        <v>5084</v>
      </c>
      <c r="F154" s="14">
        <v>3</v>
      </c>
      <c r="G154" s="14"/>
      <c r="H154" s="14"/>
      <c r="I154" s="14"/>
      <c r="J154" s="15" t="s">
        <v>4562</v>
      </c>
      <c r="K154" s="15" t="s">
        <v>1006</v>
      </c>
      <c r="L154" s="17" t="s">
        <v>4563</v>
      </c>
      <c r="M154" s="17" t="s">
        <v>1007</v>
      </c>
      <c r="N154" s="17">
        <v>20060318</v>
      </c>
      <c r="O154" t="s">
        <v>32</v>
      </c>
      <c r="P154" t="e">
        <f t="shared" si="12"/>
        <v>#VALUE!</v>
      </c>
      <c r="Q154" t="e">
        <f t="shared" si="13"/>
        <v>#VALUE!</v>
      </c>
      <c r="R154" t="e">
        <f t="shared" si="14"/>
        <v>#VALUE!</v>
      </c>
      <c r="S154" t="e">
        <f t="shared" si="15"/>
        <v>#VALUE!</v>
      </c>
      <c r="T154" t="e">
        <f t="shared" si="16"/>
        <v>#VALUE!</v>
      </c>
      <c r="U154" t="str">
        <f t="shared" si="17"/>
        <v>東海大浦安高高</v>
      </c>
    </row>
    <row r="155" spans="1:21" x14ac:dyDescent="0.2">
      <c r="A155" s="12">
        <v>1431</v>
      </c>
      <c r="B155" s="13" t="s">
        <v>5679</v>
      </c>
      <c r="C155" s="13" t="s">
        <v>5680</v>
      </c>
      <c r="D155" s="14"/>
      <c r="E155" s="32" t="s">
        <v>5084</v>
      </c>
      <c r="F155" s="14">
        <v>2</v>
      </c>
      <c r="G155" s="14"/>
      <c r="H155" s="14"/>
      <c r="I155" s="14"/>
      <c r="J155" s="15" t="s">
        <v>5681</v>
      </c>
      <c r="K155" s="15" t="s">
        <v>4319</v>
      </c>
      <c r="L155" s="17" t="s">
        <v>5682</v>
      </c>
      <c r="M155" s="17" t="s">
        <v>4320</v>
      </c>
      <c r="N155" s="17">
        <v>20061127</v>
      </c>
      <c r="O155" t="s">
        <v>32</v>
      </c>
      <c r="P155" t="e">
        <f t="shared" si="12"/>
        <v>#VALUE!</v>
      </c>
      <c r="Q155" t="e">
        <f t="shared" si="13"/>
        <v>#VALUE!</v>
      </c>
      <c r="R155" t="e">
        <f t="shared" si="14"/>
        <v>#VALUE!</v>
      </c>
      <c r="S155" t="e">
        <f t="shared" si="15"/>
        <v>#VALUE!</v>
      </c>
      <c r="T155" t="e">
        <f t="shared" si="16"/>
        <v>#VALUE!</v>
      </c>
      <c r="U155" t="str">
        <f t="shared" si="17"/>
        <v>東海大浦安高高</v>
      </c>
    </row>
    <row r="156" spans="1:21" x14ac:dyDescent="0.2">
      <c r="A156" s="12">
        <v>1432</v>
      </c>
      <c r="B156" s="13" t="s">
        <v>5717</v>
      </c>
      <c r="C156" s="13" t="s">
        <v>4339</v>
      </c>
      <c r="D156" s="14"/>
      <c r="E156" s="32" t="s">
        <v>5085</v>
      </c>
      <c r="F156" s="14">
        <v>3</v>
      </c>
      <c r="G156" s="14"/>
      <c r="H156" s="14"/>
      <c r="I156" s="14"/>
      <c r="J156" s="15" t="s">
        <v>5718</v>
      </c>
      <c r="K156" s="15" t="s">
        <v>932</v>
      </c>
      <c r="L156" s="17" t="s">
        <v>5719</v>
      </c>
      <c r="M156" s="17" t="s">
        <v>934</v>
      </c>
      <c r="N156" s="17">
        <v>20060318</v>
      </c>
      <c r="O156" t="s">
        <v>32</v>
      </c>
      <c r="P156" t="e">
        <f t="shared" si="12"/>
        <v>#VALUE!</v>
      </c>
      <c r="Q156" t="e">
        <f t="shared" si="13"/>
        <v>#VALUE!</v>
      </c>
      <c r="R156" t="e">
        <f t="shared" si="14"/>
        <v>#VALUE!</v>
      </c>
      <c r="S156" t="e">
        <f t="shared" si="15"/>
        <v>#VALUE!</v>
      </c>
      <c r="T156" t="e">
        <f t="shared" si="16"/>
        <v>#VALUE!</v>
      </c>
      <c r="U156" t="str">
        <f t="shared" si="17"/>
        <v>東京学館浦安高高</v>
      </c>
    </row>
    <row r="157" spans="1:21" x14ac:dyDescent="0.2">
      <c r="A157" s="12">
        <v>1433</v>
      </c>
      <c r="B157" s="13" t="s">
        <v>5713</v>
      </c>
      <c r="C157" s="13" t="s">
        <v>5714</v>
      </c>
      <c r="D157" s="14"/>
      <c r="E157" s="32" t="s">
        <v>5085</v>
      </c>
      <c r="F157" s="14">
        <v>2</v>
      </c>
      <c r="G157" s="14"/>
      <c r="H157" s="14"/>
      <c r="I157" s="14"/>
      <c r="J157" s="15" t="s">
        <v>4548</v>
      </c>
      <c r="K157" s="15" t="s">
        <v>5715</v>
      </c>
      <c r="L157" s="17" t="s">
        <v>4549</v>
      </c>
      <c r="M157" s="17" t="s">
        <v>5716</v>
      </c>
      <c r="N157" s="17">
        <v>20060415</v>
      </c>
      <c r="O157" t="s">
        <v>32</v>
      </c>
      <c r="P157" t="e">
        <f t="shared" si="12"/>
        <v>#VALUE!</v>
      </c>
      <c r="Q157" t="e">
        <f t="shared" si="13"/>
        <v>#VALUE!</v>
      </c>
      <c r="R157" t="e">
        <f t="shared" si="14"/>
        <v>#VALUE!</v>
      </c>
      <c r="S157" t="e">
        <f t="shared" si="15"/>
        <v>#VALUE!</v>
      </c>
      <c r="T157" t="e">
        <f t="shared" si="16"/>
        <v>#VALUE!</v>
      </c>
      <c r="U157" t="str">
        <f t="shared" si="17"/>
        <v>東京学館浦安高高</v>
      </c>
    </row>
    <row r="158" spans="1:21" x14ac:dyDescent="0.2">
      <c r="A158" s="12">
        <v>1434</v>
      </c>
      <c r="B158" s="13" t="s">
        <v>4444</v>
      </c>
      <c r="C158" s="13" t="s">
        <v>5562</v>
      </c>
      <c r="D158" s="14"/>
      <c r="E158" s="32" t="s">
        <v>5085</v>
      </c>
      <c r="F158" s="14">
        <v>2</v>
      </c>
      <c r="G158" s="14"/>
      <c r="H158" s="14"/>
      <c r="I158" s="14"/>
      <c r="J158" s="15" t="s">
        <v>309</v>
      </c>
      <c r="K158" s="15" t="s">
        <v>1015</v>
      </c>
      <c r="L158" s="17" t="s">
        <v>310</v>
      </c>
      <c r="M158" s="17" t="s">
        <v>1016</v>
      </c>
      <c r="N158" s="17">
        <v>20060429</v>
      </c>
      <c r="O158" t="s">
        <v>32</v>
      </c>
      <c r="P158" t="e">
        <f t="shared" si="12"/>
        <v>#VALUE!</v>
      </c>
      <c r="Q158" t="e">
        <f t="shared" si="13"/>
        <v>#VALUE!</v>
      </c>
      <c r="R158" t="e">
        <f t="shared" si="14"/>
        <v>#VALUE!</v>
      </c>
      <c r="S158" t="e">
        <f t="shared" si="15"/>
        <v>#VALUE!</v>
      </c>
      <c r="T158" t="e">
        <f t="shared" si="16"/>
        <v>#VALUE!</v>
      </c>
      <c r="U158" t="str">
        <f t="shared" si="17"/>
        <v>東京学館浦安高高</v>
      </c>
    </row>
    <row r="159" spans="1:21" x14ac:dyDescent="0.2">
      <c r="A159" s="12">
        <v>1575</v>
      </c>
      <c r="B159" s="22" t="s">
        <v>6280</v>
      </c>
      <c r="C159" s="13" t="s">
        <v>6281</v>
      </c>
      <c r="D159" s="14"/>
      <c r="E159" s="32" t="s">
        <v>5085</v>
      </c>
      <c r="F159" s="14">
        <v>1</v>
      </c>
      <c r="G159" s="14"/>
      <c r="H159" s="14"/>
      <c r="I159" s="14"/>
      <c r="J159" s="15" t="s">
        <v>6315</v>
      </c>
      <c r="K159" s="15" t="s">
        <v>6316</v>
      </c>
      <c r="L159" s="17" t="s">
        <v>6201</v>
      </c>
      <c r="M159" s="17" t="s">
        <v>6202</v>
      </c>
      <c r="N159" s="17">
        <v>20070925</v>
      </c>
      <c r="O159" t="s">
        <v>32</v>
      </c>
      <c r="P159" t="e">
        <f t="shared" si="12"/>
        <v>#VALUE!</v>
      </c>
      <c r="Q159" t="e">
        <f t="shared" si="13"/>
        <v>#VALUE!</v>
      </c>
      <c r="R159" t="e">
        <f t="shared" si="14"/>
        <v>#VALUE!</v>
      </c>
      <c r="S159" t="e">
        <f t="shared" si="15"/>
        <v>#VALUE!</v>
      </c>
      <c r="T159" t="e">
        <f t="shared" si="16"/>
        <v>#VALUE!</v>
      </c>
      <c r="U159" t="str">
        <f t="shared" si="17"/>
        <v>東京学館浦安高高</v>
      </c>
    </row>
    <row r="160" spans="1:21" x14ac:dyDescent="0.2">
      <c r="A160" s="12">
        <v>1576</v>
      </c>
      <c r="B160" s="22" t="s">
        <v>4622</v>
      </c>
      <c r="C160" s="13" t="s">
        <v>6282</v>
      </c>
      <c r="D160" s="14"/>
      <c r="E160" s="32" t="s">
        <v>5085</v>
      </c>
      <c r="F160" s="14">
        <v>1</v>
      </c>
      <c r="G160" s="14"/>
      <c r="H160" s="14"/>
      <c r="I160" s="14"/>
      <c r="J160" s="15" t="s">
        <v>4480</v>
      </c>
      <c r="K160" s="15" t="s">
        <v>6317</v>
      </c>
      <c r="L160" s="17" t="s">
        <v>4481</v>
      </c>
      <c r="M160" s="17" t="s">
        <v>6203</v>
      </c>
      <c r="N160" s="17">
        <v>20071112</v>
      </c>
      <c r="O160" t="s">
        <v>32</v>
      </c>
      <c r="P160" t="e">
        <f t="shared" si="12"/>
        <v>#VALUE!</v>
      </c>
      <c r="Q160" t="e">
        <f t="shared" si="13"/>
        <v>#VALUE!</v>
      </c>
      <c r="R160" t="e">
        <f t="shared" si="14"/>
        <v>#VALUE!</v>
      </c>
      <c r="S160" t="e">
        <f t="shared" si="15"/>
        <v>#VALUE!</v>
      </c>
      <c r="T160" t="e">
        <f t="shared" si="16"/>
        <v>#VALUE!</v>
      </c>
      <c r="U160" t="str">
        <f t="shared" si="17"/>
        <v>東京学館浦安高高</v>
      </c>
    </row>
    <row r="161" spans="1:21" x14ac:dyDescent="0.2">
      <c r="A161" s="12"/>
      <c r="B161" s="22"/>
      <c r="C161" s="13"/>
      <c r="D161" s="14"/>
      <c r="E161" s="32"/>
      <c r="F161" s="14"/>
      <c r="G161" s="14"/>
      <c r="H161" s="14"/>
      <c r="I161" s="14"/>
      <c r="J161" s="15"/>
      <c r="K161" s="15"/>
      <c r="L161" s="17"/>
      <c r="M161" s="17"/>
      <c r="N161" s="17"/>
      <c r="O161" t="s">
        <v>32</v>
      </c>
      <c r="P161" t="e">
        <f t="shared" si="12"/>
        <v>#VALUE!</v>
      </c>
      <c r="Q161" t="e">
        <f t="shared" si="13"/>
        <v>#VALUE!</v>
      </c>
      <c r="R161" t="e">
        <f t="shared" si="14"/>
        <v>#VALUE!</v>
      </c>
      <c r="S161" t="e">
        <f t="shared" si="15"/>
        <v>#VALUE!</v>
      </c>
      <c r="T161" t="e">
        <f t="shared" si="16"/>
        <v>#VALUE!</v>
      </c>
      <c r="U161" t="str">
        <f t="shared" si="17"/>
        <v>高</v>
      </c>
    </row>
    <row r="162" spans="1:21" x14ac:dyDescent="0.2">
      <c r="A162" s="12"/>
      <c r="B162" s="13"/>
      <c r="C162" s="13"/>
      <c r="D162" s="14"/>
      <c r="E162" s="32"/>
      <c r="F162" s="14"/>
      <c r="G162" s="14"/>
      <c r="H162" s="14"/>
      <c r="I162" s="14"/>
      <c r="J162" s="15"/>
      <c r="K162" s="15"/>
      <c r="L162" s="17"/>
      <c r="M162" s="17"/>
      <c r="N162" s="17"/>
      <c r="O162" t="s">
        <v>32</v>
      </c>
      <c r="P162" t="e">
        <f t="shared" si="12"/>
        <v>#VALUE!</v>
      </c>
      <c r="Q162" t="e">
        <f t="shared" si="13"/>
        <v>#VALUE!</v>
      </c>
      <c r="R162" t="e">
        <f t="shared" si="14"/>
        <v>#VALUE!</v>
      </c>
      <c r="S162" t="e">
        <f t="shared" si="15"/>
        <v>#VALUE!</v>
      </c>
      <c r="T162" t="e">
        <f t="shared" si="16"/>
        <v>#VALUE!</v>
      </c>
      <c r="U162" t="str">
        <f t="shared" si="17"/>
        <v>高</v>
      </c>
    </row>
    <row r="163" spans="1:21" x14ac:dyDescent="0.2">
      <c r="A163" s="12"/>
      <c r="B163" s="13"/>
      <c r="C163" s="13"/>
      <c r="D163" s="14"/>
      <c r="E163" s="32"/>
      <c r="F163" s="14"/>
      <c r="G163" s="14"/>
      <c r="H163" s="14"/>
      <c r="I163" s="14"/>
      <c r="J163" s="15"/>
      <c r="K163" s="15"/>
      <c r="L163" s="17"/>
      <c r="M163" s="17"/>
      <c r="N163" s="17"/>
      <c r="O163" t="s">
        <v>32</v>
      </c>
      <c r="P163" t="e">
        <f t="shared" si="12"/>
        <v>#VALUE!</v>
      </c>
      <c r="Q163" t="e">
        <f t="shared" si="13"/>
        <v>#VALUE!</v>
      </c>
      <c r="R163" t="e">
        <f t="shared" si="14"/>
        <v>#VALUE!</v>
      </c>
      <c r="S163" t="e">
        <f t="shared" si="15"/>
        <v>#VALUE!</v>
      </c>
      <c r="T163" t="e">
        <f t="shared" si="16"/>
        <v>#VALUE!</v>
      </c>
      <c r="U163" t="str">
        <f t="shared" si="17"/>
        <v>高</v>
      </c>
    </row>
    <row r="164" spans="1:21" x14ac:dyDescent="0.2">
      <c r="A164" s="12"/>
      <c r="B164" s="13"/>
      <c r="C164" s="13"/>
      <c r="D164" s="14"/>
      <c r="E164" s="32"/>
      <c r="F164" s="14"/>
      <c r="G164" s="14"/>
      <c r="H164" s="14"/>
      <c r="I164" s="14"/>
      <c r="J164" s="15"/>
      <c r="K164" s="15"/>
      <c r="L164" s="17"/>
      <c r="M164" s="17"/>
      <c r="N164" s="17"/>
      <c r="O164" t="s">
        <v>32</v>
      </c>
      <c r="P164" t="e">
        <f t="shared" si="12"/>
        <v>#VALUE!</v>
      </c>
      <c r="Q164" t="e">
        <f t="shared" si="13"/>
        <v>#VALUE!</v>
      </c>
      <c r="R164" t="e">
        <f t="shared" si="14"/>
        <v>#VALUE!</v>
      </c>
      <c r="S164" t="e">
        <f t="shared" si="15"/>
        <v>#VALUE!</v>
      </c>
      <c r="T164" t="e">
        <f t="shared" si="16"/>
        <v>#VALUE!</v>
      </c>
      <c r="U164" t="str">
        <f t="shared" si="17"/>
        <v>高</v>
      </c>
    </row>
    <row r="165" spans="1:21" x14ac:dyDescent="0.2">
      <c r="A165" s="12"/>
      <c r="B165" s="13"/>
      <c r="C165" s="13"/>
      <c r="D165" s="14"/>
      <c r="E165" s="32"/>
      <c r="F165" s="14"/>
      <c r="G165" s="14"/>
      <c r="H165" s="14"/>
      <c r="I165" s="14"/>
      <c r="J165" s="15"/>
      <c r="K165" s="15"/>
      <c r="L165" s="17"/>
      <c r="M165" s="17"/>
      <c r="N165" s="17"/>
      <c r="O165" t="s">
        <v>32</v>
      </c>
      <c r="P165" t="e">
        <f t="shared" si="12"/>
        <v>#VALUE!</v>
      </c>
      <c r="Q165" t="e">
        <f t="shared" si="13"/>
        <v>#VALUE!</v>
      </c>
      <c r="R165" t="e">
        <f t="shared" si="14"/>
        <v>#VALUE!</v>
      </c>
      <c r="S165" t="e">
        <f t="shared" si="15"/>
        <v>#VALUE!</v>
      </c>
      <c r="T165" t="e">
        <f t="shared" si="16"/>
        <v>#VALUE!</v>
      </c>
      <c r="U165" t="str">
        <f t="shared" si="17"/>
        <v>高</v>
      </c>
    </row>
    <row r="166" spans="1:21" x14ac:dyDescent="0.2">
      <c r="A166" s="12"/>
      <c r="B166" s="13"/>
      <c r="C166" s="13"/>
      <c r="D166" s="14"/>
      <c r="E166" s="32"/>
      <c r="F166" s="14"/>
      <c r="G166" s="14"/>
      <c r="H166" s="14"/>
      <c r="I166" s="14"/>
      <c r="J166" s="15"/>
      <c r="K166" s="15"/>
      <c r="L166" s="17"/>
      <c r="M166" s="17"/>
      <c r="N166" s="17"/>
      <c r="O166" s="17" t="s">
        <v>32</v>
      </c>
      <c r="P166" t="e">
        <f t="shared" si="12"/>
        <v>#VALUE!</v>
      </c>
      <c r="Q166" t="e">
        <f t="shared" si="13"/>
        <v>#VALUE!</v>
      </c>
      <c r="R166" t="e">
        <f t="shared" si="14"/>
        <v>#VALUE!</v>
      </c>
      <c r="S166" t="e">
        <f t="shared" si="15"/>
        <v>#VALUE!</v>
      </c>
      <c r="T166" t="e">
        <f t="shared" si="16"/>
        <v>#VALUE!</v>
      </c>
      <c r="U166" t="str">
        <f t="shared" si="17"/>
        <v>高</v>
      </c>
    </row>
    <row r="167" spans="1:21" x14ac:dyDescent="0.2">
      <c r="A167" s="12"/>
      <c r="B167" s="13"/>
      <c r="C167" s="13"/>
      <c r="D167" s="14"/>
      <c r="E167" s="32"/>
      <c r="F167" s="14"/>
      <c r="G167" s="14"/>
      <c r="H167" s="14"/>
      <c r="I167" s="14"/>
      <c r="J167" s="15"/>
      <c r="K167" s="15"/>
      <c r="L167" s="17"/>
      <c r="M167" s="17"/>
      <c r="N167" s="17"/>
      <c r="O167" s="17" t="s">
        <v>32</v>
      </c>
      <c r="P167" t="e">
        <f t="shared" si="12"/>
        <v>#VALUE!</v>
      </c>
      <c r="Q167" t="e">
        <f t="shared" si="13"/>
        <v>#VALUE!</v>
      </c>
      <c r="R167" t="e">
        <f t="shared" si="14"/>
        <v>#VALUE!</v>
      </c>
      <c r="S167" t="e">
        <f t="shared" si="15"/>
        <v>#VALUE!</v>
      </c>
      <c r="T167" t="e">
        <f t="shared" si="16"/>
        <v>#VALUE!</v>
      </c>
      <c r="U167" t="str">
        <f t="shared" si="17"/>
        <v>高</v>
      </c>
    </row>
    <row r="168" spans="1:21" x14ac:dyDescent="0.2">
      <c r="A168" s="12"/>
      <c r="B168" s="13"/>
      <c r="C168" s="13"/>
      <c r="D168" s="14"/>
      <c r="E168" s="32"/>
      <c r="F168" s="14"/>
      <c r="G168" s="14"/>
      <c r="H168" s="14"/>
      <c r="I168" s="14"/>
      <c r="J168" s="15"/>
      <c r="K168" s="15"/>
      <c r="L168" s="17"/>
      <c r="M168" s="17"/>
      <c r="N168" s="17"/>
      <c r="O168" s="17" t="s">
        <v>32</v>
      </c>
      <c r="P168" t="e">
        <f t="shared" si="12"/>
        <v>#VALUE!</v>
      </c>
      <c r="Q168" t="e">
        <f t="shared" si="13"/>
        <v>#VALUE!</v>
      </c>
      <c r="R168" t="e">
        <f t="shared" si="14"/>
        <v>#VALUE!</v>
      </c>
      <c r="S168" t="e">
        <f t="shared" si="15"/>
        <v>#VALUE!</v>
      </c>
      <c r="T168" t="e">
        <f t="shared" si="16"/>
        <v>#VALUE!</v>
      </c>
      <c r="U168" t="str">
        <f t="shared" si="17"/>
        <v>高</v>
      </c>
    </row>
    <row r="169" spans="1:21" x14ac:dyDescent="0.2">
      <c r="A169" s="12"/>
      <c r="B169" s="13"/>
      <c r="C169" s="13"/>
      <c r="D169" s="14"/>
      <c r="E169" s="32"/>
      <c r="F169" s="14"/>
      <c r="G169" s="14"/>
      <c r="H169" s="14"/>
      <c r="I169" s="14"/>
      <c r="J169" s="15"/>
      <c r="K169" s="15"/>
      <c r="L169" s="17"/>
      <c r="M169" s="17"/>
      <c r="N169" s="17"/>
      <c r="O169" s="17" t="s">
        <v>32</v>
      </c>
      <c r="P169" t="e">
        <f t="shared" si="12"/>
        <v>#VALUE!</v>
      </c>
      <c r="Q169" t="e">
        <f t="shared" si="13"/>
        <v>#VALUE!</v>
      </c>
      <c r="R169" t="e">
        <f t="shared" si="14"/>
        <v>#VALUE!</v>
      </c>
      <c r="S169" t="e">
        <f t="shared" si="15"/>
        <v>#VALUE!</v>
      </c>
      <c r="T169" t="e">
        <f t="shared" si="16"/>
        <v>#VALUE!</v>
      </c>
      <c r="U169" t="str">
        <f t="shared" si="17"/>
        <v>高</v>
      </c>
    </row>
    <row r="170" spans="1:21" x14ac:dyDescent="0.2">
      <c r="A170" s="12"/>
      <c r="B170" s="13"/>
      <c r="C170" s="13"/>
      <c r="D170" s="14"/>
      <c r="E170" s="32"/>
      <c r="F170" s="14"/>
      <c r="G170" s="14"/>
      <c r="H170" s="14"/>
      <c r="I170" s="14"/>
      <c r="J170" s="15"/>
      <c r="K170" s="15"/>
      <c r="L170" s="17"/>
      <c r="M170" s="17"/>
      <c r="N170" s="17"/>
      <c r="O170" s="17" t="s">
        <v>32</v>
      </c>
      <c r="P170" t="e">
        <f t="shared" si="12"/>
        <v>#VALUE!</v>
      </c>
      <c r="Q170" t="e">
        <f t="shared" si="13"/>
        <v>#VALUE!</v>
      </c>
      <c r="R170" t="e">
        <f t="shared" si="14"/>
        <v>#VALUE!</v>
      </c>
      <c r="S170" t="e">
        <f t="shared" si="15"/>
        <v>#VALUE!</v>
      </c>
      <c r="T170" t="e">
        <f t="shared" si="16"/>
        <v>#VALUE!</v>
      </c>
      <c r="U170" t="str">
        <f t="shared" si="17"/>
        <v>高</v>
      </c>
    </row>
    <row r="171" spans="1:21" x14ac:dyDescent="0.2">
      <c r="A171" s="12"/>
      <c r="B171" s="13"/>
      <c r="C171" s="13"/>
      <c r="D171" s="14"/>
      <c r="E171" s="32"/>
      <c r="F171" s="14"/>
      <c r="G171" s="14"/>
      <c r="H171" s="14"/>
      <c r="I171" s="14"/>
      <c r="J171" s="15"/>
      <c r="K171" s="15"/>
      <c r="L171" s="17"/>
      <c r="M171" s="17"/>
      <c r="N171" s="17"/>
      <c r="O171" s="17" t="s">
        <v>32</v>
      </c>
      <c r="P171" t="e">
        <f t="shared" si="12"/>
        <v>#VALUE!</v>
      </c>
      <c r="Q171" t="e">
        <f t="shared" si="13"/>
        <v>#VALUE!</v>
      </c>
      <c r="R171" t="e">
        <f t="shared" si="14"/>
        <v>#VALUE!</v>
      </c>
      <c r="S171" t="e">
        <f t="shared" si="15"/>
        <v>#VALUE!</v>
      </c>
      <c r="T171" t="e">
        <f t="shared" si="16"/>
        <v>#VALUE!</v>
      </c>
      <c r="U171" t="str">
        <f t="shared" si="17"/>
        <v>高</v>
      </c>
    </row>
    <row r="172" spans="1:21" x14ac:dyDescent="0.2">
      <c r="A172" s="12"/>
      <c r="B172" s="13"/>
      <c r="C172" s="13"/>
      <c r="D172" s="14"/>
      <c r="E172" s="32"/>
      <c r="F172" s="14"/>
      <c r="G172" s="14"/>
      <c r="H172" s="14"/>
      <c r="I172" s="14"/>
      <c r="J172" s="15"/>
      <c r="K172" s="15"/>
      <c r="L172" s="17"/>
      <c r="M172" s="17"/>
      <c r="N172" s="17"/>
      <c r="O172" s="17" t="s">
        <v>32</v>
      </c>
      <c r="P172" t="e">
        <f t="shared" si="12"/>
        <v>#VALUE!</v>
      </c>
      <c r="Q172" t="e">
        <f t="shared" si="13"/>
        <v>#VALUE!</v>
      </c>
      <c r="R172" t="e">
        <f t="shared" si="14"/>
        <v>#VALUE!</v>
      </c>
      <c r="S172" t="e">
        <f t="shared" si="15"/>
        <v>#VALUE!</v>
      </c>
      <c r="T172" t="e">
        <f t="shared" si="16"/>
        <v>#VALUE!</v>
      </c>
      <c r="U172" t="str">
        <f t="shared" si="17"/>
        <v>高</v>
      </c>
    </row>
    <row r="173" spans="1:21" x14ac:dyDescent="0.2">
      <c r="A173" s="12"/>
      <c r="B173" s="13"/>
      <c r="C173" s="13"/>
      <c r="D173" s="14"/>
      <c r="E173" s="32"/>
      <c r="F173" s="14"/>
      <c r="G173" s="14"/>
      <c r="H173" s="14"/>
      <c r="I173" s="14"/>
      <c r="J173" s="15"/>
      <c r="K173" s="15"/>
      <c r="L173" s="17"/>
      <c r="M173" s="17"/>
      <c r="N173" s="17"/>
      <c r="O173" s="17" t="s">
        <v>32</v>
      </c>
      <c r="P173" t="e">
        <f t="shared" si="12"/>
        <v>#VALUE!</v>
      </c>
      <c r="Q173" t="e">
        <f t="shared" si="13"/>
        <v>#VALUE!</v>
      </c>
      <c r="R173" t="e">
        <f t="shared" si="14"/>
        <v>#VALUE!</v>
      </c>
      <c r="S173" t="e">
        <f t="shared" si="15"/>
        <v>#VALUE!</v>
      </c>
      <c r="T173" t="e">
        <f t="shared" si="16"/>
        <v>#VALUE!</v>
      </c>
      <c r="U173" t="str">
        <f t="shared" si="17"/>
        <v>高</v>
      </c>
    </row>
    <row r="174" spans="1:21" x14ac:dyDescent="0.2">
      <c r="A174" s="12"/>
      <c r="B174" s="13"/>
      <c r="C174" s="13"/>
      <c r="D174" s="14"/>
      <c r="E174" s="32"/>
      <c r="F174" s="14"/>
      <c r="G174" s="14"/>
      <c r="H174" s="14"/>
      <c r="I174" s="14"/>
      <c r="J174" s="15"/>
      <c r="K174" s="15"/>
      <c r="L174" s="17"/>
      <c r="M174" s="17"/>
      <c r="N174" s="17"/>
      <c r="O174" s="17" t="s">
        <v>32</v>
      </c>
      <c r="P174" t="e">
        <f t="shared" si="12"/>
        <v>#VALUE!</v>
      </c>
      <c r="Q174" t="e">
        <f t="shared" si="13"/>
        <v>#VALUE!</v>
      </c>
      <c r="R174" t="e">
        <f t="shared" si="14"/>
        <v>#VALUE!</v>
      </c>
      <c r="S174" t="e">
        <f t="shared" si="15"/>
        <v>#VALUE!</v>
      </c>
      <c r="T174" t="e">
        <f t="shared" si="16"/>
        <v>#VALUE!</v>
      </c>
      <c r="U174" t="str">
        <f t="shared" si="17"/>
        <v>高</v>
      </c>
    </row>
    <row r="175" spans="1:21" x14ac:dyDescent="0.2">
      <c r="A175" s="12"/>
      <c r="B175" s="13"/>
      <c r="C175" s="13"/>
      <c r="D175" s="14"/>
      <c r="E175" s="32"/>
      <c r="F175" s="14"/>
      <c r="G175" s="14"/>
      <c r="H175" s="14"/>
      <c r="I175" s="14"/>
      <c r="J175" s="15"/>
      <c r="K175" s="15"/>
      <c r="L175" s="17"/>
      <c r="M175" s="17"/>
      <c r="N175" s="17"/>
      <c r="O175" s="17" t="s">
        <v>32</v>
      </c>
      <c r="P175" t="e">
        <f t="shared" si="12"/>
        <v>#VALUE!</v>
      </c>
      <c r="Q175" t="e">
        <f t="shared" si="13"/>
        <v>#VALUE!</v>
      </c>
      <c r="R175" t="e">
        <f t="shared" si="14"/>
        <v>#VALUE!</v>
      </c>
      <c r="S175" t="e">
        <f t="shared" si="15"/>
        <v>#VALUE!</v>
      </c>
      <c r="T175" t="e">
        <f t="shared" si="16"/>
        <v>#VALUE!</v>
      </c>
      <c r="U175" t="str">
        <f t="shared" si="17"/>
        <v>高</v>
      </c>
    </row>
    <row r="176" spans="1:21" x14ac:dyDescent="0.2">
      <c r="A176" s="12"/>
      <c r="B176" s="13"/>
      <c r="C176" s="13"/>
      <c r="D176" s="14"/>
      <c r="E176" s="32"/>
      <c r="F176" s="14"/>
      <c r="G176" s="14"/>
      <c r="H176" s="14"/>
      <c r="I176" s="14"/>
      <c r="J176" s="15"/>
      <c r="K176" s="15"/>
      <c r="L176" s="17"/>
      <c r="M176" s="17"/>
      <c r="N176" s="17"/>
      <c r="O176" s="17" t="s">
        <v>32</v>
      </c>
      <c r="P176" t="e">
        <f t="shared" si="12"/>
        <v>#VALUE!</v>
      </c>
      <c r="Q176" t="e">
        <f t="shared" si="13"/>
        <v>#VALUE!</v>
      </c>
      <c r="R176" t="e">
        <f t="shared" si="14"/>
        <v>#VALUE!</v>
      </c>
      <c r="S176" t="e">
        <f t="shared" si="15"/>
        <v>#VALUE!</v>
      </c>
      <c r="T176" t="e">
        <f t="shared" si="16"/>
        <v>#VALUE!</v>
      </c>
      <c r="U176" t="str">
        <f t="shared" si="17"/>
        <v>高</v>
      </c>
    </row>
    <row r="177" spans="1:21" x14ac:dyDescent="0.2">
      <c r="A177" s="12"/>
      <c r="B177" s="13"/>
      <c r="C177" s="13"/>
      <c r="D177" s="14"/>
      <c r="E177" s="32"/>
      <c r="F177" s="14"/>
      <c r="G177" s="14"/>
      <c r="H177" s="14"/>
      <c r="I177" s="14"/>
      <c r="J177" s="15"/>
      <c r="K177" s="15"/>
      <c r="L177" s="17"/>
      <c r="M177" s="17"/>
      <c r="N177" s="17"/>
      <c r="O177" s="17" t="s">
        <v>32</v>
      </c>
      <c r="P177" t="e">
        <f t="shared" si="12"/>
        <v>#VALUE!</v>
      </c>
      <c r="Q177" t="e">
        <f t="shared" si="13"/>
        <v>#VALUE!</v>
      </c>
      <c r="R177" t="e">
        <f t="shared" si="14"/>
        <v>#VALUE!</v>
      </c>
      <c r="S177" t="e">
        <f t="shared" si="15"/>
        <v>#VALUE!</v>
      </c>
      <c r="T177" t="e">
        <f t="shared" si="16"/>
        <v>#VALUE!</v>
      </c>
      <c r="U177" t="str">
        <f t="shared" si="17"/>
        <v>高</v>
      </c>
    </row>
    <row r="178" spans="1:21" x14ac:dyDescent="0.2">
      <c r="A178" s="12"/>
      <c r="B178" s="13"/>
      <c r="C178" s="13"/>
      <c r="D178" s="14"/>
      <c r="E178" s="32"/>
      <c r="F178" s="14"/>
      <c r="G178" s="14"/>
      <c r="H178" s="14"/>
      <c r="I178" s="14"/>
      <c r="J178" s="15"/>
      <c r="K178" s="15"/>
      <c r="L178" s="17"/>
      <c r="M178" s="17"/>
      <c r="N178" s="17"/>
      <c r="O178" s="17"/>
    </row>
    <row r="179" spans="1:21" x14ac:dyDescent="0.2">
      <c r="A179" s="12"/>
      <c r="B179" s="13"/>
      <c r="C179" s="13"/>
      <c r="D179" s="14"/>
      <c r="E179" s="32"/>
      <c r="F179" s="14"/>
      <c r="G179" s="14"/>
      <c r="H179" s="14"/>
      <c r="I179" s="14"/>
      <c r="J179" s="15"/>
      <c r="K179" s="15"/>
      <c r="L179" s="17"/>
      <c r="M179" s="17"/>
      <c r="N179" s="17"/>
      <c r="O179" s="17"/>
    </row>
    <row r="180" spans="1:21" x14ac:dyDescent="0.2">
      <c r="A180" s="12"/>
      <c r="B180" s="13"/>
      <c r="C180" s="13"/>
      <c r="D180" s="14"/>
      <c r="E180" s="32"/>
      <c r="F180" s="14"/>
      <c r="G180" s="14"/>
      <c r="H180" s="14"/>
      <c r="I180" s="14"/>
      <c r="J180" s="15"/>
      <c r="K180" s="15"/>
      <c r="L180" s="17"/>
      <c r="M180" s="17"/>
      <c r="N180" s="17"/>
      <c r="O180" s="17"/>
    </row>
    <row r="181" spans="1:21" x14ac:dyDescent="0.2">
      <c r="A181" s="12"/>
      <c r="B181" s="13"/>
      <c r="C181" s="13"/>
      <c r="D181" s="14"/>
      <c r="E181" s="32"/>
      <c r="F181" s="14"/>
      <c r="G181" s="14"/>
      <c r="H181" s="14"/>
      <c r="I181" s="14"/>
      <c r="J181" s="15"/>
      <c r="K181" s="15"/>
      <c r="L181" s="17"/>
      <c r="M181" s="17"/>
      <c r="N181" s="17"/>
      <c r="O181" s="17"/>
    </row>
    <row r="182" spans="1:21" x14ac:dyDescent="0.2">
      <c r="A182" s="12"/>
      <c r="B182" s="13"/>
      <c r="C182" s="13"/>
      <c r="D182" s="14"/>
      <c r="E182" s="32"/>
      <c r="F182" s="14"/>
      <c r="G182" s="14"/>
      <c r="H182" s="14"/>
      <c r="I182" s="14"/>
      <c r="J182" s="15"/>
      <c r="K182" s="15"/>
      <c r="L182" s="17"/>
      <c r="M182" s="17"/>
      <c r="N182" s="17"/>
      <c r="O182" s="17"/>
    </row>
    <row r="183" spans="1:21" x14ac:dyDescent="0.2">
      <c r="A183" s="12"/>
      <c r="B183" s="13"/>
      <c r="C183" s="13"/>
      <c r="D183" s="14"/>
      <c r="E183" s="32"/>
      <c r="F183" s="14"/>
      <c r="G183" s="14"/>
      <c r="H183" s="14"/>
      <c r="I183" s="14"/>
      <c r="J183" s="15"/>
      <c r="K183" s="15"/>
      <c r="L183" s="17"/>
      <c r="M183" s="17"/>
      <c r="N183" s="17"/>
      <c r="O183" s="17"/>
    </row>
    <row r="184" spans="1:21" x14ac:dyDescent="0.2">
      <c r="A184" s="12"/>
      <c r="B184" s="13"/>
      <c r="C184" s="13"/>
      <c r="D184" s="14"/>
      <c r="E184" s="32"/>
      <c r="F184" s="14"/>
      <c r="G184" s="14"/>
      <c r="H184" s="14"/>
      <c r="I184" s="14"/>
      <c r="J184" s="15"/>
      <c r="K184" s="15"/>
      <c r="L184" s="17"/>
      <c r="M184" s="17"/>
      <c r="N184" s="17"/>
      <c r="O184" s="17"/>
    </row>
    <row r="185" spans="1:21" x14ac:dyDescent="0.2">
      <c r="A185" s="12"/>
      <c r="B185" s="13"/>
      <c r="C185" s="13"/>
      <c r="D185" s="14"/>
      <c r="E185" s="32"/>
      <c r="F185" s="14"/>
      <c r="G185" s="14"/>
      <c r="H185" s="14"/>
      <c r="I185" s="14"/>
      <c r="J185" s="15"/>
      <c r="K185" s="15"/>
      <c r="L185" s="17"/>
      <c r="M185" s="17"/>
      <c r="N185" s="17"/>
      <c r="O185" s="17"/>
    </row>
    <row r="186" spans="1:21" x14ac:dyDescent="0.2">
      <c r="A186" s="12"/>
      <c r="B186" s="13"/>
      <c r="C186" s="13"/>
      <c r="D186" s="14"/>
      <c r="E186" s="32"/>
      <c r="F186" s="14"/>
      <c r="G186" s="14"/>
      <c r="H186" s="14"/>
      <c r="I186" s="14"/>
      <c r="J186" s="15"/>
      <c r="K186" s="15"/>
      <c r="L186" s="17"/>
      <c r="M186" s="17"/>
      <c r="N186" s="17"/>
      <c r="O186" s="17"/>
    </row>
    <row r="187" spans="1:21" x14ac:dyDescent="0.2">
      <c r="A187" s="12"/>
      <c r="B187" s="13"/>
      <c r="C187" s="13"/>
      <c r="D187" s="14"/>
      <c r="E187" s="32"/>
      <c r="F187" s="14"/>
      <c r="G187" s="14"/>
      <c r="H187" s="14"/>
      <c r="I187" s="14"/>
      <c r="J187" s="15"/>
      <c r="K187" s="15"/>
      <c r="L187" s="17"/>
      <c r="M187" s="17"/>
      <c r="N187" s="17"/>
      <c r="O187" s="17"/>
    </row>
    <row r="188" spans="1:21" x14ac:dyDescent="0.2">
      <c r="A188" s="12"/>
      <c r="B188" s="13"/>
      <c r="C188" s="13"/>
      <c r="D188" s="14"/>
      <c r="E188" s="32"/>
      <c r="F188" s="14"/>
      <c r="G188" s="14"/>
      <c r="H188" s="14"/>
      <c r="I188" s="14"/>
      <c r="J188" s="15"/>
      <c r="K188" s="15"/>
      <c r="L188" s="17"/>
      <c r="M188" s="17"/>
      <c r="N188" s="17"/>
      <c r="O188" s="17"/>
    </row>
    <row r="189" spans="1:21" x14ac:dyDescent="0.2">
      <c r="A189" s="12"/>
      <c r="B189" s="13"/>
      <c r="C189" s="13"/>
      <c r="D189" s="14"/>
      <c r="E189" s="32"/>
      <c r="F189" s="14"/>
      <c r="G189" s="14"/>
      <c r="H189" s="14"/>
      <c r="I189" s="14"/>
      <c r="J189" s="15"/>
      <c r="K189" s="15"/>
      <c r="L189" s="17"/>
      <c r="M189" s="17"/>
      <c r="N189" s="17"/>
      <c r="O189" s="17"/>
    </row>
    <row r="190" spans="1:21" x14ac:dyDescent="0.2">
      <c r="A190" s="12"/>
      <c r="B190" s="13"/>
      <c r="C190" s="13"/>
      <c r="D190" s="14"/>
      <c r="E190" s="32"/>
      <c r="F190" s="14"/>
      <c r="G190" s="14"/>
      <c r="H190" s="14"/>
      <c r="I190" s="14"/>
      <c r="J190" s="15"/>
      <c r="K190" s="15"/>
      <c r="L190" s="17"/>
      <c r="M190" s="17"/>
      <c r="N190" s="17"/>
      <c r="O190" s="17"/>
    </row>
    <row r="191" spans="1:21" x14ac:dyDescent="0.2">
      <c r="A191" s="12"/>
      <c r="B191" s="13"/>
      <c r="C191" s="13"/>
      <c r="D191" s="14"/>
      <c r="E191" s="32"/>
      <c r="F191" s="14"/>
      <c r="G191" s="14"/>
      <c r="H191" s="14"/>
      <c r="I191" s="14"/>
      <c r="J191" s="15"/>
      <c r="K191" s="15"/>
      <c r="L191" s="17"/>
      <c r="M191" s="17"/>
      <c r="N191" s="17"/>
      <c r="O191" s="17"/>
    </row>
    <row r="192" spans="1:21" x14ac:dyDescent="0.2">
      <c r="A192" s="12"/>
      <c r="B192" s="13"/>
      <c r="C192" s="13"/>
      <c r="D192" s="14"/>
      <c r="E192" s="32"/>
      <c r="F192" s="14"/>
      <c r="G192" s="14"/>
      <c r="H192" s="14"/>
      <c r="I192" s="14"/>
      <c r="J192" s="15"/>
      <c r="K192" s="15"/>
      <c r="L192" s="17"/>
      <c r="M192" s="17"/>
      <c r="N192" s="17"/>
      <c r="O192" s="17"/>
    </row>
    <row r="193" spans="1:15" x14ac:dyDescent="0.2">
      <c r="A193" s="12"/>
      <c r="B193" s="13"/>
      <c r="C193" s="13"/>
      <c r="D193" s="14"/>
      <c r="E193" s="32"/>
      <c r="F193" s="14"/>
      <c r="G193" s="14"/>
      <c r="H193" s="14"/>
      <c r="I193" s="14"/>
      <c r="J193" s="15"/>
      <c r="K193" s="15"/>
      <c r="L193" s="17"/>
      <c r="M193" s="17"/>
      <c r="N193" s="17"/>
      <c r="O193" s="17"/>
    </row>
    <row r="194" spans="1:15" x14ac:dyDescent="0.2">
      <c r="A194" s="12"/>
      <c r="B194" s="13"/>
      <c r="C194" s="13"/>
      <c r="D194" s="14"/>
      <c r="E194" s="32"/>
      <c r="F194" s="14"/>
      <c r="G194" s="14"/>
      <c r="H194" s="14"/>
      <c r="I194" s="14"/>
      <c r="J194" s="15"/>
      <c r="K194" s="15"/>
      <c r="L194" s="17"/>
      <c r="M194" s="17"/>
      <c r="N194" s="17"/>
      <c r="O194" s="17"/>
    </row>
    <row r="195" spans="1:15" x14ac:dyDescent="0.2">
      <c r="A195" s="12"/>
      <c r="B195" s="13"/>
      <c r="C195" s="13"/>
      <c r="D195" s="14"/>
      <c r="E195" s="32"/>
      <c r="F195" s="14"/>
      <c r="G195" s="14"/>
      <c r="H195" s="14"/>
      <c r="I195" s="14"/>
      <c r="J195" s="15"/>
      <c r="K195" s="15"/>
      <c r="L195" s="17"/>
      <c r="M195" s="17"/>
      <c r="N195" s="17"/>
      <c r="O195" s="17"/>
    </row>
    <row r="196" spans="1:15" x14ac:dyDescent="0.2">
      <c r="A196" s="12"/>
      <c r="B196" s="13"/>
      <c r="C196" s="13"/>
      <c r="D196" s="14"/>
      <c r="E196" s="32"/>
      <c r="F196" s="14"/>
      <c r="G196" s="14"/>
      <c r="H196" s="14"/>
      <c r="I196" s="14"/>
      <c r="J196" s="15"/>
      <c r="K196" s="15"/>
      <c r="L196" s="17"/>
      <c r="M196" s="17"/>
      <c r="N196" s="17"/>
      <c r="O196" s="17"/>
    </row>
    <row r="197" spans="1:15" x14ac:dyDescent="0.2">
      <c r="A197" s="12"/>
      <c r="B197" s="13"/>
      <c r="C197" s="13"/>
      <c r="D197" s="14"/>
      <c r="E197" s="32"/>
      <c r="F197" s="14"/>
      <c r="G197" s="14"/>
      <c r="H197" s="14"/>
      <c r="I197" s="14"/>
      <c r="J197" s="24"/>
      <c r="K197" s="15"/>
      <c r="L197" s="17"/>
      <c r="M197" s="17"/>
      <c r="N197" s="17"/>
      <c r="O197" s="17"/>
    </row>
    <row r="198" spans="1:15" x14ac:dyDescent="0.2">
      <c r="A198" s="12"/>
      <c r="B198" s="13"/>
      <c r="C198" s="13"/>
      <c r="D198" s="14"/>
      <c r="E198" s="32"/>
      <c r="F198" s="14"/>
      <c r="G198" s="14"/>
      <c r="H198" s="14"/>
      <c r="I198" s="14"/>
      <c r="J198" s="24"/>
      <c r="K198" s="15"/>
      <c r="L198" s="17"/>
      <c r="M198" s="17"/>
      <c r="N198" s="17"/>
      <c r="O198" s="17"/>
    </row>
    <row r="199" spans="1:15" x14ac:dyDescent="0.2">
      <c r="A199" s="12"/>
      <c r="B199" s="13"/>
      <c r="C199" s="13"/>
      <c r="D199" s="14"/>
      <c r="E199" s="32"/>
      <c r="F199" s="14"/>
      <c r="G199" s="14"/>
      <c r="H199" s="14"/>
      <c r="I199" s="14"/>
      <c r="J199" s="24"/>
      <c r="K199" s="15"/>
      <c r="L199" s="17"/>
      <c r="M199" s="17"/>
      <c r="N199" s="17"/>
      <c r="O199" s="17"/>
    </row>
    <row r="200" spans="1:15" x14ac:dyDescent="0.2">
      <c r="A200" s="12"/>
      <c r="B200" s="13"/>
      <c r="C200" s="13"/>
      <c r="D200" s="14"/>
      <c r="E200" s="32"/>
      <c r="F200" s="14"/>
      <c r="G200" s="14"/>
      <c r="H200" s="14"/>
      <c r="I200" s="14"/>
      <c r="J200" s="24"/>
      <c r="K200" s="15"/>
      <c r="L200" s="17"/>
      <c r="M200" s="17"/>
      <c r="N200" s="17"/>
      <c r="O200" s="17"/>
    </row>
    <row r="201" spans="1:15" x14ac:dyDescent="0.2">
      <c r="A201" s="12"/>
      <c r="B201" s="13"/>
      <c r="C201" s="13"/>
      <c r="D201" s="14"/>
      <c r="E201" s="32"/>
      <c r="F201" s="14"/>
      <c r="G201" s="14"/>
      <c r="H201" s="14"/>
      <c r="I201" s="14"/>
      <c r="J201" s="24"/>
      <c r="K201" s="15"/>
      <c r="L201" s="17"/>
      <c r="M201" s="17"/>
      <c r="N201" s="17"/>
      <c r="O201" s="17"/>
    </row>
    <row r="202" spans="1:15" x14ac:dyDescent="0.2">
      <c r="A202" s="12"/>
      <c r="B202" s="13"/>
      <c r="C202" s="13"/>
      <c r="D202" s="14"/>
      <c r="E202" s="32"/>
      <c r="F202" s="14"/>
      <c r="G202" s="14"/>
      <c r="H202" s="14"/>
      <c r="I202" s="14"/>
      <c r="J202" s="24"/>
      <c r="K202" s="15"/>
      <c r="L202" s="17"/>
      <c r="M202" s="17"/>
      <c r="N202" s="17"/>
      <c r="O202" s="17"/>
    </row>
    <row r="203" spans="1:15" x14ac:dyDescent="0.2">
      <c r="A203" s="12"/>
      <c r="B203" s="13"/>
      <c r="C203" s="13"/>
      <c r="D203" s="14"/>
      <c r="E203" s="32"/>
      <c r="F203" s="14"/>
      <c r="G203" s="14"/>
      <c r="H203" s="14"/>
      <c r="I203" s="14"/>
      <c r="J203" s="24"/>
      <c r="K203" s="15"/>
      <c r="L203" s="17"/>
      <c r="M203" s="17"/>
      <c r="N203" s="17"/>
      <c r="O203" s="17"/>
    </row>
    <row r="204" spans="1:15" x14ac:dyDescent="0.2">
      <c r="A204" s="12"/>
      <c r="B204" s="13"/>
      <c r="C204" s="13"/>
      <c r="D204" s="14"/>
      <c r="E204" s="32"/>
      <c r="F204" s="14"/>
      <c r="G204" s="14"/>
      <c r="H204" s="14"/>
      <c r="I204" s="14"/>
      <c r="J204" s="15"/>
      <c r="K204" s="15"/>
      <c r="L204" s="17"/>
      <c r="M204" s="17"/>
      <c r="N204" s="17"/>
      <c r="O204" s="17"/>
    </row>
    <row r="205" spans="1:15" x14ac:dyDescent="0.2">
      <c r="A205" s="12"/>
      <c r="B205" s="13"/>
      <c r="C205" s="13"/>
      <c r="D205" s="14"/>
      <c r="E205" s="32"/>
      <c r="F205" s="14"/>
      <c r="G205" s="14"/>
      <c r="H205" s="14"/>
      <c r="I205" s="14"/>
      <c r="J205" s="15"/>
      <c r="K205" s="15"/>
      <c r="L205" s="17"/>
      <c r="M205" s="17"/>
      <c r="N205" s="17"/>
      <c r="O205" s="17"/>
    </row>
    <row r="206" spans="1:15" x14ac:dyDescent="0.2">
      <c r="A206" s="12"/>
      <c r="B206" s="13"/>
      <c r="C206" s="13"/>
      <c r="D206" s="14"/>
      <c r="E206" s="32"/>
      <c r="F206" s="14"/>
      <c r="G206" s="14"/>
      <c r="H206" s="14"/>
      <c r="I206" s="14"/>
      <c r="J206" s="15"/>
      <c r="K206" s="15"/>
      <c r="L206" s="17"/>
      <c r="M206" s="17"/>
      <c r="N206" s="17"/>
      <c r="O206" s="17"/>
    </row>
    <row r="207" spans="1:15" x14ac:dyDescent="0.2">
      <c r="A207" s="12"/>
      <c r="B207" s="13"/>
      <c r="C207" s="13"/>
      <c r="D207" s="14"/>
      <c r="E207" s="32"/>
      <c r="F207" s="14"/>
      <c r="G207" s="14"/>
      <c r="H207" s="14"/>
      <c r="I207" s="14"/>
      <c r="J207" s="15"/>
      <c r="K207" s="15"/>
      <c r="L207" s="17"/>
      <c r="M207" s="17"/>
      <c r="N207" s="17"/>
      <c r="O207" s="17"/>
    </row>
    <row r="208" spans="1:15" x14ac:dyDescent="0.2">
      <c r="A208" s="12"/>
      <c r="B208" s="13"/>
      <c r="C208" s="13"/>
      <c r="D208" s="14"/>
      <c r="E208" s="32"/>
      <c r="F208" s="14"/>
      <c r="G208" s="14"/>
      <c r="H208" s="14"/>
      <c r="I208" s="14"/>
      <c r="J208" s="15"/>
      <c r="K208" s="15"/>
      <c r="L208" s="17"/>
      <c r="M208" s="17"/>
      <c r="N208" s="17"/>
      <c r="O208" s="17"/>
    </row>
    <row r="209" spans="1:15" x14ac:dyDescent="0.2">
      <c r="A209" s="12"/>
      <c r="B209" s="13"/>
      <c r="C209" s="13"/>
      <c r="D209" s="14"/>
      <c r="E209" s="32"/>
      <c r="F209" s="14"/>
      <c r="G209" s="14"/>
      <c r="H209" s="14"/>
      <c r="I209" s="20"/>
      <c r="J209" s="15"/>
      <c r="K209" s="15"/>
      <c r="L209" s="17"/>
      <c r="M209" s="17"/>
      <c r="N209" s="17"/>
      <c r="O209" s="17"/>
    </row>
    <row r="210" spans="1:15" x14ac:dyDescent="0.2">
      <c r="A210" s="12"/>
      <c r="B210" s="22"/>
      <c r="C210" s="22"/>
      <c r="D210" s="14"/>
      <c r="E210" s="34"/>
      <c r="F210" s="23"/>
      <c r="G210" s="14"/>
      <c r="H210" s="14"/>
      <c r="I210" s="23"/>
      <c r="J210" s="21"/>
      <c r="K210" s="21"/>
      <c r="L210" s="17"/>
      <c r="M210" s="17"/>
      <c r="N210" s="17"/>
      <c r="O210" s="17"/>
    </row>
    <row r="211" spans="1:15" x14ac:dyDescent="0.2">
      <c r="A211" s="12"/>
      <c r="B211" s="22"/>
      <c r="C211" s="22"/>
      <c r="D211" s="14"/>
      <c r="E211" s="34"/>
      <c r="F211" s="23"/>
      <c r="G211" s="14"/>
      <c r="H211" s="14"/>
      <c r="I211" s="23"/>
      <c r="J211" s="21"/>
      <c r="K211" s="21"/>
      <c r="L211" s="17"/>
      <c r="M211" s="17"/>
      <c r="N211" s="17"/>
      <c r="O211" s="17"/>
    </row>
    <row r="212" spans="1:15" x14ac:dyDescent="0.2">
      <c r="A212" s="12"/>
      <c r="B212" s="22"/>
      <c r="C212" s="22"/>
      <c r="D212" s="14"/>
      <c r="E212" s="34"/>
      <c r="F212" s="23"/>
      <c r="G212" s="35"/>
      <c r="H212" s="23"/>
      <c r="I212" s="23"/>
      <c r="J212" s="21"/>
      <c r="K212" s="21"/>
      <c r="L212" s="17"/>
      <c r="M212" s="17"/>
      <c r="N212" s="17"/>
      <c r="O212" s="17"/>
    </row>
    <row r="213" spans="1:15" x14ac:dyDescent="0.2">
      <c r="A213" s="12"/>
      <c r="B213" s="22"/>
      <c r="C213" s="22"/>
      <c r="D213" s="14"/>
      <c r="E213" s="34"/>
      <c r="F213" s="23"/>
      <c r="G213" s="35"/>
      <c r="H213" s="23"/>
      <c r="I213" s="23"/>
      <c r="J213" s="21"/>
      <c r="K213" s="21"/>
      <c r="L213" s="17"/>
      <c r="M213" s="17"/>
      <c r="N213" s="17"/>
      <c r="O213" s="17"/>
    </row>
    <row r="214" spans="1:15" x14ac:dyDescent="0.2">
      <c r="A214" s="12"/>
      <c r="B214" s="22"/>
      <c r="C214" s="22"/>
      <c r="D214" s="14"/>
      <c r="E214" s="34"/>
      <c r="F214" s="23"/>
      <c r="G214" s="35"/>
      <c r="H214" s="23"/>
      <c r="I214" s="23"/>
      <c r="J214" s="21"/>
      <c r="K214" s="21"/>
      <c r="L214" s="17"/>
      <c r="M214" s="17"/>
      <c r="N214" s="17"/>
      <c r="O214" s="17"/>
    </row>
    <row r="215" spans="1:15" x14ac:dyDescent="0.2">
      <c r="A215" s="12"/>
      <c r="B215" s="22"/>
      <c r="C215" s="22"/>
      <c r="D215" s="14"/>
      <c r="E215" s="34"/>
      <c r="F215" s="23"/>
      <c r="G215" s="35"/>
      <c r="H215" s="23"/>
      <c r="I215" s="23"/>
      <c r="J215" s="21"/>
      <c r="K215" s="21"/>
      <c r="L215" s="17"/>
      <c r="M215" s="17"/>
      <c r="N215" s="17"/>
      <c r="O215" s="17"/>
    </row>
    <row r="216" spans="1:15" x14ac:dyDescent="0.2">
      <c r="A216" s="12"/>
      <c r="B216" s="22"/>
      <c r="C216" s="22"/>
      <c r="D216" s="14"/>
      <c r="E216" s="34"/>
      <c r="F216" s="23"/>
      <c r="G216" s="35"/>
      <c r="H216" s="23"/>
      <c r="I216" s="23"/>
      <c r="J216" s="21"/>
      <c r="K216" s="21"/>
      <c r="L216" s="17"/>
      <c r="M216" s="17"/>
      <c r="N216" s="17"/>
      <c r="O216" s="17"/>
    </row>
    <row r="217" spans="1:15" x14ac:dyDescent="0.2">
      <c r="A217" s="12"/>
      <c r="B217" s="22"/>
      <c r="C217" s="22"/>
      <c r="D217" s="14"/>
      <c r="E217" s="34"/>
      <c r="F217" s="23"/>
      <c r="G217" s="14"/>
      <c r="H217" s="14"/>
      <c r="I217" s="23"/>
      <c r="J217" s="21"/>
      <c r="K217" s="21"/>
      <c r="L217" s="17"/>
      <c r="M217" s="17"/>
      <c r="N217" s="17"/>
      <c r="O217" s="17"/>
    </row>
    <row r="218" spans="1:15" x14ac:dyDescent="0.2">
      <c r="A218" s="12"/>
      <c r="B218" s="13"/>
      <c r="C218" s="13"/>
      <c r="D218" s="14"/>
      <c r="E218" s="32"/>
      <c r="F218" s="14"/>
      <c r="G218" s="14"/>
      <c r="H218" s="14"/>
      <c r="I218" s="14"/>
      <c r="J218" s="15"/>
      <c r="K218" s="15"/>
      <c r="L218" s="17"/>
      <c r="M218" s="17"/>
      <c r="N218" s="17"/>
      <c r="O218" s="17"/>
    </row>
    <row r="219" spans="1:15" x14ac:dyDescent="0.2">
      <c r="A219" s="12"/>
      <c r="B219" s="13"/>
      <c r="C219" s="13"/>
      <c r="D219" s="14"/>
      <c r="E219" s="32"/>
      <c r="F219" s="14"/>
      <c r="G219" s="14"/>
      <c r="H219" s="14"/>
      <c r="I219" s="14"/>
      <c r="J219" s="15"/>
      <c r="K219" s="15"/>
      <c r="L219" s="17"/>
      <c r="M219" s="17"/>
      <c r="N219" s="17"/>
      <c r="O219" s="17"/>
    </row>
    <row r="220" spans="1:15" x14ac:dyDescent="0.2">
      <c r="A220" s="12"/>
      <c r="B220" s="13"/>
      <c r="C220" s="13"/>
      <c r="D220" s="14"/>
      <c r="E220" s="32"/>
      <c r="F220" s="14"/>
      <c r="G220" s="14"/>
      <c r="H220" s="14"/>
      <c r="I220" s="14"/>
      <c r="J220" s="15"/>
      <c r="K220" s="15"/>
      <c r="L220" s="17"/>
      <c r="M220" s="17"/>
      <c r="N220" s="17"/>
      <c r="O220" s="17"/>
    </row>
    <row r="221" spans="1:15" x14ac:dyDescent="0.2">
      <c r="A221" s="12"/>
      <c r="B221" s="13"/>
      <c r="C221" s="13"/>
      <c r="D221" s="14"/>
      <c r="E221" s="32"/>
      <c r="F221" s="14"/>
      <c r="G221" s="14"/>
      <c r="H221" s="14"/>
      <c r="I221" s="14"/>
      <c r="J221" s="15"/>
      <c r="K221" s="15"/>
      <c r="L221" s="17"/>
      <c r="M221" s="17"/>
      <c r="N221" s="17"/>
      <c r="O221" s="17"/>
    </row>
    <row r="222" spans="1:15" x14ac:dyDescent="0.2">
      <c r="A222" s="12"/>
      <c r="B222" s="13"/>
      <c r="C222" s="13"/>
      <c r="D222" s="14"/>
      <c r="E222" s="32"/>
      <c r="F222" s="14"/>
      <c r="G222" s="14"/>
      <c r="H222" s="14"/>
      <c r="I222" s="14"/>
      <c r="J222" s="15"/>
      <c r="K222" s="15"/>
      <c r="L222" s="17"/>
      <c r="M222" s="17"/>
      <c r="N222" s="17"/>
      <c r="O222" s="17"/>
    </row>
    <row r="223" spans="1:15" x14ac:dyDescent="0.2">
      <c r="A223" s="12"/>
      <c r="B223" s="13"/>
      <c r="C223" s="13"/>
      <c r="D223" s="14"/>
      <c r="E223" s="32"/>
      <c r="F223" s="14"/>
      <c r="G223" s="14"/>
      <c r="H223" s="14"/>
      <c r="I223" s="14"/>
      <c r="J223" s="15"/>
      <c r="K223" s="15"/>
      <c r="L223" s="17"/>
      <c r="M223" s="17"/>
      <c r="N223" s="17"/>
      <c r="O223" s="17"/>
    </row>
    <row r="224" spans="1:15" x14ac:dyDescent="0.2">
      <c r="A224" s="12"/>
      <c r="B224" s="13"/>
      <c r="C224" s="13"/>
      <c r="D224" s="14"/>
      <c r="E224" s="32"/>
      <c r="F224" s="14"/>
      <c r="G224" s="14"/>
      <c r="H224" s="14"/>
      <c r="I224" s="14"/>
      <c r="J224" s="15"/>
      <c r="K224" s="15"/>
      <c r="L224" s="17"/>
      <c r="M224" s="17"/>
      <c r="N224" s="17"/>
      <c r="O224" s="17"/>
    </row>
    <row r="225" spans="1:15" x14ac:dyDescent="0.2">
      <c r="A225" s="12"/>
      <c r="B225" s="13"/>
      <c r="C225" s="13"/>
      <c r="D225" s="14"/>
      <c r="E225" s="32"/>
      <c r="F225" s="14"/>
      <c r="G225" s="14"/>
      <c r="H225" s="14"/>
      <c r="I225" s="14"/>
      <c r="J225" s="15"/>
      <c r="K225" s="15"/>
      <c r="L225" s="17"/>
      <c r="M225" s="17"/>
      <c r="N225" s="17"/>
      <c r="O225" s="17"/>
    </row>
    <row r="226" spans="1:15" x14ac:dyDescent="0.2">
      <c r="A226" s="12"/>
      <c r="B226" s="13"/>
      <c r="C226" s="13"/>
      <c r="D226" s="14"/>
      <c r="E226" s="32"/>
      <c r="F226" s="14"/>
      <c r="G226" s="14"/>
      <c r="H226" s="14"/>
      <c r="I226" s="14"/>
      <c r="J226" s="15"/>
      <c r="K226" s="15"/>
      <c r="L226" s="17"/>
      <c r="M226" s="17"/>
      <c r="N226" s="17"/>
      <c r="O226" s="17"/>
    </row>
    <row r="227" spans="1:15" x14ac:dyDescent="0.2">
      <c r="A227" s="12"/>
      <c r="B227" s="13"/>
      <c r="C227" s="13"/>
      <c r="D227" s="14"/>
      <c r="E227" s="32"/>
      <c r="F227" s="14"/>
      <c r="G227" s="14"/>
      <c r="H227" s="14"/>
      <c r="I227" s="14"/>
      <c r="J227" s="15"/>
      <c r="K227" s="15"/>
      <c r="L227" s="17"/>
      <c r="M227" s="17"/>
      <c r="N227" s="17"/>
      <c r="O227" s="17"/>
    </row>
    <row r="228" spans="1:15" x14ac:dyDescent="0.2">
      <c r="A228" s="12"/>
      <c r="B228" s="13"/>
      <c r="C228" s="13"/>
      <c r="D228" s="14"/>
      <c r="E228" s="32"/>
      <c r="F228" s="14"/>
      <c r="G228" s="14"/>
      <c r="H228" s="14"/>
      <c r="I228" s="14"/>
      <c r="J228" s="15"/>
      <c r="K228" s="15"/>
      <c r="L228" s="17"/>
      <c r="M228" s="17"/>
      <c r="N228" s="17"/>
      <c r="O228" s="17"/>
    </row>
    <row r="229" spans="1:15" x14ac:dyDescent="0.2">
      <c r="A229" s="12"/>
      <c r="B229" s="13"/>
      <c r="C229" s="13"/>
      <c r="D229" s="14"/>
      <c r="E229" s="32"/>
      <c r="F229" s="14"/>
      <c r="G229" s="14"/>
      <c r="H229" s="14"/>
      <c r="I229" s="14"/>
      <c r="J229" s="15"/>
      <c r="K229" s="15"/>
      <c r="L229" s="17"/>
      <c r="M229" s="17"/>
      <c r="N229" s="17"/>
      <c r="O229" s="17"/>
    </row>
    <row r="230" spans="1:15" x14ac:dyDescent="0.2">
      <c r="A230" s="12"/>
      <c r="B230" s="13"/>
      <c r="C230" s="13"/>
      <c r="D230" s="14"/>
      <c r="E230" s="32"/>
      <c r="F230" s="14"/>
      <c r="G230" s="14"/>
      <c r="H230" s="14"/>
      <c r="I230" s="14"/>
      <c r="J230" s="15"/>
      <c r="K230" s="15"/>
      <c r="L230" s="17"/>
      <c r="M230" s="17"/>
      <c r="N230" s="17"/>
      <c r="O230" s="17"/>
    </row>
    <row r="231" spans="1:15" x14ac:dyDescent="0.2">
      <c r="A231" s="12"/>
      <c r="B231" s="13"/>
      <c r="C231" s="13"/>
      <c r="D231" s="14"/>
      <c r="E231" s="32"/>
      <c r="F231" s="14"/>
      <c r="G231" s="14"/>
      <c r="H231" s="14"/>
      <c r="I231" s="14"/>
      <c r="J231" s="15"/>
      <c r="K231" s="15"/>
      <c r="L231" s="17"/>
      <c r="M231" s="17"/>
      <c r="N231" s="17"/>
      <c r="O231" s="17"/>
    </row>
    <row r="232" spans="1:15" x14ac:dyDescent="0.2">
      <c r="A232" s="12"/>
      <c r="B232" s="13"/>
      <c r="C232" s="13"/>
      <c r="D232" s="14"/>
      <c r="E232" s="32"/>
      <c r="F232" s="14"/>
      <c r="G232" s="14"/>
      <c r="H232" s="14"/>
      <c r="I232" s="14"/>
      <c r="J232" s="15"/>
      <c r="K232" s="15"/>
      <c r="L232" s="17"/>
      <c r="M232" s="17"/>
      <c r="N232" s="17"/>
      <c r="O232" s="17"/>
    </row>
    <row r="233" spans="1:15" x14ac:dyDescent="0.2">
      <c r="A233" s="12"/>
      <c r="B233" s="13"/>
      <c r="C233" s="13"/>
      <c r="D233" s="14"/>
      <c r="E233" s="32"/>
      <c r="F233" s="14"/>
      <c r="G233" s="14"/>
      <c r="H233" s="14"/>
      <c r="I233" s="14"/>
      <c r="J233" s="15"/>
      <c r="K233" s="15"/>
      <c r="L233" s="17"/>
      <c r="M233" s="17"/>
      <c r="N233" s="17"/>
      <c r="O233" s="17"/>
    </row>
    <row r="234" spans="1:15" x14ac:dyDescent="0.2">
      <c r="A234" s="12"/>
      <c r="B234" s="13"/>
      <c r="C234" s="13"/>
      <c r="D234" s="14"/>
      <c r="E234" s="32"/>
      <c r="F234" s="14"/>
      <c r="G234" s="14"/>
      <c r="H234" s="14"/>
      <c r="I234" s="14"/>
      <c r="J234" s="15"/>
      <c r="K234" s="15"/>
      <c r="L234" s="17"/>
      <c r="M234" s="17"/>
      <c r="N234" s="17"/>
      <c r="O234" s="17"/>
    </row>
    <row r="235" spans="1:15" x14ac:dyDescent="0.2">
      <c r="A235" s="12"/>
      <c r="B235" s="13"/>
      <c r="C235" s="13"/>
      <c r="D235" s="14"/>
      <c r="E235" s="32"/>
      <c r="F235" s="14"/>
      <c r="G235" s="14"/>
      <c r="H235" s="14"/>
      <c r="I235" s="14"/>
      <c r="J235" s="15"/>
      <c r="K235" s="15"/>
      <c r="L235" s="17"/>
      <c r="M235" s="17"/>
      <c r="N235" s="17"/>
      <c r="O235" s="17"/>
    </row>
    <row r="236" spans="1:15" x14ac:dyDescent="0.2">
      <c r="A236" s="12"/>
      <c r="B236" s="13"/>
      <c r="C236" s="13"/>
      <c r="D236" s="14"/>
      <c r="E236" s="32"/>
      <c r="F236" s="14"/>
      <c r="G236" s="14"/>
      <c r="H236" s="14"/>
      <c r="I236" s="14"/>
      <c r="J236" s="15"/>
      <c r="K236" s="15"/>
      <c r="L236" s="17"/>
      <c r="M236" s="17"/>
      <c r="N236" s="17"/>
      <c r="O236" s="17"/>
    </row>
    <row r="237" spans="1:15" x14ac:dyDescent="0.2">
      <c r="A237" s="12"/>
      <c r="B237" s="13"/>
      <c r="C237" s="13"/>
      <c r="D237" s="14"/>
      <c r="E237" s="32"/>
      <c r="F237" s="14"/>
      <c r="G237" s="14"/>
      <c r="H237" s="14"/>
      <c r="I237" s="14"/>
      <c r="J237" s="15"/>
      <c r="K237" s="15"/>
      <c r="L237" s="17"/>
      <c r="M237" s="17"/>
      <c r="N237" s="17"/>
      <c r="O237" s="17"/>
    </row>
    <row r="238" spans="1:15" x14ac:dyDescent="0.2">
      <c r="A238" s="12"/>
      <c r="B238" s="13"/>
      <c r="C238" s="13"/>
      <c r="D238" s="14"/>
      <c r="E238" s="32"/>
      <c r="F238" s="14"/>
      <c r="G238" s="14"/>
      <c r="H238" s="14"/>
      <c r="I238" s="14"/>
      <c r="J238" s="15"/>
      <c r="K238" s="15"/>
      <c r="L238" s="17"/>
      <c r="M238" s="17"/>
      <c r="N238" s="17"/>
      <c r="O238" s="17"/>
    </row>
    <row r="239" spans="1:15" x14ac:dyDescent="0.2">
      <c r="A239" s="12"/>
      <c r="B239" s="13"/>
      <c r="C239" s="13"/>
      <c r="D239" s="14"/>
      <c r="E239" s="32"/>
      <c r="F239" s="14"/>
      <c r="G239" s="14"/>
      <c r="H239" s="14"/>
      <c r="I239" s="14"/>
      <c r="J239" s="15"/>
      <c r="K239" s="15"/>
      <c r="L239" s="17"/>
      <c r="M239" s="17"/>
      <c r="N239" s="17"/>
      <c r="O239" s="17"/>
    </row>
    <row r="240" spans="1:15" x14ac:dyDescent="0.2">
      <c r="A240" s="12"/>
      <c r="B240" s="13"/>
      <c r="C240" s="13"/>
      <c r="D240" s="14"/>
      <c r="E240" s="32"/>
      <c r="F240" s="14"/>
      <c r="G240" s="14"/>
      <c r="H240" s="14"/>
      <c r="I240" s="14"/>
      <c r="J240" s="15"/>
      <c r="K240" s="15"/>
      <c r="L240" s="17"/>
      <c r="M240" s="17"/>
      <c r="N240" s="17"/>
      <c r="O240" s="17"/>
    </row>
    <row r="241" spans="1:15" x14ac:dyDescent="0.2">
      <c r="A241" s="12"/>
      <c r="B241" s="13"/>
      <c r="C241" s="13"/>
      <c r="D241" s="14"/>
      <c r="E241" s="32"/>
      <c r="F241" s="14"/>
      <c r="G241" s="14"/>
      <c r="H241" s="14"/>
      <c r="I241" s="14"/>
      <c r="J241" s="15"/>
      <c r="K241" s="15"/>
      <c r="L241" s="17"/>
      <c r="M241" s="17"/>
      <c r="N241" s="17"/>
      <c r="O241" s="17"/>
    </row>
    <row r="242" spans="1:15" x14ac:dyDescent="0.2">
      <c r="A242" s="12"/>
      <c r="B242" s="13"/>
      <c r="C242" s="13"/>
      <c r="D242" s="14"/>
      <c r="E242" s="32"/>
      <c r="F242" s="14"/>
      <c r="G242" s="14"/>
      <c r="H242" s="14"/>
      <c r="I242" s="14"/>
      <c r="J242" s="15"/>
      <c r="K242" s="15"/>
      <c r="L242" s="17"/>
      <c r="M242" s="17"/>
      <c r="N242" s="17"/>
      <c r="O242" s="17"/>
    </row>
    <row r="243" spans="1:15" x14ac:dyDescent="0.2">
      <c r="A243" s="12"/>
      <c r="B243" s="13"/>
      <c r="C243" s="13"/>
      <c r="D243" s="14"/>
      <c r="E243" s="32"/>
      <c r="F243" s="14"/>
      <c r="G243" s="14"/>
      <c r="H243" s="14"/>
      <c r="I243" s="14"/>
      <c r="J243" s="15"/>
      <c r="K243" s="15"/>
      <c r="L243" s="17"/>
      <c r="M243" s="17"/>
      <c r="N243" s="17"/>
      <c r="O243" s="17"/>
    </row>
    <row r="244" spans="1:15" x14ac:dyDescent="0.2">
      <c r="A244" s="12"/>
      <c r="B244" s="13"/>
      <c r="C244" s="13"/>
      <c r="D244" s="14"/>
      <c r="E244" s="32"/>
      <c r="F244" s="14"/>
      <c r="G244" s="14"/>
      <c r="H244" s="14"/>
      <c r="I244" s="14"/>
      <c r="J244" s="15"/>
      <c r="K244" s="15"/>
      <c r="L244" s="17"/>
      <c r="M244" s="17"/>
      <c r="N244" s="17"/>
      <c r="O244" s="17"/>
    </row>
    <row r="245" spans="1:15" x14ac:dyDescent="0.2">
      <c r="A245" s="12"/>
      <c r="B245" s="13"/>
      <c r="C245" s="13"/>
      <c r="D245" s="14"/>
      <c r="E245" s="32"/>
      <c r="F245" s="14"/>
      <c r="G245" s="14"/>
      <c r="H245" s="14"/>
      <c r="I245" s="14"/>
      <c r="J245" s="15"/>
      <c r="K245" s="15"/>
      <c r="L245" s="17"/>
      <c r="M245" s="17"/>
      <c r="N245" s="17"/>
      <c r="O245" s="17"/>
    </row>
    <row r="246" spans="1:15" x14ac:dyDescent="0.2">
      <c r="A246" s="12"/>
      <c r="B246" s="22"/>
      <c r="C246" s="22"/>
      <c r="D246" s="14"/>
      <c r="E246" s="34"/>
      <c r="F246" s="23"/>
      <c r="G246" s="23"/>
      <c r="H246" s="23"/>
      <c r="I246" s="23"/>
      <c r="J246" s="21"/>
      <c r="K246" s="21"/>
      <c r="L246" s="17"/>
      <c r="M246" s="17"/>
      <c r="N246" s="17"/>
      <c r="O246" s="17"/>
    </row>
    <row r="247" spans="1:15" x14ac:dyDescent="0.2">
      <c r="A247" s="12"/>
      <c r="B247" s="13"/>
      <c r="C247" s="13"/>
      <c r="D247" s="14"/>
      <c r="E247" s="32"/>
      <c r="F247" s="14"/>
      <c r="G247" s="14"/>
      <c r="H247" s="14"/>
      <c r="I247" s="14"/>
      <c r="J247" s="15"/>
      <c r="K247" s="15"/>
      <c r="L247" s="17"/>
      <c r="M247" s="17"/>
      <c r="N247" s="17"/>
      <c r="O247" s="17"/>
    </row>
    <row r="248" spans="1:15" x14ac:dyDescent="0.2">
      <c r="A248" s="12"/>
      <c r="B248" s="13"/>
      <c r="C248" s="13"/>
      <c r="D248" s="14"/>
      <c r="E248" s="32"/>
      <c r="F248" s="14"/>
      <c r="G248" s="23"/>
      <c r="H248" s="14"/>
      <c r="I248" s="14"/>
      <c r="J248" s="15"/>
      <c r="K248" s="15"/>
      <c r="L248" s="17"/>
      <c r="M248" s="17"/>
      <c r="N248" s="17"/>
      <c r="O248" s="17"/>
    </row>
    <row r="249" spans="1:15" x14ac:dyDescent="0.2">
      <c r="A249" s="12"/>
      <c r="B249" s="13"/>
      <c r="C249" s="13"/>
      <c r="D249" s="14"/>
      <c r="E249" s="32"/>
      <c r="F249" s="14"/>
      <c r="G249" s="14"/>
      <c r="H249" s="14"/>
      <c r="I249" s="14"/>
      <c r="J249" s="15"/>
      <c r="K249" s="15"/>
      <c r="L249" s="17"/>
      <c r="M249" s="17"/>
      <c r="N249" s="17"/>
      <c r="O249" s="17"/>
    </row>
    <row r="250" spans="1:15" x14ac:dyDescent="0.2">
      <c r="A250" s="12"/>
      <c r="B250" s="13"/>
      <c r="C250" s="13"/>
      <c r="D250" s="14"/>
      <c r="E250" s="32"/>
      <c r="F250" s="14"/>
      <c r="G250" s="23"/>
      <c r="H250" s="14"/>
      <c r="I250" s="14"/>
      <c r="J250" s="15"/>
      <c r="K250" s="15"/>
      <c r="L250" s="17"/>
      <c r="M250" s="17"/>
      <c r="N250" s="17"/>
      <c r="O250" s="17"/>
    </row>
    <row r="251" spans="1:15" x14ac:dyDescent="0.2">
      <c r="A251" s="12"/>
      <c r="B251" s="13"/>
      <c r="C251" s="13"/>
      <c r="D251" s="14"/>
      <c r="E251" s="32"/>
      <c r="F251" s="14"/>
      <c r="G251" s="14"/>
      <c r="H251" s="14"/>
      <c r="I251" s="14"/>
      <c r="J251" s="15"/>
      <c r="K251" s="15"/>
      <c r="L251" s="17"/>
      <c r="M251" s="17"/>
      <c r="N251" s="17"/>
      <c r="O251" s="17"/>
    </row>
    <row r="252" spans="1:15" x14ac:dyDescent="0.2">
      <c r="A252" s="12"/>
      <c r="B252" s="13"/>
      <c r="C252" s="13"/>
      <c r="D252" s="14"/>
      <c r="E252" s="32"/>
      <c r="F252" s="14"/>
      <c r="G252" s="23"/>
      <c r="H252" s="14"/>
      <c r="I252" s="14"/>
      <c r="J252" s="15"/>
      <c r="K252" s="15"/>
      <c r="L252" s="17"/>
      <c r="M252" s="17"/>
      <c r="N252" s="17"/>
      <c r="O252" s="17"/>
    </row>
    <row r="253" spans="1:15" x14ac:dyDescent="0.2">
      <c r="A253" s="12"/>
      <c r="B253" s="13"/>
      <c r="C253" s="13"/>
      <c r="D253" s="14"/>
      <c r="E253" s="32"/>
      <c r="F253" s="14"/>
      <c r="G253" s="23"/>
      <c r="H253" s="14"/>
      <c r="I253" s="14"/>
      <c r="J253" s="15"/>
      <c r="K253" s="15"/>
      <c r="L253" s="17"/>
      <c r="M253" s="17"/>
      <c r="N253" s="17"/>
      <c r="O253" s="17"/>
    </row>
    <row r="254" spans="1:15" x14ac:dyDescent="0.2">
      <c r="A254" s="12"/>
      <c r="B254" s="13"/>
      <c r="C254" s="13"/>
      <c r="D254" s="14"/>
      <c r="E254" s="32"/>
      <c r="F254" s="14"/>
      <c r="G254" s="14"/>
      <c r="H254" s="14"/>
      <c r="I254" s="14"/>
      <c r="J254" s="15"/>
      <c r="K254" s="15"/>
      <c r="L254" s="17"/>
      <c r="M254" s="17"/>
      <c r="N254" s="17"/>
      <c r="O254" s="17"/>
    </row>
    <row r="255" spans="1:15" x14ac:dyDescent="0.2">
      <c r="A255" s="12"/>
      <c r="B255" s="13"/>
      <c r="C255" s="13"/>
      <c r="D255" s="14"/>
      <c r="E255" s="32"/>
      <c r="F255" s="14"/>
      <c r="G255" s="14"/>
      <c r="H255" s="14"/>
      <c r="I255" s="14"/>
      <c r="J255" s="15"/>
      <c r="K255" s="15"/>
      <c r="L255" s="17"/>
      <c r="M255" s="17"/>
      <c r="N255" s="17"/>
      <c r="O255" s="17"/>
    </row>
    <row r="256" spans="1:15" x14ac:dyDescent="0.2">
      <c r="A256" s="12"/>
      <c r="B256" s="13"/>
      <c r="C256" s="13"/>
      <c r="D256" s="14"/>
      <c r="E256" s="32"/>
      <c r="F256" s="14"/>
      <c r="G256" s="14"/>
      <c r="H256" s="14"/>
      <c r="I256" s="14"/>
      <c r="J256" s="15"/>
      <c r="K256" s="15"/>
      <c r="L256" s="17"/>
      <c r="M256" s="17"/>
      <c r="N256" s="17"/>
      <c r="O256" s="17"/>
    </row>
    <row r="257" spans="1:15" x14ac:dyDescent="0.2">
      <c r="A257" s="12"/>
      <c r="B257" s="13"/>
      <c r="C257" s="13"/>
      <c r="D257" s="14"/>
      <c r="E257" s="32"/>
      <c r="F257" s="14"/>
      <c r="G257" s="14"/>
      <c r="H257" s="14"/>
      <c r="I257" s="14"/>
      <c r="J257" s="15"/>
      <c r="K257" s="15"/>
      <c r="L257" s="17"/>
      <c r="M257" s="17"/>
      <c r="N257" s="17"/>
      <c r="O257" s="17"/>
    </row>
    <row r="258" spans="1:15" x14ac:dyDescent="0.2">
      <c r="A258" s="12"/>
      <c r="B258" s="13"/>
      <c r="C258" s="13"/>
      <c r="D258" s="14"/>
      <c r="E258" s="32"/>
      <c r="F258" s="14"/>
      <c r="G258" s="14"/>
      <c r="H258" s="14"/>
      <c r="I258" s="14"/>
      <c r="J258" s="15"/>
      <c r="K258" s="15"/>
      <c r="L258" s="17"/>
      <c r="M258" s="17"/>
      <c r="N258" s="17"/>
      <c r="O258" s="17"/>
    </row>
    <row r="259" spans="1:15" x14ac:dyDescent="0.2">
      <c r="A259" s="12"/>
      <c r="B259" s="13"/>
      <c r="C259" s="13"/>
      <c r="D259" s="14"/>
      <c r="E259" s="32"/>
      <c r="F259" s="14"/>
      <c r="G259" s="14"/>
      <c r="H259" s="14"/>
      <c r="I259" s="14"/>
      <c r="J259" s="15"/>
      <c r="K259" s="15"/>
      <c r="L259" s="17"/>
      <c r="M259" s="17"/>
      <c r="N259" s="17"/>
      <c r="O259" s="17"/>
    </row>
    <row r="260" spans="1:15" x14ac:dyDescent="0.2">
      <c r="A260" s="12"/>
      <c r="B260" s="13"/>
      <c r="C260" s="13"/>
      <c r="D260" s="14"/>
      <c r="E260" s="32"/>
      <c r="F260" s="14"/>
      <c r="G260" s="14"/>
      <c r="H260" s="14"/>
      <c r="I260" s="14"/>
      <c r="J260" s="15"/>
      <c r="K260" s="15"/>
      <c r="L260" s="17"/>
      <c r="M260" s="17"/>
      <c r="N260" s="17"/>
      <c r="O260" s="17"/>
    </row>
    <row r="261" spans="1:15" x14ac:dyDescent="0.2">
      <c r="A261" s="12"/>
      <c r="B261" s="13"/>
      <c r="C261" s="13"/>
      <c r="D261" s="14"/>
      <c r="E261" s="32"/>
      <c r="F261" s="14"/>
      <c r="G261" s="14"/>
      <c r="H261" s="14"/>
      <c r="I261" s="14"/>
      <c r="J261" s="15"/>
      <c r="K261" s="15"/>
      <c r="L261" s="17"/>
      <c r="M261" s="17"/>
      <c r="N261" s="17"/>
      <c r="O261" s="17"/>
    </row>
    <row r="262" spans="1:15" x14ac:dyDescent="0.2">
      <c r="A262" s="12"/>
      <c r="B262" s="13"/>
      <c r="C262" s="13"/>
      <c r="D262" s="14"/>
      <c r="E262" s="32"/>
      <c r="F262" s="14"/>
      <c r="G262" s="14"/>
      <c r="H262" s="14"/>
      <c r="I262" s="14"/>
      <c r="J262" s="15"/>
      <c r="K262" s="15"/>
      <c r="L262" s="17"/>
      <c r="M262" s="17"/>
      <c r="N262" s="17"/>
      <c r="O262" s="17"/>
    </row>
    <row r="263" spans="1:15" x14ac:dyDescent="0.2">
      <c r="A263" s="12"/>
      <c r="B263" s="13"/>
      <c r="C263" s="13"/>
      <c r="D263" s="14"/>
      <c r="E263" s="32"/>
      <c r="F263" s="14"/>
      <c r="G263" s="14"/>
      <c r="H263" s="14"/>
      <c r="I263" s="14"/>
      <c r="J263" s="15"/>
      <c r="K263" s="15"/>
      <c r="L263" s="17"/>
      <c r="M263" s="17"/>
      <c r="N263" s="17"/>
      <c r="O263" s="17"/>
    </row>
    <row r="264" spans="1:15" x14ac:dyDescent="0.2">
      <c r="A264" s="12"/>
      <c r="B264" s="13"/>
      <c r="C264" s="13"/>
      <c r="D264" s="14"/>
      <c r="E264" s="32"/>
      <c r="F264" s="14"/>
      <c r="G264" s="14"/>
      <c r="H264" s="14"/>
      <c r="I264" s="14"/>
      <c r="J264" s="15"/>
      <c r="K264" s="15"/>
      <c r="L264" s="17"/>
      <c r="M264" s="17"/>
      <c r="N264" s="17"/>
      <c r="O264" s="17"/>
    </row>
    <row r="265" spans="1:15" x14ac:dyDescent="0.2">
      <c r="A265" s="12"/>
      <c r="B265" s="13"/>
      <c r="C265" s="13"/>
      <c r="D265" s="14"/>
      <c r="E265" s="32"/>
      <c r="F265" s="14"/>
      <c r="G265" s="14"/>
      <c r="H265" s="14"/>
      <c r="I265" s="14"/>
      <c r="J265" s="15"/>
      <c r="K265" s="15"/>
      <c r="L265" s="17"/>
      <c r="M265" s="17"/>
      <c r="N265" s="17"/>
      <c r="O265" s="17"/>
    </row>
    <row r="266" spans="1:15" x14ac:dyDescent="0.2">
      <c r="A266" s="12"/>
      <c r="B266" s="13"/>
      <c r="C266" s="13"/>
      <c r="D266" s="14"/>
      <c r="E266" s="32"/>
      <c r="F266" s="14"/>
      <c r="G266" s="14"/>
      <c r="H266" s="14"/>
      <c r="I266" s="14"/>
      <c r="J266" s="15"/>
      <c r="K266" s="15"/>
      <c r="L266" s="17"/>
      <c r="M266" s="17"/>
      <c r="N266" s="17"/>
      <c r="O266" s="17"/>
    </row>
    <row r="267" spans="1:15" x14ac:dyDescent="0.2">
      <c r="A267" s="12"/>
      <c r="B267" s="13"/>
      <c r="C267" s="13"/>
      <c r="D267" s="14"/>
      <c r="E267" s="32"/>
      <c r="F267" s="14"/>
      <c r="G267" s="14"/>
      <c r="H267" s="14"/>
      <c r="I267" s="14"/>
      <c r="J267" s="15"/>
      <c r="K267" s="15"/>
      <c r="L267" s="17"/>
      <c r="M267" s="17"/>
      <c r="N267" s="17"/>
      <c r="O267" s="17"/>
    </row>
    <row r="268" spans="1:15" x14ac:dyDescent="0.2">
      <c r="A268" s="12"/>
      <c r="B268" s="13"/>
      <c r="C268" s="13"/>
      <c r="D268" s="14"/>
      <c r="E268" s="32"/>
      <c r="F268" s="14"/>
      <c r="G268" s="14"/>
      <c r="H268" s="14"/>
      <c r="I268" s="14"/>
      <c r="J268" s="15"/>
      <c r="K268" s="15"/>
      <c r="L268" s="17"/>
      <c r="M268" s="17"/>
      <c r="N268" s="17"/>
      <c r="O268" s="17"/>
    </row>
    <row r="269" spans="1:15" x14ac:dyDescent="0.2">
      <c r="A269" s="12"/>
      <c r="B269" s="13"/>
      <c r="C269" s="13"/>
      <c r="D269" s="14"/>
      <c r="E269" s="32"/>
      <c r="F269" s="14"/>
      <c r="G269" s="14"/>
      <c r="H269" s="14"/>
      <c r="I269" s="14"/>
      <c r="J269" s="15"/>
      <c r="K269" s="15"/>
      <c r="L269" s="17"/>
      <c r="M269" s="17"/>
      <c r="N269" s="17"/>
      <c r="O269" s="17"/>
    </row>
    <row r="270" spans="1:15" x14ac:dyDescent="0.2">
      <c r="A270" s="12"/>
      <c r="B270" s="13"/>
      <c r="C270" s="13"/>
      <c r="D270" s="14"/>
      <c r="E270" s="32"/>
      <c r="F270" s="14"/>
      <c r="G270" s="14"/>
      <c r="H270" s="14"/>
      <c r="I270" s="14"/>
      <c r="J270" s="15"/>
      <c r="K270" s="15"/>
      <c r="L270" s="17"/>
      <c r="M270" s="17"/>
      <c r="N270" s="17"/>
      <c r="O270" s="17"/>
    </row>
    <row r="271" spans="1:15" x14ac:dyDescent="0.2">
      <c r="A271" s="12"/>
      <c r="B271" s="13"/>
      <c r="C271" s="13"/>
      <c r="D271" s="14"/>
      <c r="E271" s="32"/>
      <c r="F271" s="14"/>
      <c r="G271" s="14"/>
      <c r="H271" s="14"/>
      <c r="I271" s="14"/>
      <c r="J271" s="15"/>
      <c r="K271" s="15"/>
      <c r="L271" s="17"/>
      <c r="M271" s="17"/>
      <c r="N271" s="17"/>
      <c r="O271" s="17"/>
    </row>
    <row r="272" spans="1:15" x14ac:dyDescent="0.2">
      <c r="A272" s="12"/>
      <c r="B272" s="13"/>
      <c r="C272" s="13"/>
      <c r="D272" s="14"/>
      <c r="E272" s="32"/>
      <c r="F272" s="14"/>
      <c r="G272" s="14"/>
      <c r="H272" s="14"/>
      <c r="I272" s="14"/>
      <c r="J272" s="15"/>
      <c r="K272" s="15"/>
      <c r="L272" s="17"/>
      <c r="M272" s="17"/>
      <c r="N272" s="17"/>
      <c r="O272" s="17"/>
    </row>
    <row r="273" spans="1:15" x14ac:dyDescent="0.2">
      <c r="A273" s="12"/>
      <c r="B273" s="13"/>
      <c r="C273" s="13"/>
      <c r="D273" s="14"/>
      <c r="E273" s="32"/>
      <c r="F273" s="14"/>
      <c r="G273" s="14"/>
      <c r="H273" s="14"/>
      <c r="I273" s="14"/>
      <c r="J273" s="15"/>
      <c r="K273" s="15"/>
      <c r="L273" s="17"/>
      <c r="M273" s="17"/>
      <c r="N273" s="17"/>
      <c r="O273" s="17"/>
    </row>
    <row r="274" spans="1:15" x14ac:dyDescent="0.2">
      <c r="A274" s="12"/>
      <c r="B274" s="13"/>
      <c r="C274" s="13"/>
      <c r="D274" s="14"/>
      <c r="E274" s="32"/>
      <c r="F274" s="14"/>
      <c r="G274" s="14"/>
      <c r="H274" s="14"/>
      <c r="I274" s="14"/>
      <c r="J274" s="15"/>
      <c r="K274" s="15"/>
      <c r="L274" s="17"/>
      <c r="M274" s="17"/>
      <c r="N274" s="17"/>
      <c r="O274" s="17"/>
    </row>
    <row r="275" spans="1:15" x14ac:dyDescent="0.2">
      <c r="A275" s="12"/>
      <c r="B275" s="22"/>
      <c r="C275" s="22"/>
      <c r="D275" s="14"/>
      <c r="E275" s="34"/>
      <c r="F275" s="23"/>
      <c r="G275" s="14"/>
      <c r="H275" s="23"/>
      <c r="I275" s="23"/>
      <c r="J275" s="21"/>
      <c r="K275" s="21"/>
      <c r="L275" s="17"/>
      <c r="M275" s="17"/>
      <c r="N275" s="17"/>
      <c r="O275" s="17"/>
    </row>
    <row r="276" spans="1:15" x14ac:dyDescent="0.2">
      <c r="A276" s="12"/>
      <c r="B276" s="13"/>
      <c r="C276" s="13"/>
      <c r="D276" s="14"/>
      <c r="E276" s="32"/>
      <c r="F276" s="14"/>
      <c r="G276" s="14"/>
      <c r="H276" s="14"/>
      <c r="I276" s="14"/>
      <c r="J276" s="15"/>
      <c r="K276" s="15"/>
      <c r="L276" s="17"/>
      <c r="M276" s="17"/>
      <c r="N276" s="17"/>
      <c r="O276" s="17"/>
    </row>
    <row r="277" spans="1:15" x14ac:dyDescent="0.2">
      <c r="A277" s="12"/>
      <c r="B277" s="36"/>
      <c r="C277" s="36"/>
      <c r="D277" s="14"/>
      <c r="E277" s="37"/>
      <c r="F277" s="38"/>
      <c r="G277" s="14"/>
      <c r="H277" s="14"/>
      <c r="I277" s="14"/>
      <c r="J277" s="15"/>
      <c r="K277" s="15"/>
      <c r="L277" s="17"/>
      <c r="M277" s="17"/>
      <c r="N277" s="17"/>
      <c r="O277" s="17"/>
    </row>
    <row r="278" spans="1:15" x14ac:dyDescent="0.2">
      <c r="A278" s="12"/>
      <c r="B278" s="36"/>
      <c r="C278" s="36"/>
      <c r="D278" s="14"/>
      <c r="E278" s="37"/>
      <c r="F278" s="38"/>
      <c r="G278" s="14"/>
      <c r="H278" s="14"/>
      <c r="I278" s="14"/>
      <c r="J278" s="15"/>
      <c r="K278" s="15"/>
      <c r="L278" s="17"/>
      <c r="M278" s="17"/>
      <c r="N278" s="17"/>
      <c r="O278" s="17"/>
    </row>
    <row r="279" spans="1:15" x14ac:dyDescent="0.2">
      <c r="A279" s="12"/>
      <c r="B279" s="36"/>
      <c r="C279" s="36"/>
      <c r="D279" s="14"/>
      <c r="E279" s="37"/>
      <c r="F279" s="38"/>
      <c r="G279" s="14"/>
      <c r="H279" s="14"/>
      <c r="I279" s="14"/>
      <c r="J279" s="15"/>
      <c r="K279" s="15"/>
      <c r="L279" s="17"/>
      <c r="M279" s="17"/>
      <c r="N279" s="17"/>
      <c r="O279" s="17"/>
    </row>
    <row r="280" spans="1:15" x14ac:dyDescent="0.2">
      <c r="A280" s="12"/>
      <c r="B280" s="36"/>
      <c r="C280" s="36"/>
      <c r="D280" s="14"/>
      <c r="E280" s="37"/>
      <c r="F280" s="38"/>
      <c r="G280" s="26"/>
      <c r="H280" s="14"/>
      <c r="I280" s="14"/>
      <c r="J280" s="15"/>
      <c r="K280" s="15"/>
      <c r="L280" s="17"/>
      <c r="M280" s="17"/>
      <c r="N280" s="17"/>
      <c r="O280" s="17"/>
    </row>
    <row r="281" spans="1:15" x14ac:dyDescent="0.2">
      <c r="A281" s="12"/>
      <c r="B281" s="36"/>
      <c r="C281" s="36"/>
      <c r="D281" s="14"/>
      <c r="E281" s="37"/>
      <c r="F281" s="38"/>
      <c r="G281" s="26"/>
      <c r="H281" s="14"/>
      <c r="I281" s="14"/>
      <c r="J281" s="15"/>
      <c r="K281" s="15"/>
      <c r="L281" s="17"/>
      <c r="M281" s="17"/>
      <c r="N281" s="17"/>
      <c r="O281" s="17"/>
    </row>
    <row r="282" spans="1:15" x14ac:dyDescent="0.2">
      <c r="A282" s="12"/>
      <c r="B282" s="36"/>
      <c r="C282" s="36"/>
      <c r="D282" s="14"/>
      <c r="E282" s="37"/>
      <c r="F282" s="38"/>
      <c r="G282" s="26"/>
      <c r="H282" s="14"/>
      <c r="I282" s="14"/>
      <c r="J282" s="15"/>
      <c r="K282" s="15"/>
      <c r="L282" s="17"/>
      <c r="M282" s="17"/>
      <c r="N282" s="17"/>
      <c r="O282" s="17"/>
    </row>
    <row r="283" spans="1:15" x14ac:dyDescent="0.2">
      <c r="A283" s="12"/>
      <c r="B283" s="36"/>
      <c r="C283" s="36"/>
      <c r="D283" s="14"/>
      <c r="E283" s="37"/>
      <c r="F283" s="38"/>
      <c r="G283" s="26"/>
      <c r="H283" s="14"/>
      <c r="I283" s="14"/>
      <c r="J283" s="15"/>
      <c r="K283" s="15"/>
      <c r="L283" s="17"/>
      <c r="M283" s="17"/>
      <c r="N283" s="17"/>
      <c r="O283" s="17"/>
    </row>
    <row r="284" spans="1:15" x14ac:dyDescent="0.2">
      <c r="A284" s="12"/>
      <c r="B284" s="36"/>
      <c r="C284" s="36"/>
      <c r="D284" s="14"/>
      <c r="E284" s="37"/>
      <c r="F284" s="38"/>
      <c r="G284" s="26"/>
      <c r="H284" s="14"/>
      <c r="I284" s="14"/>
      <c r="J284" s="15"/>
      <c r="K284" s="15"/>
      <c r="L284" s="17"/>
      <c r="M284" s="17"/>
      <c r="N284" s="17"/>
      <c r="O284" s="17"/>
    </row>
    <row r="285" spans="1:15" x14ac:dyDescent="0.2">
      <c r="A285" s="12"/>
      <c r="B285" s="36"/>
      <c r="C285" s="36"/>
      <c r="D285" s="14"/>
      <c r="E285" s="37"/>
      <c r="F285" s="38"/>
      <c r="G285" s="26"/>
      <c r="H285" s="14"/>
      <c r="I285" s="14"/>
      <c r="J285" s="15"/>
      <c r="K285" s="15"/>
      <c r="L285" s="17"/>
      <c r="M285" s="17"/>
      <c r="N285" s="17"/>
      <c r="O285" s="17"/>
    </row>
    <row r="286" spans="1:15" x14ac:dyDescent="0.2">
      <c r="A286" s="12"/>
      <c r="B286" s="36"/>
      <c r="C286" s="36"/>
      <c r="D286" s="14"/>
      <c r="E286" s="37"/>
      <c r="F286" s="38"/>
      <c r="G286" s="26"/>
      <c r="H286" s="14"/>
      <c r="I286" s="14"/>
      <c r="J286" s="15"/>
      <c r="K286" s="15"/>
      <c r="L286" s="17"/>
      <c r="M286" s="17"/>
      <c r="N286" s="17"/>
      <c r="O286" s="17"/>
    </row>
    <row r="287" spans="1:15" x14ac:dyDescent="0.2">
      <c r="A287" s="12"/>
      <c r="B287" s="36"/>
      <c r="C287" s="36"/>
      <c r="D287" s="14"/>
      <c r="E287" s="37"/>
      <c r="F287" s="38"/>
      <c r="G287" s="26"/>
      <c r="H287" s="14"/>
      <c r="I287" s="14"/>
      <c r="J287" s="15"/>
      <c r="K287" s="15"/>
      <c r="L287" s="17"/>
      <c r="M287" s="17"/>
      <c r="N287" s="17"/>
      <c r="O287" s="17"/>
    </row>
    <row r="288" spans="1:15" x14ac:dyDescent="0.2">
      <c r="A288" s="12"/>
      <c r="B288" s="36"/>
      <c r="C288" s="36"/>
      <c r="D288" s="14"/>
      <c r="E288" s="37"/>
      <c r="F288" s="38"/>
      <c r="G288" s="26"/>
      <c r="H288" s="14"/>
      <c r="I288" s="14"/>
      <c r="J288" s="15"/>
      <c r="K288" s="15"/>
      <c r="L288" s="17"/>
      <c r="M288" s="17"/>
      <c r="N288" s="17"/>
      <c r="O288" s="17"/>
    </row>
    <row r="289" spans="1:15" x14ac:dyDescent="0.2">
      <c r="A289" s="12"/>
      <c r="B289" s="36"/>
      <c r="C289" s="36"/>
      <c r="D289" s="14"/>
      <c r="E289" s="37"/>
      <c r="F289" s="38"/>
      <c r="G289" s="26"/>
      <c r="H289" s="14"/>
      <c r="I289" s="14"/>
      <c r="J289" s="15"/>
      <c r="K289" s="15"/>
      <c r="L289" s="17"/>
      <c r="M289" s="17"/>
      <c r="N289" s="17"/>
      <c r="O289" s="17"/>
    </row>
    <row r="290" spans="1:15" x14ac:dyDescent="0.2">
      <c r="A290" s="12"/>
      <c r="B290" s="36"/>
      <c r="C290" s="36"/>
      <c r="D290" s="14"/>
      <c r="E290" s="37"/>
      <c r="F290" s="38"/>
      <c r="G290" s="26"/>
      <c r="H290" s="14"/>
      <c r="I290" s="14"/>
      <c r="J290" s="15"/>
      <c r="K290" s="15"/>
      <c r="L290" s="17"/>
      <c r="M290" s="17"/>
      <c r="N290" s="17"/>
      <c r="O290" s="17"/>
    </row>
    <row r="291" spans="1:15" x14ac:dyDescent="0.2">
      <c r="A291" s="12"/>
      <c r="B291" s="36"/>
      <c r="C291" s="36"/>
      <c r="D291" s="14"/>
      <c r="E291" s="37"/>
      <c r="F291" s="38"/>
      <c r="G291" s="26"/>
      <c r="H291" s="14"/>
      <c r="I291" s="14"/>
      <c r="J291" s="15"/>
      <c r="K291" s="15"/>
      <c r="L291" s="17"/>
      <c r="M291" s="17"/>
      <c r="N291" s="17"/>
      <c r="O291" s="17"/>
    </row>
    <row r="292" spans="1:15" x14ac:dyDescent="0.2">
      <c r="A292" s="12"/>
      <c r="B292" s="36"/>
      <c r="C292" s="36"/>
      <c r="D292" s="14"/>
      <c r="E292" s="37"/>
      <c r="F292" s="38"/>
      <c r="G292" s="26"/>
      <c r="H292" s="14"/>
      <c r="I292" s="14"/>
      <c r="J292" s="15"/>
      <c r="K292" s="15"/>
      <c r="L292" s="17"/>
      <c r="M292" s="17"/>
      <c r="N292" s="17"/>
      <c r="O292" s="17"/>
    </row>
    <row r="293" spans="1:15" x14ac:dyDescent="0.2">
      <c r="A293" s="12"/>
      <c r="B293" s="13"/>
      <c r="C293" s="13"/>
      <c r="D293" s="14"/>
      <c r="E293" s="32"/>
      <c r="F293" s="38"/>
      <c r="G293" s="26"/>
      <c r="H293" s="14"/>
      <c r="I293" s="14"/>
      <c r="J293" s="15"/>
      <c r="K293" s="15"/>
      <c r="L293" s="17"/>
      <c r="M293" s="17"/>
      <c r="N293" s="17"/>
      <c r="O293" s="17"/>
    </row>
    <row r="294" spans="1:15" x14ac:dyDescent="0.2">
      <c r="A294" s="12"/>
      <c r="B294" s="13"/>
      <c r="C294" s="13"/>
      <c r="D294" s="14"/>
      <c r="E294" s="32"/>
      <c r="F294" s="38"/>
      <c r="G294" s="26"/>
      <c r="H294" s="14"/>
      <c r="I294" s="14"/>
      <c r="J294" s="15"/>
      <c r="K294" s="15"/>
      <c r="L294" s="17"/>
      <c r="M294" s="17"/>
      <c r="N294" s="17"/>
      <c r="O294" s="17"/>
    </row>
    <row r="295" spans="1:15" x14ac:dyDescent="0.2">
      <c r="A295" s="12"/>
      <c r="B295" s="13"/>
      <c r="C295" s="13"/>
      <c r="D295" s="14"/>
      <c r="E295" s="32"/>
      <c r="F295" s="14"/>
      <c r="G295" s="26"/>
      <c r="H295" s="14"/>
      <c r="I295" s="14"/>
      <c r="J295" s="15"/>
      <c r="K295" s="15"/>
      <c r="L295" s="17"/>
      <c r="M295" s="17"/>
      <c r="N295" s="17"/>
      <c r="O295" s="17"/>
    </row>
    <row r="296" spans="1:15" x14ac:dyDescent="0.2">
      <c r="A296" s="12"/>
      <c r="B296" s="13"/>
      <c r="C296" s="13"/>
      <c r="D296" s="14"/>
      <c r="E296" s="32"/>
      <c r="F296" s="14"/>
      <c r="G296" s="26"/>
      <c r="H296" s="14"/>
      <c r="I296" s="14"/>
      <c r="J296" s="15"/>
      <c r="K296" s="15"/>
      <c r="L296" s="17"/>
      <c r="M296" s="17"/>
      <c r="N296" s="17"/>
      <c r="O296" s="17"/>
    </row>
    <row r="297" spans="1:15" x14ac:dyDescent="0.2">
      <c r="A297" s="12"/>
      <c r="B297" s="13"/>
      <c r="C297" s="13"/>
      <c r="D297" s="14"/>
      <c r="E297" s="32"/>
      <c r="F297" s="14"/>
      <c r="G297" s="26"/>
      <c r="H297" s="14"/>
      <c r="I297" s="14"/>
      <c r="J297" s="15"/>
      <c r="K297" s="15"/>
      <c r="L297" s="17"/>
      <c r="M297" s="17"/>
      <c r="N297" s="17"/>
      <c r="O297" s="17"/>
    </row>
    <row r="298" spans="1:15" x14ac:dyDescent="0.2">
      <c r="A298" s="12"/>
      <c r="B298" s="13"/>
      <c r="C298" s="13"/>
      <c r="D298" s="14"/>
      <c r="E298" s="32"/>
      <c r="F298" s="14"/>
      <c r="G298" s="26"/>
      <c r="H298" s="14"/>
      <c r="I298" s="14"/>
      <c r="J298" s="15"/>
      <c r="K298" s="15"/>
      <c r="L298" s="17"/>
      <c r="M298" s="17"/>
      <c r="N298" s="17"/>
      <c r="O298" s="17"/>
    </row>
    <row r="299" spans="1:15" x14ac:dyDescent="0.2">
      <c r="A299" s="12"/>
      <c r="B299" s="13"/>
      <c r="C299" s="13"/>
      <c r="D299" s="14"/>
      <c r="E299" s="32"/>
      <c r="F299" s="14"/>
      <c r="G299" s="26"/>
      <c r="H299" s="14"/>
      <c r="I299" s="14"/>
      <c r="J299" s="15"/>
      <c r="K299" s="15"/>
      <c r="L299" s="17"/>
      <c r="M299" s="17"/>
      <c r="N299" s="17"/>
      <c r="O299" s="17"/>
    </row>
    <row r="300" spans="1:15" x14ac:dyDescent="0.2">
      <c r="A300" s="12"/>
      <c r="B300" s="13"/>
      <c r="C300" s="13"/>
      <c r="D300" s="14"/>
      <c r="E300" s="32"/>
      <c r="F300" s="14"/>
      <c r="G300" s="26"/>
      <c r="H300" s="14"/>
      <c r="I300" s="14"/>
      <c r="J300" s="15"/>
      <c r="K300" s="15"/>
      <c r="L300" s="17"/>
      <c r="M300" s="17"/>
      <c r="N300" s="17"/>
      <c r="O300" s="17"/>
    </row>
    <row r="301" spans="1:15" x14ac:dyDescent="0.2">
      <c r="A301" s="12"/>
      <c r="B301" s="13"/>
      <c r="C301" s="13"/>
      <c r="D301" s="14"/>
      <c r="E301" s="32"/>
      <c r="F301" s="14"/>
      <c r="G301" s="26"/>
      <c r="H301" s="14"/>
      <c r="I301" s="14"/>
      <c r="J301" s="15"/>
      <c r="K301" s="15"/>
      <c r="L301" s="17"/>
      <c r="M301" s="17"/>
      <c r="N301" s="17"/>
      <c r="O301" s="17"/>
    </row>
    <row r="302" spans="1:15" x14ac:dyDescent="0.2">
      <c r="A302" s="12"/>
      <c r="B302" s="13"/>
      <c r="C302" s="13"/>
      <c r="D302" s="14"/>
      <c r="E302" s="32"/>
      <c r="F302" s="14"/>
      <c r="G302" s="26"/>
      <c r="H302" s="14"/>
      <c r="I302" s="14"/>
      <c r="J302" s="15"/>
      <c r="K302" s="15"/>
      <c r="L302" s="17"/>
      <c r="M302" s="17"/>
      <c r="N302" s="17"/>
      <c r="O302" s="17"/>
    </row>
    <row r="303" spans="1:15" x14ac:dyDescent="0.2">
      <c r="A303" s="12"/>
      <c r="B303" s="22"/>
      <c r="C303" s="22"/>
      <c r="D303" s="14"/>
      <c r="E303" s="34"/>
      <c r="F303" s="23"/>
      <c r="G303" s="26"/>
      <c r="H303" s="14"/>
      <c r="I303" s="23"/>
      <c r="J303" s="21"/>
      <c r="K303" s="21"/>
      <c r="L303" s="17"/>
      <c r="M303" s="17"/>
      <c r="N303" s="17"/>
      <c r="O303" s="17"/>
    </row>
    <row r="304" spans="1:15" x14ac:dyDescent="0.2">
      <c r="A304" s="12"/>
      <c r="B304" s="13"/>
      <c r="C304" s="13"/>
      <c r="D304" s="14"/>
      <c r="E304" s="32"/>
      <c r="F304" s="14"/>
      <c r="G304" s="26"/>
      <c r="H304" s="14"/>
      <c r="I304" s="14"/>
      <c r="J304" s="15"/>
      <c r="K304" s="15"/>
      <c r="L304" s="17"/>
      <c r="M304" s="17"/>
      <c r="N304" s="17"/>
      <c r="O304" s="17"/>
    </row>
    <row r="305" spans="1:15" x14ac:dyDescent="0.2">
      <c r="A305" s="12"/>
      <c r="B305" s="22"/>
      <c r="C305" s="22"/>
      <c r="D305" s="14"/>
      <c r="E305" s="34"/>
      <c r="F305" s="23"/>
      <c r="G305" s="26"/>
      <c r="H305" s="14"/>
      <c r="I305" s="23"/>
      <c r="J305" s="21"/>
      <c r="K305" s="21"/>
      <c r="L305" s="17"/>
      <c r="M305" s="17"/>
      <c r="N305" s="17"/>
      <c r="O305" s="17"/>
    </row>
    <row r="306" spans="1:15" x14ac:dyDescent="0.2">
      <c r="A306" s="12"/>
      <c r="B306" s="22"/>
      <c r="C306" s="22"/>
      <c r="D306" s="14"/>
      <c r="E306" s="34"/>
      <c r="F306" s="23"/>
      <c r="G306" s="26"/>
      <c r="H306" s="14"/>
      <c r="I306" s="23"/>
      <c r="J306" s="21"/>
      <c r="K306" s="21"/>
      <c r="L306" s="17"/>
      <c r="M306" s="17"/>
      <c r="N306" s="17"/>
      <c r="O306" s="17"/>
    </row>
    <row r="307" spans="1:15" x14ac:dyDescent="0.2">
      <c r="A307" s="12"/>
      <c r="B307" s="13"/>
      <c r="C307" s="13"/>
      <c r="D307" s="14"/>
      <c r="E307" s="32"/>
      <c r="F307" s="14"/>
      <c r="G307" s="26"/>
      <c r="H307" s="14"/>
      <c r="I307" s="14"/>
      <c r="J307" s="15"/>
      <c r="K307" s="15"/>
      <c r="L307" s="17"/>
      <c r="M307" s="17"/>
      <c r="N307" s="17"/>
      <c r="O307" s="17"/>
    </row>
    <row r="308" spans="1:15" x14ac:dyDescent="0.2">
      <c r="A308" s="12"/>
      <c r="B308" s="13"/>
      <c r="C308" s="13"/>
      <c r="D308" s="14"/>
      <c r="E308" s="32"/>
      <c r="F308" s="14"/>
      <c r="G308" s="26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2">
      <c r="A309" s="12"/>
      <c r="B309" s="13"/>
      <c r="C309" s="13"/>
      <c r="D309" s="14"/>
      <c r="E309" s="32"/>
      <c r="F309" s="14"/>
      <c r="G309" s="26"/>
      <c r="H309" s="14"/>
      <c r="I309" s="14"/>
      <c r="J309" s="15"/>
      <c r="K309" s="15"/>
      <c r="L309" s="17"/>
      <c r="M309" s="17"/>
      <c r="N309" s="17"/>
      <c r="O309" s="17"/>
    </row>
    <row r="310" spans="1:15" x14ac:dyDescent="0.2">
      <c r="A310" s="12"/>
      <c r="B310" s="13"/>
      <c r="C310" s="13"/>
      <c r="D310" s="14"/>
      <c r="E310" s="32"/>
      <c r="F310" s="14"/>
      <c r="G310" s="26"/>
      <c r="H310" s="14"/>
      <c r="I310" s="14"/>
      <c r="J310" s="15"/>
      <c r="K310" s="15"/>
      <c r="L310" s="17"/>
      <c r="M310" s="17"/>
      <c r="N310" s="17"/>
      <c r="O310" s="17"/>
    </row>
    <row r="311" spans="1:15" x14ac:dyDescent="0.2">
      <c r="A311" s="12"/>
      <c r="B311" s="22"/>
      <c r="C311" s="22"/>
      <c r="D311" s="14"/>
      <c r="E311" s="34"/>
      <c r="F311" s="23"/>
      <c r="G311" s="26"/>
      <c r="H311" s="14"/>
      <c r="I311" s="23"/>
      <c r="J311" s="21"/>
      <c r="K311" s="21"/>
      <c r="L311" s="17"/>
      <c r="M311" s="17"/>
      <c r="N311" s="17"/>
      <c r="O311" s="17"/>
    </row>
    <row r="312" spans="1:15" x14ac:dyDescent="0.2">
      <c r="A312" s="12"/>
      <c r="B312" s="13"/>
      <c r="C312" s="13"/>
      <c r="D312" s="14"/>
      <c r="E312" s="32"/>
      <c r="F312" s="14"/>
      <c r="G312" s="14"/>
      <c r="H312" s="14"/>
      <c r="I312" s="14"/>
      <c r="J312" s="15"/>
      <c r="K312" s="15"/>
      <c r="L312" s="17"/>
      <c r="M312" s="17"/>
      <c r="N312" s="17"/>
      <c r="O312" s="17"/>
    </row>
    <row r="313" spans="1:15" x14ac:dyDescent="0.2">
      <c r="A313" s="12"/>
      <c r="B313" s="22"/>
      <c r="C313" s="22"/>
      <c r="D313" s="14"/>
      <c r="E313" s="34"/>
      <c r="F313" s="23"/>
      <c r="G313" s="14"/>
      <c r="H313" s="14"/>
      <c r="I313" s="23"/>
      <c r="J313" s="21"/>
      <c r="K313" s="21"/>
      <c r="L313" s="17"/>
      <c r="M313" s="17"/>
      <c r="N313" s="17"/>
      <c r="O313" s="17"/>
    </row>
    <row r="314" spans="1:15" x14ac:dyDescent="0.2">
      <c r="A314" s="12"/>
      <c r="B314" s="22"/>
      <c r="C314" s="22"/>
      <c r="D314" s="14"/>
      <c r="E314" s="34"/>
      <c r="F314" s="23"/>
      <c r="G314" s="14"/>
      <c r="H314" s="23"/>
      <c r="I314" s="23"/>
      <c r="J314" s="21"/>
      <c r="K314" s="21"/>
      <c r="L314" s="17"/>
      <c r="M314" s="17"/>
      <c r="N314" s="17"/>
      <c r="O314" s="17"/>
    </row>
    <row r="315" spans="1:15" x14ac:dyDescent="0.2">
      <c r="A315" s="12"/>
      <c r="B315" s="13"/>
      <c r="C315" s="13"/>
      <c r="D315" s="14"/>
      <c r="E315" s="32"/>
      <c r="F315" s="14"/>
      <c r="G315" s="14"/>
      <c r="H315" s="14"/>
      <c r="I315" s="14"/>
      <c r="J315" s="15"/>
      <c r="K315" s="15"/>
      <c r="L315" s="17"/>
      <c r="M315" s="17"/>
      <c r="N315" s="17"/>
      <c r="O315" s="17"/>
    </row>
    <row r="316" spans="1:15" x14ac:dyDescent="0.2">
      <c r="A316" s="12"/>
      <c r="B316" s="13"/>
      <c r="C316" s="13"/>
      <c r="D316" s="14"/>
      <c r="E316" s="32"/>
      <c r="F316" s="14"/>
      <c r="G316" s="14"/>
      <c r="H316" s="14"/>
      <c r="I316" s="14"/>
      <c r="J316" s="15"/>
      <c r="K316" s="15"/>
      <c r="L316" s="17"/>
      <c r="M316" s="17"/>
      <c r="N316" s="17"/>
      <c r="O316" s="17"/>
    </row>
    <row r="317" spans="1:15" x14ac:dyDescent="0.2">
      <c r="A317" s="12"/>
      <c r="B317" s="13"/>
      <c r="C317" s="13"/>
      <c r="D317" s="14"/>
      <c r="E317" s="32"/>
      <c r="F317" s="14"/>
      <c r="G317" s="14"/>
      <c r="H317" s="23"/>
      <c r="I317" s="14"/>
      <c r="J317" s="15"/>
      <c r="K317" s="15"/>
      <c r="L317" s="17"/>
      <c r="M317" s="17"/>
      <c r="N317" s="17"/>
      <c r="O317" s="17"/>
    </row>
    <row r="318" spans="1:15" x14ac:dyDescent="0.2">
      <c r="A318" s="12"/>
      <c r="B318" s="13"/>
      <c r="C318" s="13"/>
      <c r="D318" s="14"/>
      <c r="E318" s="32"/>
      <c r="F318" s="14"/>
      <c r="G318" s="14"/>
      <c r="H318" s="14"/>
      <c r="I318" s="14"/>
      <c r="J318" s="15"/>
      <c r="K318" s="15"/>
      <c r="L318" s="17"/>
      <c r="M318" s="17"/>
      <c r="N318" s="17"/>
      <c r="O318" s="17"/>
    </row>
    <row r="319" spans="1:15" x14ac:dyDescent="0.2">
      <c r="A319" s="12"/>
      <c r="B319" s="13"/>
      <c r="C319" s="13"/>
      <c r="D319" s="14"/>
      <c r="E319" s="32"/>
      <c r="F319" s="14"/>
      <c r="G319" s="14"/>
      <c r="H319" s="14"/>
      <c r="I319" s="14"/>
      <c r="J319" s="15"/>
      <c r="K319" s="15"/>
      <c r="L319" s="17"/>
      <c r="M319" s="17"/>
      <c r="N319" s="17"/>
      <c r="O319" s="17"/>
    </row>
    <row r="320" spans="1:15" x14ac:dyDescent="0.2">
      <c r="A320" s="12"/>
      <c r="B320" s="13"/>
      <c r="C320" s="13"/>
      <c r="D320" s="14"/>
      <c r="E320" s="32"/>
      <c r="F320" s="14"/>
      <c r="G320" s="14"/>
      <c r="H320" s="14"/>
      <c r="I320" s="14"/>
      <c r="J320" s="15"/>
      <c r="K320" s="15"/>
      <c r="L320" s="17"/>
      <c r="M320" s="17"/>
      <c r="N320" s="17"/>
      <c r="O320" s="17"/>
    </row>
    <row r="321" spans="1:15" x14ac:dyDescent="0.2">
      <c r="A321" s="12"/>
      <c r="B321" s="13"/>
      <c r="C321" s="13"/>
      <c r="D321" s="14"/>
      <c r="E321" s="32"/>
      <c r="F321" s="14"/>
      <c r="G321" s="14"/>
      <c r="H321" s="14"/>
      <c r="I321" s="14"/>
      <c r="J321" s="15"/>
      <c r="K321" s="15"/>
      <c r="L321" s="17"/>
      <c r="M321" s="17"/>
      <c r="N321" s="17"/>
      <c r="O321" s="17"/>
    </row>
    <row r="322" spans="1:15" x14ac:dyDescent="0.2">
      <c r="A322" s="12"/>
      <c r="B322" s="13"/>
      <c r="C322" s="13"/>
      <c r="D322" s="14"/>
      <c r="E322" s="32"/>
      <c r="F322" s="14"/>
      <c r="G322" s="14"/>
      <c r="H322" s="14"/>
      <c r="I322" s="14"/>
      <c r="J322" s="15"/>
      <c r="K322" s="15"/>
      <c r="L322" s="17"/>
      <c r="M322" s="17"/>
      <c r="N322" s="17"/>
      <c r="O322" s="17"/>
    </row>
    <row r="323" spans="1:15" x14ac:dyDescent="0.2">
      <c r="A323" s="12"/>
      <c r="B323" s="13"/>
      <c r="C323" s="13"/>
      <c r="D323" s="14"/>
      <c r="E323" s="32"/>
      <c r="F323" s="14"/>
      <c r="G323" s="14"/>
      <c r="H323" s="14"/>
      <c r="I323" s="14"/>
      <c r="J323" s="15"/>
      <c r="K323" s="15"/>
      <c r="L323" s="17"/>
      <c r="M323" s="17"/>
      <c r="N323" s="17"/>
      <c r="O323" s="17"/>
    </row>
    <row r="324" spans="1:15" x14ac:dyDescent="0.2">
      <c r="A324" s="12"/>
      <c r="B324" s="13"/>
      <c r="C324" s="13"/>
      <c r="D324" s="14"/>
      <c r="E324" s="32"/>
      <c r="F324" s="14"/>
      <c r="G324" s="14"/>
      <c r="H324" s="14"/>
      <c r="I324" s="14"/>
      <c r="J324" s="15"/>
      <c r="K324" s="15"/>
      <c r="L324" s="17"/>
      <c r="M324" s="17"/>
      <c r="N324" s="17"/>
      <c r="O324" s="17"/>
    </row>
    <row r="325" spans="1:15" x14ac:dyDescent="0.2">
      <c r="A325" s="12"/>
      <c r="B325" s="13"/>
      <c r="C325" s="13"/>
      <c r="D325" s="14"/>
      <c r="E325" s="32"/>
      <c r="F325" s="14"/>
      <c r="G325" s="14"/>
      <c r="H325" s="14"/>
      <c r="I325" s="14"/>
      <c r="J325" s="15"/>
      <c r="K325" s="15"/>
      <c r="L325" s="17"/>
      <c r="M325" s="17"/>
      <c r="N325" s="17"/>
      <c r="O325" s="17"/>
    </row>
    <row r="326" spans="1:15" x14ac:dyDescent="0.2">
      <c r="A326" s="12"/>
      <c r="B326" s="13"/>
      <c r="C326" s="13"/>
      <c r="D326" s="14"/>
      <c r="E326" s="32"/>
      <c r="F326" s="14"/>
      <c r="G326" s="14"/>
      <c r="H326" s="14"/>
      <c r="I326" s="14"/>
      <c r="J326" s="15"/>
      <c r="K326" s="15"/>
      <c r="L326" s="17"/>
      <c r="M326" s="17"/>
      <c r="N326" s="17"/>
      <c r="O326" s="17"/>
    </row>
    <row r="327" spans="1:15" x14ac:dyDescent="0.2">
      <c r="A327" s="12"/>
      <c r="B327" s="13"/>
      <c r="C327" s="13"/>
      <c r="D327" s="14"/>
      <c r="E327" s="32"/>
      <c r="F327" s="14"/>
      <c r="G327" s="14"/>
      <c r="H327" s="14"/>
      <c r="I327" s="14"/>
      <c r="J327" s="15"/>
      <c r="K327" s="15"/>
      <c r="L327" s="17"/>
      <c r="M327" s="17"/>
      <c r="N327" s="17"/>
      <c r="O327" s="17"/>
    </row>
    <row r="328" spans="1:15" x14ac:dyDescent="0.2">
      <c r="A328" s="12"/>
      <c r="B328" s="13"/>
      <c r="C328" s="13"/>
      <c r="D328" s="14"/>
      <c r="E328" s="32"/>
      <c r="F328" s="14"/>
      <c r="G328" s="14"/>
      <c r="H328" s="14"/>
      <c r="I328" s="14"/>
      <c r="J328" s="15"/>
      <c r="K328" s="15"/>
      <c r="L328" s="17"/>
      <c r="M328" s="17"/>
      <c r="N328" s="17"/>
      <c r="O328" s="17"/>
    </row>
    <row r="329" spans="1:15" x14ac:dyDescent="0.2">
      <c r="A329" s="12"/>
      <c r="B329" s="13"/>
      <c r="C329" s="13"/>
      <c r="D329" s="14"/>
      <c r="E329" s="32"/>
      <c r="F329" s="14"/>
      <c r="G329" s="14"/>
      <c r="H329" s="14"/>
      <c r="I329" s="14"/>
      <c r="J329" s="15"/>
      <c r="K329" s="15"/>
      <c r="L329" s="17"/>
      <c r="M329" s="17"/>
      <c r="N329" s="17"/>
      <c r="O329" s="17"/>
    </row>
    <row r="330" spans="1:15" x14ac:dyDescent="0.2">
      <c r="A330" s="12"/>
      <c r="B330" s="13"/>
      <c r="C330" s="13"/>
      <c r="D330" s="14"/>
      <c r="E330" s="32"/>
      <c r="F330" s="14"/>
      <c r="G330" s="14"/>
      <c r="H330" s="14"/>
      <c r="I330" s="14"/>
      <c r="J330" s="15"/>
      <c r="K330" s="15"/>
      <c r="L330" s="17"/>
      <c r="M330" s="17"/>
      <c r="N330" s="17"/>
      <c r="O330" s="17"/>
    </row>
    <row r="331" spans="1:15" x14ac:dyDescent="0.2">
      <c r="A331" s="12"/>
      <c r="B331" s="13"/>
      <c r="C331" s="13"/>
      <c r="D331" s="14"/>
      <c r="E331" s="32"/>
      <c r="F331" s="14"/>
      <c r="G331" s="14"/>
      <c r="H331" s="14"/>
      <c r="I331" s="14"/>
      <c r="J331" s="15"/>
      <c r="K331" s="15"/>
      <c r="L331" s="17"/>
      <c r="M331" s="17"/>
      <c r="N331" s="17"/>
      <c r="O331" s="17"/>
    </row>
    <row r="332" spans="1:15" x14ac:dyDescent="0.2">
      <c r="A332" s="12"/>
      <c r="B332" s="13"/>
      <c r="C332" s="13"/>
      <c r="D332" s="14"/>
      <c r="E332" s="32"/>
      <c r="F332" s="14"/>
      <c r="G332" s="14"/>
      <c r="H332" s="14"/>
      <c r="I332" s="14"/>
      <c r="J332" s="15"/>
      <c r="K332" s="15"/>
      <c r="L332" s="17"/>
      <c r="M332" s="17"/>
      <c r="N332" s="17"/>
      <c r="O332" s="17"/>
    </row>
    <row r="333" spans="1:15" x14ac:dyDescent="0.2">
      <c r="A333" s="12"/>
      <c r="B333" s="13"/>
      <c r="C333" s="13"/>
      <c r="D333" s="14"/>
      <c r="E333" s="32"/>
      <c r="F333" s="14"/>
      <c r="G333" s="14"/>
      <c r="H333" s="14"/>
      <c r="I333" s="14"/>
      <c r="J333" s="15"/>
      <c r="K333" s="15"/>
      <c r="L333" s="17"/>
      <c r="M333" s="17"/>
      <c r="N333" s="17"/>
      <c r="O333" s="17"/>
    </row>
    <row r="334" spans="1:15" x14ac:dyDescent="0.2">
      <c r="A334" s="12"/>
      <c r="B334" s="13"/>
      <c r="C334" s="13"/>
      <c r="D334" s="14"/>
      <c r="E334" s="32"/>
      <c r="F334" s="14"/>
      <c r="G334" s="14"/>
      <c r="H334" s="14"/>
      <c r="I334" s="14"/>
      <c r="J334" s="15"/>
      <c r="K334" s="15"/>
      <c r="L334" s="17"/>
      <c r="M334" s="17"/>
      <c r="N334" s="17"/>
      <c r="O334" s="17"/>
    </row>
    <row r="335" spans="1:15" x14ac:dyDescent="0.2">
      <c r="A335" s="12"/>
      <c r="B335" s="13"/>
      <c r="C335" s="13"/>
      <c r="D335" s="14"/>
      <c r="E335" s="32"/>
      <c r="F335" s="14"/>
      <c r="G335" s="14"/>
      <c r="H335" s="14"/>
      <c r="I335" s="14"/>
      <c r="J335" s="15"/>
      <c r="K335" s="15"/>
      <c r="L335" s="17"/>
      <c r="M335" s="17"/>
      <c r="N335" s="17"/>
      <c r="O335" s="17"/>
    </row>
    <row r="336" spans="1:15" x14ac:dyDescent="0.2">
      <c r="A336" s="12"/>
      <c r="B336" s="13"/>
      <c r="C336" s="13"/>
      <c r="D336" s="14"/>
      <c r="E336" s="32"/>
      <c r="F336" s="14"/>
      <c r="G336" s="14"/>
      <c r="H336" s="14"/>
      <c r="I336" s="14"/>
      <c r="J336" s="15"/>
      <c r="K336" s="15"/>
      <c r="L336" s="17"/>
      <c r="M336" s="17"/>
      <c r="N336" s="17"/>
      <c r="O336" s="17"/>
    </row>
    <row r="337" spans="1:15" x14ac:dyDescent="0.2">
      <c r="A337" s="12"/>
      <c r="B337" s="13"/>
      <c r="C337" s="13"/>
      <c r="D337" s="14"/>
      <c r="E337" s="32"/>
      <c r="F337" s="14"/>
      <c r="G337" s="14"/>
      <c r="H337" s="14"/>
      <c r="I337" s="14"/>
      <c r="J337" s="15"/>
      <c r="K337" s="15"/>
      <c r="L337" s="17"/>
      <c r="M337" s="17"/>
      <c r="N337" s="17"/>
      <c r="O337" s="17"/>
    </row>
    <row r="338" spans="1:15" x14ac:dyDescent="0.2">
      <c r="A338" s="12"/>
      <c r="B338" s="13"/>
      <c r="C338" s="13"/>
      <c r="D338" s="14"/>
      <c r="E338" s="32"/>
      <c r="F338" s="14"/>
      <c r="G338" s="14"/>
      <c r="H338" s="14"/>
      <c r="I338" s="14"/>
      <c r="J338" s="15"/>
      <c r="K338" s="15"/>
      <c r="L338" s="17"/>
      <c r="M338" s="17"/>
      <c r="N338" s="17"/>
      <c r="O338" s="17"/>
    </row>
    <row r="339" spans="1:15" x14ac:dyDescent="0.2">
      <c r="A339" s="12"/>
      <c r="B339" s="13"/>
      <c r="C339" s="13"/>
      <c r="D339" s="14"/>
      <c r="E339" s="32"/>
      <c r="F339" s="14"/>
      <c r="G339" s="14"/>
      <c r="H339" s="14"/>
      <c r="I339" s="14"/>
      <c r="J339" s="15"/>
      <c r="K339" s="15"/>
      <c r="L339" s="17"/>
      <c r="M339" s="17"/>
      <c r="N339" s="17"/>
      <c r="O339" s="17"/>
    </row>
    <row r="340" spans="1:15" x14ac:dyDescent="0.2">
      <c r="A340" s="12"/>
      <c r="B340" s="13"/>
      <c r="C340" s="13"/>
      <c r="D340" s="14"/>
      <c r="E340" s="32"/>
      <c r="F340" s="14"/>
      <c r="G340" s="14"/>
      <c r="H340" s="14"/>
      <c r="I340" s="14"/>
      <c r="J340" s="15"/>
      <c r="K340" s="15"/>
      <c r="L340" s="17"/>
      <c r="M340" s="17"/>
      <c r="N340" s="17"/>
      <c r="O340" s="17"/>
    </row>
    <row r="341" spans="1:15" x14ac:dyDescent="0.2">
      <c r="A341" s="12"/>
      <c r="B341" s="13"/>
      <c r="C341" s="13"/>
      <c r="D341" s="14"/>
      <c r="E341" s="32"/>
      <c r="F341" s="14"/>
      <c r="G341" s="14"/>
      <c r="H341" s="14"/>
      <c r="I341" s="14"/>
      <c r="J341" s="15"/>
      <c r="K341" s="15"/>
      <c r="L341" s="17"/>
      <c r="M341" s="17"/>
      <c r="N341" s="17"/>
      <c r="O341" s="17"/>
    </row>
    <row r="342" spans="1:15" x14ac:dyDescent="0.2">
      <c r="A342" s="12"/>
      <c r="B342" s="13"/>
      <c r="C342" s="13"/>
      <c r="D342" s="14"/>
      <c r="E342" s="32"/>
      <c r="F342" s="14"/>
      <c r="G342" s="14"/>
      <c r="H342" s="14"/>
      <c r="I342" s="14"/>
      <c r="J342" s="15"/>
      <c r="K342" s="15"/>
      <c r="L342" s="17"/>
      <c r="M342" s="17"/>
      <c r="N342" s="17"/>
      <c r="O342" s="17"/>
    </row>
    <row r="343" spans="1:15" x14ac:dyDescent="0.2">
      <c r="A343" s="12"/>
      <c r="B343" s="29"/>
      <c r="C343" s="29"/>
      <c r="D343" s="14"/>
      <c r="E343" s="39"/>
      <c r="F343" s="23"/>
      <c r="G343" s="40"/>
      <c r="H343" s="20"/>
      <c r="I343" s="20"/>
      <c r="J343" s="21"/>
      <c r="K343" s="21"/>
      <c r="L343" s="17"/>
      <c r="M343" s="17"/>
      <c r="N343" s="17"/>
      <c r="O343" s="17"/>
    </row>
    <row r="344" spans="1:15" x14ac:dyDescent="0.2">
      <c r="A344" s="12"/>
      <c r="B344" s="29"/>
      <c r="C344" s="29"/>
      <c r="D344" s="14"/>
      <c r="E344" s="39"/>
      <c r="F344" s="23"/>
      <c r="G344" s="40"/>
      <c r="H344" s="20"/>
      <c r="I344" s="20"/>
      <c r="J344" s="21"/>
      <c r="K344" s="21"/>
      <c r="L344" s="17"/>
      <c r="M344" s="17"/>
      <c r="N344" s="17"/>
      <c r="O344" s="17"/>
    </row>
    <row r="345" spans="1:15" x14ac:dyDescent="0.2">
      <c r="A345" s="12"/>
      <c r="B345" s="29"/>
      <c r="C345" s="29"/>
      <c r="D345" s="14"/>
      <c r="E345" s="39"/>
      <c r="F345" s="23"/>
      <c r="G345" s="40"/>
      <c r="H345" s="20"/>
      <c r="I345" s="20"/>
      <c r="J345" s="21"/>
      <c r="K345" s="21"/>
      <c r="L345" s="17"/>
      <c r="M345" s="17"/>
      <c r="N345" s="17"/>
      <c r="O345" s="17"/>
    </row>
    <row r="346" spans="1:15" x14ac:dyDescent="0.2">
      <c r="A346" s="12"/>
      <c r="B346" s="29"/>
      <c r="C346" s="29"/>
      <c r="D346" s="14"/>
      <c r="E346" s="39"/>
      <c r="F346" s="23"/>
      <c r="G346" s="40"/>
      <c r="H346" s="20"/>
      <c r="I346" s="20"/>
      <c r="J346" s="21"/>
      <c r="K346" s="21"/>
      <c r="L346" s="17"/>
      <c r="M346" s="17"/>
      <c r="N346" s="17"/>
      <c r="O346" s="17"/>
    </row>
    <row r="347" spans="1:15" x14ac:dyDescent="0.2">
      <c r="A347" s="12"/>
      <c r="B347" s="29"/>
      <c r="C347" s="29"/>
      <c r="D347" s="14"/>
      <c r="E347" s="39"/>
      <c r="F347" s="23"/>
      <c r="G347" s="40"/>
      <c r="H347" s="20"/>
      <c r="I347" s="20"/>
      <c r="J347" s="21"/>
      <c r="K347" s="21"/>
      <c r="L347" s="17"/>
      <c r="M347" s="17"/>
      <c r="N347" s="17"/>
      <c r="O347" s="17"/>
    </row>
    <row r="348" spans="1:15" x14ac:dyDescent="0.2">
      <c r="A348" s="12"/>
      <c r="B348" s="29"/>
      <c r="C348" s="29"/>
      <c r="D348" s="14"/>
      <c r="E348" s="39"/>
      <c r="F348" s="23"/>
      <c r="G348" s="40"/>
      <c r="H348" s="20"/>
      <c r="I348" s="20"/>
      <c r="J348" s="21"/>
      <c r="K348" s="21"/>
      <c r="L348" s="17"/>
      <c r="M348" s="17"/>
      <c r="N348" s="17"/>
      <c r="O348" s="17"/>
    </row>
    <row r="349" spans="1:15" x14ac:dyDescent="0.2">
      <c r="A349" s="12"/>
      <c r="B349" s="29"/>
      <c r="C349" s="29"/>
      <c r="D349" s="14"/>
      <c r="E349" s="39"/>
      <c r="F349" s="23"/>
      <c r="G349" s="40"/>
      <c r="H349" s="20"/>
      <c r="I349" s="20"/>
      <c r="J349" s="21"/>
      <c r="K349" s="21"/>
      <c r="L349" s="17"/>
      <c r="M349" s="17"/>
      <c r="N349" s="17"/>
      <c r="O349" s="17"/>
    </row>
    <row r="350" spans="1:15" x14ac:dyDescent="0.2">
      <c r="A350" s="12"/>
      <c r="B350" s="29"/>
      <c r="C350" s="29"/>
      <c r="D350" s="14"/>
      <c r="E350" s="39"/>
      <c r="F350" s="23"/>
      <c r="G350" s="40"/>
      <c r="H350" s="20"/>
      <c r="I350" s="20"/>
      <c r="J350" s="21"/>
      <c r="K350" s="21"/>
      <c r="L350" s="17"/>
      <c r="M350" s="17"/>
      <c r="N350" s="17"/>
      <c r="O350" s="17"/>
    </row>
    <row r="351" spans="1:15" x14ac:dyDescent="0.2">
      <c r="A351" s="12"/>
      <c r="B351" s="29"/>
      <c r="C351" s="29"/>
      <c r="D351" s="14"/>
      <c r="E351" s="39"/>
      <c r="F351" s="23"/>
      <c r="G351" s="40"/>
      <c r="H351" s="20"/>
      <c r="I351" s="20"/>
      <c r="J351" s="21"/>
      <c r="K351" s="21"/>
      <c r="L351" s="17"/>
      <c r="M351" s="17"/>
      <c r="N351" s="17"/>
      <c r="O351" s="17"/>
    </row>
    <row r="352" spans="1:15" x14ac:dyDescent="0.2">
      <c r="A352" s="12"/>
      <c r="B352" s="29"/>
      <c r="C352" s="29"/>
      <c r="D352" s="14"/>
      <c r="E352" s="39"/>
      <c r="F352" s="23"/>
      <c r="G352" s="40"/>
      <c r="H352" s="20"/>
      <c r="I352" s="20"/>
      <c r="J352" s="21"/>
      <c r="K352" s="21"/>
      <c r="L352" s="17"/>
      <c r="M352" s="17"/>
      <c r="N352" s="17"/>
      <c r="O352" s="17"/>
    </row>
    <row r="353" spans="1:15" x14ac:dyDescent="0.2">
      <c r="A353" s="12"/>
      <c r="B353" s="29"/>
      <c r="C353" s="29"/>
      <c r="D353" s="14"/>
      <c r="E353" s="39"/>
      <c r="F353" s="23"/>
      <c r="G353" s="40"/>
      <c r="H353" s="20"/>
      <c r="I353" s="20"/>
      <c r="J353" s="21"/>
      <c r="K353" s="21"/>
      <c r="L353" s="17"/>
      <c r="M353" s="17"/>
      <c r="N353" s="17"/>
      <c r="O353" s="17"/>
    </row>
    <row r="354" spans="1:15" x14ac:dyDescent="0.2">
      <c r="A354" s="12"/>
      <c r="B354" s="29"/>
      <c r="C354" s="29"/>
      <c r="D354" s="14"/>
      <c r="E354" s="39"/>
      <c r="F354" s="23"/>
      <c r="G354" s="40"/>
      <c r="H354" s="20"/>
      <c r="I354" s="20"/>
      <c r="J354" s="21"/>
      <c r="K354" s="21"/>
      <c r="L354" s="17"/>
      <c r="M354" s="17"/>
      <c r="N354" s="17"/>
      <c r="O354" s="17"/>
    </row>
    <row r="355" spans="1:15" x14ac:dyDescent="0.2">
      <c r="A355" s="12"/>
      <c r="B355" s="29"/>
      <c r="C355" s="29"/>
      <c r="D355" s="14"/>
      <c r="E355" s="39"/>
      <c r="F355" s="23"/>
      <c r="G355" s="40"/>
      <c r="H355" s="20"/>
      <c r="I355" s="20"/>
      <c r="J355" s="21"/>
      <c r="K355" s="21"/>
      <c r="L355" s="17"/>
      <c r="M355" s="17"/>
      <c r="N355" s="17"/>
      <c r="O355" s="17"/>
    </row>
    <row r="356" spans="1:15" x14ac:dyDescent="0.2">
      <c r="A356" s="12"/>
      <c r="B356" s="13"/>
      <c r="C356" s="13"/>
      <c r="D356" s="14"/>
      <c r="E356" s="32"/>
      <c r="F356" s="14"/>
      <c r="G356" s="14"/>
      <c r="H356" s="14"/>
      <c r="I356" s="14"/>
      <c r="J356" s="15"/>
      <c r="K356" s="15"/>
      <c r="L356" s="17"/>
      <c r="M356" s="17"/>
      <c r="N356" s="17"/>
      <c r="O356" s="17"/>
    </row>
    <row r="357" spans="1:15" x14ac:dyDescent="0.2">
      <c r="A357" s="12"/>
      <c r="B357" s="13"/>
      <c r="C357" s="13"/>
      <c r="D357" s="14"/>
      <c r="E357" s="32"/>
      <c r="F357" s="14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2">
      <c r="A358" s="12"/>
      <c r="B358" s="13"/>
      <c r="C358" s="13"/>
      <c r="D358" s="14"/>
      <c r="E358" s="32"/>
      <c r="F358" s="14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2">
      <c r="A359" s="12"/>
      <c r="B359" s="13"/>
      <c r="C359" s="13"/>
      <c r="D359" s="14"/>
      <c r="E359" s="32"/>
      <c r="F359" s="14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2">
      <c r="A360" s="12"/>
      <c r="B360" s="13"/>
      <c r="C360" s="13"/>
      <c r="D360" s="14"/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2">
      <c r="A361" s="12"/>
      <c r="B361" s="13"/>
      <c r="C361" s="13"/>
      <c r="D361" s="14"/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2">
      <c r="A362" s="12"/>
      <c r="B362" s="13"/>
      <c r="C362" s="13"/>
      <c r="D362" s="14"/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2">
      <c r="A363" s="12"/>
      <c r="B363" s="13"/>
      <c r="C363" s="13"/>
      <c r="D363" s="14"/>
      <c r="E363" s="32"/>
      <c r="F363" s="14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2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2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2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35" priority="1" stopIfTrue="1">
      <formula>AND(A448="男")</formula>
    </cfRule>
    <cfRule type="expression" dxfId="34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090C5329-E683-43FE-80F8-66CA9925A2D0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C96FB2C5-108D-4938-B63D-3687F522085E}">
      <formula1>1</formula1>
      <formula2>3</formula2>
    </dataValidation>
    <dataValidation type="date" allowBlank="1" showInputMessage="1" showErrorMessage="1" sqref="G221:G224" xr:uid="{C862EE89-14B8-439F-A9C5-19BB77A80955}">
      <formula1>1.01</formula1>
      <formula2>12.31</formula2>
    </dataValidation>
    <dataValidation imeMode="halfKatakana" allowBlank="1" showInputMessage="1" showErrorMessage="1" sqref="J365:K451 J98:K351 K96:K97 J1:K95" xr:uid="{78ACD71A-6D9C-4530-9018-AF0FB90E8C4D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1355"/>
  <sheetViews>
    <sheetView workbookViewId="0">
      <selection activeCell="A543" sqref="A543"/>
    </sheetView>
  </sheetViews>
  <sheetFormatPr defaultRowHeight="18" x14ac:dyDescent="0.45"/>
  <sheetData>
    <row r="1" spans="1:16" x14ac:dyDescent="0.15">
      <c r="A1" s="1" t="s">
        <v>17</v>
      </c>
      <c r="B1" s="2" t="s">
        <v>18</v>
      </c>
      <c r="C1" s="2" t="s">
        <v>19</v>
      </c>
      <c r="D1" s="3" t="s">
        <v>20</v>
      </c>
      <c r="E1" s="4" t="s">
        <v>21</v>
      </c>
      <c r="F1" s="5" t="s">
        <v>22</v>
      </c>
      <c r="G1" s="6" t="s">
        <v>23</v>
      </c>
      <c r="H1" s="7" t="s">
        <v>24</v>
      </c>
      <c r="I1" s="8" t="s">
        <v>25</v>
      </c>
      <c r="J1" s="9" t="s">
        <v>26</v>
      </c>
      <c r="K1" s="10" t="s">
        <v>27</v>
      </c>
      <c r="L1" s="11" t="s">
        <v>28</v>
      </c>
      <c r="M1" s="11" t="s">
        <v>1382</v>
      </c>
      <c r="N1" s="11" t="s">
        <v>30</v>
      </c>
      <c r="O1" s="11" t="s">
        <v>31</v>
      </c>
      <c r="P1" s="11"/>
    </row>
    <row r="2" spans="1:16" x14ac:dyDescent="0.2">
      <c r="A2" s="12">
        <v>2001</v>
      </c>
      <c r="B2" s="13" t="s">
        <v>2440</v>
      </c>
      <c r="C2" s="13" t="s">
        <v>2441</v>
      </c>
      <c r="D2" s="14" t="s">
        <v>1512</v>
      </c>
      <c r="E2" s="15" t="s">
        <v>4282</v>
      </c>
      <c r="F2" s="16">
        <v>3</v>
      </c>
      <c r="G2" s="14"/>
      <c r="H2" s="17"/>
      <c r="I2" s="155"/>
      <c r="J2" s="15" t="s">
        <v>527</v>
      </c>
      <c r="K2" s="17" t="s">
        <v>52</v>
      </c>
      <c r="L2" s="17" t="s">
        <v>528</v>
      </c>
      <c r="M2" s="17" t="s">
        <v>53</v>
      </c>
      <c r="N2" s="17" t="s">
        <v>529</v>
      </c>
      <c r="O2" s="17" t="s">
        <v>32</v>
      </c>
      <c r="P2" t="str">
        <f>E2&amp;"中"</f>
        <v>浦安中中</v>
      </c>
    </row>
    <row r="3" spans="1:16" x14ac:dyDescent="0.2">
      <c r="A3" s="12">
        <v>2002</v>
      </c>
      <c r="B3" s="13" t="s">
        <v>2442</v>
      </c>
      <c r="C3" s="13" t="s">
        <v>2443</v>
      </c>
      <c r="D3" s="14" t="s">
        <v>1512</v>
      </c>
      <c r="E3" s="15" t="s">
        <v>4282</v>
      </c>
      <c r="F3" s="16">
        <v>3</v>
      </c>
      <c r="G3" s="14"/>
      <c r="H3" s="17"/>
      <c r="I3" s="17"/>
      <c r="J3" s="15" t="s">
        <v>530</v>
      </c>
      <c r="K3" s="17" t="s">
        <v>531</v>
      </c>
      <c r="L3" s="17" t="s">
        <v>532</v>
      </c>
      <c r="M3" s="17" t="s">
        <v>533</v>
      </c>
      <c r="N3" s="17" t="s">
        <v>534</v>
      </c>
      <c r="O3" s="17" t="s">
        <v>32</v>
      </c>
      <c r="P3" t="str">
        <f t="shared" ref="P3:P66" si="0">E3&amp;"中"</f>
        <v>浦安中中</v>
      </c>
    </row>
    <row r="4" spans="1:16" x14ac:dyDescent="0.2">
      <c r="A4" s="12">
        <v>2003</v>
      </c>
      <c r="B4" s="13" t="s">
        <v>2444</v>
      </c>
      <c r="C4" s="13" t="s">
        <v>2445</v>
      </c>
      <c r="D4" s="14" t="s">
        <v>1512</v>
      </c>
      <c r="E4" s="15" t="s">
        <v>4282</v>
      </c>
      <c r="F4" s="16">
        <v>2</v>
      </c>
      <c r="G4" s="14"/>
      <c r="H4" s="17"/>
      <c r="I4" s="17"/>
      <c r="J4" s="15" t="s">
        <v>295</v>
      </c>
      <c r="K4" s="17" t="s">
        <v>1617</v>
      </c>
      <c r="L4" s="17" t="s">
        <v>296</v>
      </c>
      <c r="M4" s="17" t="s">
        <v>1618</v>
      </c>
      <c r="N4" s="17" t="s">
        <v>1619</v>
      </c>
      <c r="O4" s="17" t="s">
        <v>32</v>
      </c>
      <c r="P4" t="str">
        <f t="shared" si="0"/>
        <v>浦安中中</v>
      </c>
    </row>
    <row r="5" spans="1:16" x14ac:dyDescent="0.2">
      <c r="A5" s="12">
        <v>2004</v>
      </c>
      <c r="B5" s="13" t="s">
        <v>2446</v>
      </c>
      <c r="C5" s="13" t="s">
        <v>2447</v>
      </c>
      <c r="D5" s="14" t="s">
        <v>1512</v>
      </c>
      <c r="E5" s="15" t="s">
        <v>4282</v>
      </c>
      <c r="F5" s="16">
        <v>2</v>
      </c>
      <c r="G5" s="14"/>
      <c r="H5" s="17"/>
      <c r="I5" s="17"/>
      <c r="J5" s="15" t="s">
        <v>1620</v>
      </c>
      <c r="K5" s="17" t="s">
        <v>879</v>
      </c>
      <c r="L5" s="17" t="s">
        <v>1621</v>
      </c>
      <c r="M5" s="17" t="s">
        <v>880</v>
      </c>
      <c r="N5" s="17" t="s">
        <v>1622</v>
      </c>
      <c r="O5" s="17" t="s">
        <v>32</v>
      </c>
      <c r="P5" t="str">
        <f t="shared" si="0"/>
        <v>浦安中中</v>
      </c>
    </row>
    <row r="6" spans="1:16" x14ac:dyDescent="0.2">
      <c r="A6" s="12">
        <v>2005</v>
      </c>
      <c r="B6" s="17" t="s">
        <v>2448</v>
      </c>
      <c r="C6" s="17" t="s">
        <v>2449</v>
      </c>
      <c r="D6" s="14" t="s">
        <v>1512</v>
      </c>
      <c r="E6" s="15" t="s">
        <v>4282</v>
      </c>
      <c r="F6" s="16">
        <v>2</v>
      </c>
      <c r="G6" s="14"/>
      <c r="H6" s="17"/>
      <c r="I6" s="17"/>
      <c r="J6" s="15" t="s">
        <v>1623</v>
      </c>
      <c r="K6" s="17" t="s">
        <v>1624</v>
      </c>
      <c r="L6" s="17" t="s">
        <v>1625</v>
      </c>
      <c r="M6" s="17" t="s">
        <v>1626</v>
      </c>
      <c r="N6" s="17" t="s">
        <v>1627</v>
      </c>
      <c r="O6" s="17" t="s">
        <v>32</v>
      </c>
      <c r="P6" t="str">
        <f t="shared" si="0"/>
        <v>浦安中中</v>
      </c>
    </row>
    <row r="7" spans="1:16" x14ac:dyDescent="0.2">
      <c r="A7" s="12">
        <v>2006</v>
      </c>
      <c r="B7" s="13" t="s">
        <v>2450</v>
      </c>
      <c r="C7" s="13" t="s">
        <v>2451</v>
      </c>
      <c r="D7" s="14" t="s">
        <v>1512</v>
      </c>
      <c r="E7" s="15" t="s">
        <v>4284</v>
      </c>
      <c r="F7" s="16">
        <v>3</v>
      </c>
      <c r="G7" s="14"/>
      <c r="H7" s="17"/>
      <c r="I7" s="17"/>
      <c r="J7" s="15" t="s">
        <v>749</v>
      </c>
      <c r="K7" s="17" t="s">
        <v>750</v>
      </c>
      <c r="L7" s="17" t="s">
        <v>751</v>
      </c>
      <c r="M7" s="17" t="s">
        <v>752</v>
      </c>
      <c r="N7" s="17" t="s">
        <v>753</v>
      </c>
      <c r="O7" s="17" t="s">
        <v>32</v>
      </c>
      <c r="P7" t="str">
        <f t="shared" si="0"/>
        <v>高洲中中</v>
      </c>
    </row>
    <row r="8" spans="1:16" x14ac:dyDescent="0.2">
      <c r="A8" s="12">
        <v>2007</v>
      </c>
      <c r="B8" s="13" t="s">
        <v>2452</v>
      </c>
      <c r="C8" s="13" t="s">
        <v>2453</v>
      </c>
      <c r="D8" s="14" t="s">
        <v>1512</v>
      </c>
      <c r="E8" s="15" t="s">
        <v>4284</v>
      </c>
      <c r="F8" s="16">
        <v>3</v>
      </c>
      <c r="G8" s="14"/>
      <c r="H8" s="17"/>
      <c r="I8" s="17"/>
      <c r="J8" s="15" t="s">
        <v>754</v>
      </c>
      <c r="K8" s="17" t="s">
        <v>202</v>
      </c>
      <c r="L8" s="17" t="s">
        <v>755</v>
      </c>
      <c r="M8" s="17" t="s">
        <v>302</v>
      </c>
      <c r="N8" s="17" t="s">
        <v>756</v>
      </c>
      <c r="O8" s="17" t="s">
        <v>32</v>
      </c>
      <c r="P8" t="str">
        <f t="shared" si="0"/>
        <v>高洲中中</v>
      </c>
    </row>
    <row r="9" spans="1:16" x14ac:dyDescent="0.2">
      <c r="A9" s="12">
        <v>2008</v>
      </c>
      <c r="B9" s="13" t="s">
        <v>2454</v>
      </c>
      <c r="C9" s="13" t="s">
        <v>2455</v>
      </c>
      <c r="D9" s="14" t="s">
        <v>1512</v>
      </c>
      <c r="E9" s="15" t="s">
        <v>4284</v>
      </c>
      <c r="F9" s="16">
        <v>3</v>
      </c>
      <c r="G9" s="14"/>
      <c r="H9" s="17"/>
      <c r="I9" s="17"/>
      <c r="J9" s="15" t="s">
        <v>788</v>
      </c>
      <c r="K9" s="17" t="s">
        <v>849</v>
      </c>
      <c r="L9" s="17" t="s">
        <v>755</v>
      </c>
      <c r="M9" s="17" t="s">
        <v>850</v>
      </c>
      <c r="N9" s="17" t="s">
        <v>789</v>
      </c>
      <c r="O9" s="17" t="s">
        <v>32</v>
      </c>
      <c r="P9" t="str">
        <f t="shared" si="0"/>
        <v>高洲中中</v>
      </c>
    </row>
    <row r="10" spans="1:16" x14ac:dyDescent="0.2">
      <c r="A10" s="12">
        <v>2009</v>
      </c>
      <c r="B10" s="13" t="s">
        <v>2456</v>
      </c>
      <c r="C10" s="13" t="s">
        <v>2457</v>
      </c>
      <c r="D10" s="14" t="s">
        <v>1512</v>
      </c>
      <c r="E10" s="15" t="s">
        <v>4284</v>
      </c>
      <c r="F10" s="16">
        <v>3</v>
      </c>
      <c r="G10" s="14"/>
      <c r="H10" s="17"/>
      <c r="I10" s="17"/>
      <c r="J10" s="15" t="s">
        <v>790</v>
      </c>
      <c r="K10" s="17" t="s">
        <v>791</v>
      </c>
      <c r="L10" s="17" t="s">
        <v>792</v>
      </c>
      <c r="M10" s="17" t="s">
        <v>793</v>
      </c>
      <c r="N10" s="17" t="s">
        <v>794</v>
      </c>
      <c r="O10" s="17" t="s">
        <v>32</v>
      </c>
      <c r="P10" t="str">
        <f t="shared" si="0"/>
        <v>高洲中中</v>
      </c>
    </row>
    <row r="11" spans="1:16" x14ac:dyDescent="0.2">
      <c r="A11" s="12">
        <v>2010</v>
      </c>
      <c r="B11" s="17" t="s">
        <v>2458</v>
      </c>
      <c r="C11" s="17" t="s">
        <v>2459</v>
      </c>
      <c r="D11" s="14" t="s">
        <v>1512</v>
      </c>
      <c r="E11" s="15" t="s">
        <v>4284</v>
      </c>
      <c r="F11" s="16">
        <v>3</v>
      </c>
      <c r="G11" s="14"/>
      <c r="H11" s="17"/>
      <c r="I11" s="17"/>
      <c r="J11" s="15" t="s">
        <v>122</v>
      </c>
      <c r="K11" s="17" t="s">
        <v>665</v>
      </c>
      <c r="L11" s="17" t="s">
        <v>123</v>
      </c>
      <c r="M11" s="17" t="s">
        <v>667</v>
      </c>
      <c r="N11" s="17" t="s">
        <v>795</v>
      </c>
      <c r="O11" s="17" t="s">
        <v>32</v>
      </c>
      <c r="P11" t="str">
        <f t="shared" si="0"/>
        <v>高洲中中</v>
      </c>
    </row>
    <row r="12" spans="1:16" x14ac:dyDescent="0.2">
      <c r="A12" s="12">
        <v>2011</v>
      </c>
      <c r="B12" s="17" t="s">
        <v>2460</v>
      </c>
      <c r="C12" s="17" t="s">
        <v>2461</v>
      </c>
      <c r="D12" s="14" t="s">
        <v>1512</v>
      </c>
      <c r="E12" s="15" t="s">
        <v>4284</v>
      </c>
      <c r="F12" s="16">
        <v>3</v>
      </c>
      <c r="G12" s="14"/>
      <c r="H12" s="17"/>
      <c r="I12" s="17"/>
      <c r="J12" s="15" t="s">
        <v>796</v>
      </c>
      <c r="K12" s="17" t="s">
        <v>64</v>
      </c>
      <c r="L12" s="17" t="s">
        <v>797</v>
      </c>
      <c r="M12" s="17" t="s">
        <v>65</v>
      </c>
      <c r="N12" s="17" t="s">
        <v>798</v>
      </c>
      <c r="O12" s="17" t="s">
        <v>32</v>
      </c>
      <c r="P12" t="str">
        <f t="shared" si="0"/>
        <v>高洲中中</v>
      </c>
    </row>
    <row r="13" spans="1:16" x14ac:dyDescent="0.2">
      <c r="A13" s="12">
        <v>2012</v>
      </c>
      <c r="B13" s="17" t="s">
        <v>2462</v>
      </c>
      <c r="C13" s="17" t="s">
        <v>2463</v>
      </c>
      <c r="D13" s="14" t="s">
        <v>1512</v>
      </c>
      <c r="E13" s="15" t="s">
        <v>4284</v>
      </c>
      <c r="F13" s="16">
        <v>3</v>
      </c>
      <c r="G13" s="14"/>
      <c r="H13" s="17"/>
      <c r="I13" s="17"/>
      <c r="J13" s="15" t="s">
        <v>391</v>
      </c>
      <c r="K13" s="17" t="s">
        <v>242</v>
      </c>
      <c r="L13" s="17" t="s">
        <v>392</v>
      </c>
      <c r="M13" s="17" t="s">
        <v>235</v>
      </c>
      <c r="N13" s="17" t="s">
        <v>799</v>
      </c>
      <c r="O13" s="17" t="s">
        <v>32</v>
      </c>
      <c r="P13" t="str">
        <f t="shared" si="0"/>
        <v>高洲中中</v>
      </c>
    </row>
    <row r="14" spans="1:16" x14ac:dyDescent="0.2">
      <c r="A14" s="12">
        <v>2013</v>
      </c>
      <c r="B14" s="17" t="s">
        <v>2464</v>
      </c>
      <c r="C14" s="17" t="s">
        <v>2465</v>
      </c>
      <c r="D14" s="14" t="s">
        <v>1512</v>
      </c>
      <c r="E14" s="15" t="s">
        <v>4284</v>
      </c>
      <c r="F14" s="16">
        <v>3</v>
      </c>
      <c r="G14" s="14"/>
      <c r="H14" s="17"/>
      <c r="I14" s="17"/>
      <c r="J14" s="15" t="s">
        <v>888</v>
      </c>
      <c r="K14" s="17" t="s">
        <v>151</v>
      </c>
      <c r="L14" s="17" t="s">
        <v>889</v>
      </c>
      <c r="M14" s="17" t="s">
        <v>153</v>
      </c>
      <c r="N14" s="17" t="s">
        <v>597</v>
      </c>
      <c r="O14" s="17" t="s">
        <v>32</v>
      </c>
      <c r="P14" t="str">
        <f t="shared" si="0"/>
        <v>高洲中中</v>
      </c>
    </row>
    <row r="15" spans="1:16" x14ac:dyDescent="0.2">
      <c r="A15" s="12">
        <v>2014</v>
      </c>
      <c r="B15" s="17" t="s">
        <v>2466</v>
      </c>
      <c r="C15" s="17" t="s">
        <v>2467</v>
      </c>
      <c r="D15" s="14" t="s">
        <v>1512</v>
      </c>
      <c r="E15" s="15" t="s">
        <v>4284</v>
      </c>
      <c r="F15" s="16">
        <v>3</v>
      </c>
      <c r="G15" s="14"/>
      <c r="H15" s="17"/>
      <c r="I15" s="17"/>
      <c r="J15" s="15" t="s">
        <v>1508</v>
      </c>
      <c r="K15" s="17" t="s">
        <v>149</v>
      </c>
      <c r="L15" s="17" t="s">
        <v>1509</v>
      </c>
      <c r="M15" s="17" t="s">
        <v>150</v>
      </c>
      <c r="N15" s="17" t="s">
        <v>1510</v>
      </c>
      <c r="O15" s="17" t="s">
        <v>32</v>
      </c>
      <c r="P15" t="str">
        <f t="shared" si="0"/>
        <v>高洲中中</v>
      </c>
    </row>
    <row r="16" spans="1:16" x14ac:dyDescent="0.2">
      <c r="A16" s="12">
        <v>2015</v>
      </c>
      <c r="B16" s="17" t="s">
        <v>2468</v>
      </c>
      <c r="C16" s="17" t="s">
        <v>2469</v>
      </c>
      <c r="D16" s="14" t="s">
        <v>1512</v>
      </c>
      <c r="E16" s="15" t="s">
        <v>4284</v>
      </c>
      <c r="F16" s="16">
        <v>2</v>
      </c>
      <c r="G16" s="14"/>
      <c r="H16" s="17"/>
      <c r="I16" s="17"/>
      <c r="J16" s="15" t="s">
        <v>540</v>
      </c>
      <c r="K16" s="17" t="s">
        <v>114</v>
      </c>
      <c r="L16" s="17" t="s">
        <v>541</v>
      </c>
      <c r="M16" s="17" t="s">
        <v>115</v>
      </c>
      <c r="N16" s="17" t="s">
        <v>1886</v>
      </c>
      <c r="O16" s="17" t="s">
        <v>32</v>
      </c>
      <c r="P16" t="str">
        <f t="shared" si="0"/>
        <v>高洲中中</v>
      </c>
    </row>
    <row r="17" spans="1:16" x14ac:dyDescent="0.2">
      <c r="A17" s="12">
        <v>2016</v>
      </c>
      <c r="B17" s="17" t="s">
        <v>2470</v>
      </c>
      <c r="C17" s="17" t="s">
        <v>1525</v>
      </c>
      <c r="D17" s="14" t="s">
        <v>1512</v>
      </c>
      <c r="E17" s="15" t="s">
        <v>4284</v>
      </c>
      <c r="F17" s="16">
        <v>2</v>
      </c>
      <c r="G17" s="14"/>
      <c r="H17" s="17"/>
      <c r="I17" s="17"/>
      <c r="J17" s="15" t="s">
        <v>1888</v>
      </c>
      <c r="K17" s="17" t="s">
        <v>52</v>
      </c>
      <c r="L17" s="17" t="s">
        <v>1889</v>
      </c>
      <c r="M17" s="17" t="s">
        <v>53</v>
      </c>
      <c r="N17" s="17" t="s">
        <v>2471</v>
      </c>
      <c r="O17" s="17" t="s">
        <v>32</v>
      </c>
      <c r="P17" t="str">
        <f t="shared" si="0"/>
        <v>高洲中中</v>
      </c>
    </row>
    <row r="18" spans="1:16" x14ac:dyDescent="0.2">
      <c r="A18" s="12">
        <v>2017</v>
      </c>
      <c r="B18" s="17" t="s">
        <v>1890</v>
      </c>
      <c r="C18" s="17" t="s">
        <v>1891</v>
      </c>
      <c r="D18" s="14" t="s">
        <v>1512</v>
      </c>
      <c r="E18" s="15" t="s">
        <v>4284</v>
      </c>
      <c r="F18" s="16">
        <v>2</v>
      </c>
      <c r="G18" s="14"/>
      <c r="H18" s="17"/>
      <c r="I18" s="17"/>
      <c r="J18" s="15" t="s">
        <v>1892</v>
      </c>
      <c r="K18" s="17" t="s">
        <v>1893</v>
      </c>
      <c r="L18" s="17" t="s">
        <v>1894</v>
      </c>
      <c r="M18" s="17" t="s">
        <v>1895</v>
      </c>
      <c r="N18" s="17" t="s">
        <v>1896</v>
      </c>
      <c r="O18" s="17" t="s">
        <v>32</v>
      </c>
      <c r="P18" t="str">
        <f t="shared" si="0"/>
        <v>高洲中中</v>
      </c>
    </row>
    <row r="19" spans="1:16" x14ac:dyDescent="0.2">
      <c r="A19" s="12">
        <v>2018</v>
      </c>
      <c r="B19" s="17" t="s">
        <v>2472</v>
      </c>
      <c r="C19" s="17" t="s">
        <v>2473</v>
      </c>
      <c r="D19" s="14" t="s">
        <v>1512</v>
      </c>
      <c r="E19" s="15" t="s">
        <v>4284</v>
      </c>
      <c r="F19" s="16">
        <v>2</v>
      </c>
      <c r="G19" s="14"/>
      <c r="H19" s="17"/>
      <c r="I19" s="17"/>
      <c r="J19" s="15" t="s">
        <v>1897</v>
      </c>
      <c r="K19" s="17" t="s">
        <v>300</v>
      </c>
      <c r="L19" s="17" t="s">
        <v>1898</v>
      </c>
      <c r="M19" s="17" t="s">
        <v>301</v>
      </c>
      <c r="N19" s="17" t="s">
        <v>1750</v>
      </c>
      <c r="O19" s="17" t="s">
        <v>32</v>
      </c>
      <c r="P19" t="str">
        <f t="shared" si="0"/>
        <v>高洲中中</v>
      </c>
    </row>
    <row r="20" spans="1:16" x14ac:dyDescent="0.2">
      <c r="A20" s="12">
        <v>2019</v>
      </c>
      <c r="B20" s="17" t="s">
        <v>2474</v>
      </c>
      <c r="C20" s="17" t="s">
        <v>2475</v>
      </c>
      <c r="D20" s="14" t="s">
        <v>1512</v>
      </c>
      <c r="E20" s="15" t="s">
        <v>4284</v>
      </c>
      <c r="F20" s="16">
        <v>2</v>
      </c>
      <c r="G20" s="14"/>
      <c r="H20" s="17"/>
      <c r="I20" s="17"/>
      <c r="J20" s="15" t="s">
        <v>1899</v>
      </c>
      <c r="K20" s="17" t="s">
        <v>1757</v>
      </c>
      <c r="L20" s="17" t="s">
        <v>1900</v>
      </c>
      <c r="M20" s="17" t="s">
        <v>1901</v>
      </c>
      <c r="N20" s="17" t="s">
        <v>1902</v>
      </c>
      <c r="O20" s="17" t="s">
        <v>32</v>
      </c>
      <c r="P20" t="str">
        <f t="shared" si="0"/>
        <v>高洲中中</v>
      </c>
    </row>
    <row r="21" spans="1:16" x14ac:dyDescent="0.2">
      <c r="A21" s="12">
        <v>2020</v>
      </c>
      <c r="B21" s="17" t="s">
        <v>2476</v>
      </c>
      <c r="C21" s="17" t="s">
        <v>2453</v>
      </c>
      <c r="D21" s="14" t="s">
        <v>1512</v>
      </c>
      <c r="E21" s="15" t="s">
        <v>4284</v>
      </c>
      <c r="F21" s="16">
        <v>2</v>
      </c>
      <c r="G21" s="14"/>
      <c r="H21" s="17"/>
      <c r="I21" s="17"/>
      <c r="J21" s="15" t="s">
        <v>1903</v>
      </c>
      <c r="K21" s="17" t="s">
        <v>202</v>
      </c>
      <c r="L21" s="17" t="s">
        <v>225</v>
      </c>
      <c r="M21" s="17" t="s">
        <v>302</v>
      </c>
      <c r="N21" s="17" t="s">
        <v>1904</v>
      </c>
      <c r="O21" s="17" t="s">
        <v>32</v>
      </c>
      <c r="P21" t="str">
        <f t="shared" si="0"/>
        <v>高洲中中</v>
      </c>
    </row>
    <row r="22" spans="1:16" x14ac:dyDescent="0.2">
      <c r="A22" s="12">
        <v>2021</v>
      </c>
      <c r="B22" s="17" t="s">
        <v>2477</v>
      </c>
      <c r="C22" s="17" t="s">
        <v>2478</v>
      </c>
      <c r="D22" s="14" t="s">
        <v>1512</v>
      </c>
      <c r="E22" s="15" t="s">
        <v>4284</v>
      </c>
      <c r="F22" s="16">
        <v>2</v>
      </c>
      <c r="G22" s="14"/>
      <c r="H22" s="17"/>
      <c r="I22" s="17"/>
      <c r="J22" s="15" t="s">
        <v>2146</v>
      </c>
      <c r="K22" s="17" t="s">
        <v>200</v>
      </c>
      <c r="L22" s="17" t="s">
        <v>2147</v>
      </c>
      <c r="M22" s="17" t="s">
        <v>201</v>
      </c>
      <c r="N22" s="17" t="s">
        <v>1927</v>
      </c>
      <c r="O22" s="17" t="s">
        <v>32</v>
      </c>
      <c r="P22" t="str">
        <f t="shared" si="0"/>
        <v>高洲中中</v>
      </c>
    </row>
    <row r="23" spans="1:16" x14ac:dyDescent="0.2">
      <c r="A23" s="12">
        <v>2022</v>
      </c>
      <c r="B23" s="17" t="s">
        <v>2479</v>
      </c>
      <c r="C23" s="17" t="s">
        <v>2480</v>
      </c>
      <c r="D23" s="14" t="s">
        <v>1512</v>
      </c>
      <c r="E23" s="15" t="s">
        <v>4284</v>
      </c>
      <c r="F23" s="16">
        <v>2</v>
      </c>
      <c r="G23" s="14"/>
      <c r="H23" s="17"/>
      <c r="I23" s="17"/>
      <c r="J23" s="15" t="s">
        <v>2148</v>
      </c>
      <c r="K23" s="17" t="s">
        <v>98</v>
      </c>
      <c r="L23" s="17" t="s">
        <v>2149</v>
      </c>
      <c r="M23" s="17" t="s">
        <v>99</v>
      </c>
      <c r="N23" s="17" t="s">
        <v>2150</v>
      </c>
      <c r="O23" s="17" t="s">
        <v>32</v>
      </c>
      <c r="P23" t="str">
        <f t="shared" si="0"/>
        <v>高洲中中</v>
      </c>
    </row>
    <row r="24" spans="1:16" x14ac:dyDescent="0.2">
      <c r="A24" s="12">
        <v>2023</v>
      </c>
      <c r="B24" s="17" t="s">
        <v>2481</v>
      </c>
      <c r="C24" s="17" t="s">
        <v>2482</v>
      </c>
      <c r="D24" s="14" t="s">
        <v>1512</v>
      </c>
      <c r="E24" s="15" t="s">
        <v>4284</v>
      </c>
      <c r="F24" s="16">
        <v>2</v>
      </c>
      <c r="G24" s="14"/>
      <c r="H24" s="17"/>
      <c r="I24" s="17"/>
      <c r="J24" s="15" t="s">
        <v>2151</v>
      </c>
      <c r="K24" s="17" t="s">
        <v>82</v>
      </c>
      <c r="L24" s="17" t="s">
        <v>2152</v>
      </c>
      <c r="M24" s="17" t="s">
        <v>1776</v>
      </c>
      <c r="N24" s="17" t="s">
        <v>2153</v>
      </c>
      <c r="O24" s="17" t="s">
        <v>32</v>
      </c>
      <c r="P24" t="str">
        <f t="shared" si="0"/>
        <v>高洲中中</v>
      </c>
    </row>
    <row r="25" spans="1:16" x14ac:dyDescent="0.2">
      <c r="A25" s="12">
        <v>2024</v>
      </c>
      <c r="B25" s="17" t="s">
        <v>2483</v>
      </c>
      <c r="C25" s="17" t="s">
        <v>2484</v>
      </c>
      <c r="D25" s="14" t="s">
        <v>1512</v>
      </c>
      <c r="E25" s="15" t="s">
        <v>4284</v>
      </c>
      <c r="F25" s="16">
        <v>2</v>
      </c>
      <c r="G25" s="14"/>
      <c r="H25" s="17"/>
      <c r="I25" s="17"/>
      <c r="J25" s="15" t="s">
        <v>2275</v>
      </c>
      <c r="K25" s="17" t="s">
        <v>88</v>
      </c>
      <c r="L25" s="17" t="s">
        <v>2276</v>
      </c>
      <c r="M25" s="17" t="s">
        <v>2277</v>
      </c>
      <c r="N25" s="17" t="s">
        <v>2278</v>
      </c>
      <c r="O25" s="17" t="s">
        <v>32</v>
      </c>
      <c r="P25" t="str">
        <f t="shared" si="0"/>
        <v>高洲中中</v>
      </c>
    </row>
    <row r="26" spans="1:16" x14ac:dyDescent="0.2">
      <c r="A26" s="12">
        <v>2025</v>
      </c>
      <c r="B26" s="17" t="s">
        <v>2476</v>
      </c>
      <c r="C26" s="17" t="s">
        <v>2485</v>
      </c>
      <c r="D26" s="14" t="s">
        <v>1512</v>
      </c>
      <c r="E26" s="15" t="s">
        <v>4284</v>
      </c>
      <c r="F26" s="16">
        <v>2</v>
      </c>
      <c r="G26" s="14"/>
      <c r="H26" s="17"/>
      <c r="I26" s="17"/>
      <c r="J26" s="15" t="s">
        <v>224</v>
      </c>
      <c r="K26" s="17" t="s">
        <v>1226</v>
      </c>
      <c r="L26" s="17" t="s">
        <v>225</v>
      </c>
      <c r="M26" s="17" t="s">
        <v>1227</v>
      </c>
      <c r="N26" s="17" t="s">
        <v>2486</v>
      </c>
      <c r="O26" s="17" t="s">
        <v>32</v>
      </c>
      <c r="P26" t="str">
        <f t="shared" si="0"/>
        <v>高洲中中</v>
      </c>
    </row>
    <row r="27" spans="1:16" x14ac:dyDescent="0.2">
      <c r="A27" s="12">
        <v>2026</v>
      </c>
      <c r="B27" s="17" t="s">
        <v>2487</v>
      </c>
      <c r="C27" s="17" t="s">
        <v>2488</v>
      </c>
      <c r="D27" s="14" t="s">
        <v>1512</v>
      </c>
      <c r="E27" s="15" t="s">
        <v>4284</v>
      </c>
      <c r="F27" s="16">
        <v>2</v>
      </c>
      <c r="G27" s="14"/>
      <c r="H27" s="17"/>
      <c r="I27" s="17"/>
      <c r="J27" s="15" t="s">
        <v>100</v>
      </c>
      <c r="K27" s="17" t="s">
        <v>336</v>
      </c>
      <c r="L27" s="17" t="s">
        <v>101</v>
      </c>
      <c r="M27" s="17" t="s">
        <v>1615</v>
      </c>
      <c r="N27" s="17" t="s">
        <v>1933</v>
      </c>
      <c r="O27" s="17" t="s">
        <v>32</v>
      </c>
      <c r="P27" t="str">
        <f t="shared" si="0"/>
        <v>高洲中中</v>
      </c>
    </row>
    <row r="28" spans="1:16" x14ac:dyDescent="0.2">
      <c r="A28" s="12">
        <v>2027</v>
      </c>
      <c r="B28" s="17" t="s">
        <v>4626</v>
      </c>
      <c r="C28" s="17" t="s">
        <v>4627</v>
      </c>
      <c r="D28" s="14" t="s">
        <v>87</v>
      </c>
      <c r="E28" s="15" t="s">
        <v>4295</v>
      </c>
      <c r="F28" s="16">
        <v>1</v>
      </c>
      <c r="G28" s="14" t="s">
        <v>4628</v>
      </c>
      <c r="H28" s="17" t="s">
        <v>390</v>
      </c>
      <c r="I28" s="17"/>
      <c r="J28" s="15" t="s">
        <v>4629</v>
      </c>
      <c r="K28" s="17" t="s">
        <v>4630</v>
      </c>
      <c r="L28" s="17" t="s">
        <v>4631</v>
      </c>
      <c r="M28" s="17" t="s">
        <v>4632</v>
      </c>
      <c r="N28" s="17" t="s">
        <v>4623</v>
      </c>
      <c r="O28" s="17" t="s">
        <v>32</v>
      </c>
      <c r="P28" t="str">
        <f t="shared" si="0"/>
        <v>東海大浦安中中</v>
      </c>
    </row>
    <row r="29" spans="1:16" x14ac:dyDescent="0.2">
      <c r="A29" s="12">
        <v>2028</v>
      </c>
      <c r="B29" s="17" t="s">
        <v>2489</v>
      </c>
      <c r="C29" s="17" t="s">
        <v>2490</v>
      </c>
      <c r="D29" s="14" t="s">
        <v>1512</v>
      </c>
      <c r="E29" s="15" t="s">
        <v>4284</v>
      </c>
      <c r="F29" s="16">
        <v>2</v>
      </c>
      <c r="G29" s="14"/>
      <c r="H29" s="17"/>
      <c r="I29" s="17"/>
      <c r="J29" s="15" t="s">
        <v>309</v>
      </c>
      <c r="K29" s="17" t="s">
        <v>594</v>
      </c>
      <c r="L29" s="17" t="s">
        <v>310</v>
      </c>
      <c r="M29" s="17" t="s">
        <v>595</v>
      </c>
      <c r="N29" s="17" t="s">
        <v>1977</v>
      </c>
      <c r="O29" s="17" t="s">
        <v>32</v>
      </c>
      <c r="P29" t="str">
        <f t="shared" si="0"/>
        <v>高洲中中</v>
      </c>
    </row>
    <row r="30" spans="1:16" x14ac:dyDescent="0.2">
      <c r="A30" s="12">
        <v>2029</v>
      </c>
      <c r="B30" s="17" t="s">
        <v>2491</v>
      </c>
      <c r="C30" s="17" t="s">
        <v>2492</v>
      </c>
      <c r="D30" s="14" t="s">
        <v>1512</v>
      </c>
      <c r="E30" s="15" t="s">
        <v>4284</v>
      </c>
      <c r="F30" s="16">
        <v>2</v>
      </c>
      <c r="G30" s="14"/>
      <c r="H30" s="17"/>
      <c r="I30" s="17"/>
      <c r="J30" s="15" t="s">
        <v>2272</v>
      </c>
      <c r="K30" s="17" t="s">
        <v>172</v>
      </c>
      <c r="L30" s="17" t="s">
        <v>2273</v>
      </c>
      <c r="M30" s="17" t="s">
        <v>173</v>
      </c>
      <c r="N30" s="17" t="s">
        <v>2274</v>
      </c>
      <c r="O30" s="17" t="s">
        <v>32</v>
      </c>
      <c r="P30" t="str">
        <f t="shared" si="0"/>
        <v>高洲中中</v>
      </c>
    </row>
    <row r="31" spans="1:16" x14ac:dyDescent="0.2">
      <c r="A31" s="12">
        <v>2030</v>
      </c>
      <c r="B31" s="17" t="s">
        <v>2493</v>
      </c>
      <c r="C31" s="17" t="s">
        <v>2494</v>
      </c>
      <c r="D31" s="14" t="s">
        <v>1512</v>
      </c>
      <c r="E31" s="15" t="s">
        <v>4284</v>
      </c>
      <c r="F31" s="16">
        <v>2</v>
      </c>
      <c r="G31" s="14"/>
      <c r="H31" s="17"/>
      <c r="I31" s="17"/>
      <c r="J31" s="15" t="s">
        <v>2495</v>
      </c>
      <c r="K31" s="17" t="s">
        <v>72</v>
      </c>
      <c r="L31" s="17" t="s">
        <v>2496</v>
      </c>
      <c r="M31" s="17" t="s">
        <v>93</v>
      </c>
      <c r="N31" s="17" t="s">
        <v>2425</v>
      </c>
      <c r="O31" s="17" t="s">
        <v>32</v>
      </c>
      <c r="P31" t="str">
        <f t="shared" si="0"/>
        <v>高洲中中</v>
      </c>
    </row>
    <row r="32" spans="1:16" x14ac:dyDescent="0.2">
      <c r="A32" s="12">
        <v>2031</v>
      </c>
      <c r="B32" s="17" t="s">
        <v>2497</v>
      </c>
      <c r="C32" s="17" t="s">
        <v>2498</v>
      </c>
      <c r="D32" s="14" t="s">
        <v>1512</v>
      </c>
      <c r="E32" s="15" t="s">
        <v>4284</v>
      </c>
      <c r="F32" s="16">
        <v>2</v>
      </c>
      <c r="G32" s="14"/>
      <c r="H32" s="17"/>
      <c r="I32" s="17"/>
      <c r="J32" s="15" t="s">
        <v>130</v>
      </c>
      <c r="K32" s="17" t="s">
        <v>213</v>
      </c>
      <c r="L32" s="17" t="s">
        <v>132</v>
      </c>
      <c r="M32" s="17" t="s">
        <v>214</v>
      </c>
      <c r="N32" s="17" t="s">
        <v>2334</v>
      </c>
      <c r="O32" s="17" t="s">
        <v>32</v>
      </c>
      <c r="P32" t="str">
        <f t="shared" si="0"/>
        <v>高洲中中</v>
      </c>
    </row>
    <row r="33" spans="1:16" x14ac:dyDescent="0.2">
      <c r="A33" s="12">
        <v>2032</v>
      </c>
      <c r="B33" s="17" t="s">
        <v>2499</v>
      </c>
      <c r="C33" s="17" t="s">
        <v>2500</v>
      </c>
      <c r="D33" s="14" t="s">
        <v>1512</v>
      </c>
      <c r="E33" s="15" t="s">
        <v>3494</v>
      </c>
      <c r="F33" s="16">
        <v>3</v>
      </c>
      <c r="G33" s="14"/>
      <c r="H33" s="17"/>
      <c r="I33" s="17"/>
      <c r="J33" s="15" t="s">
        <v>313</v>
      </c>
      <c r="K33" s="17" t="s">
        <v>74</v>
      </c>
      <c r="L33" s="17" t="s">
        <v>314</v>
      </c>
      <c r="M33" s="17" t="s">
        <v>75</v>
      </c>
      <c r="N33" s="17" t="s">
        <v>890</v>
      </c>
      <c r="O33" s="17" t="s">
        <v>32</v>
      </c>
      <c r="P33" t="str">
        <f t="shared" si="0"/>
        <v>市川中中</v>
      </c>
    </row>
    <row r="34" spans="1:16" x14ac:dyDescent="0.2">
      <c r="A34" s="12">
        <v>2033</v>
      </c>
      <c r="B34" s="17" t="s">
        <v>2501</v>
      </c>
      <c r="C34" s="17" t="s">
        <v>2502</v>
      </c>
      <c r="D34" s="14" t="s">
        <v>1512</v>
      </c>
      <c r="E34" s="15" t="s">
        <v>3494</v>
      </c>
      <c r="F34" s="16">
        <v>3</v>
      </c>
      <c r="G34" s="14"/>
      <c r="H34" s="17"/>
      <c r="I34" s="17"/>
      <c r="J34" s="15" t="s">
        <v>1411</v>
      </c>
      <c r="K34" s="17" t="s">
        <v>236</v>
      </c>
      <c r="L34" s="17" t="s">
        <v>1412</v>
      </c>
      <c r="M34" s="17" t="s">
        <v>1511</v>
      </c>
      <c r="N34" s="17" t="s">
        <v>1413</v>
      </c>
      <c r="O34" s="17" t="s">
        <v>32</v>
      </c>
      <c r="P34" t="str">
        <f t="shared" si="0"/>
        <v>市川中中</v>
      </c>
    </row>
    <row r="35" spans="1:16" x14ac:dyDescent="0.2">
      <c r="A35" s="12">
        <v>2034</v>
      </c>
      <c r="B35" s="17" t="s">
        <v>2503</v>
      </c>
      <c r="C35" s="17" t="s">
        <v>2504</v>
      </c>
      <c r="D35" s="14" t="s">
        <v>1512</v>
      </c>
      <c r="E35" s="15" t="s">
        <v>3494</v>
      </c>
      <c r="F35" s="16">
        <v>3</v>
      </c>
      <c r="G35" s="14"/>
      <c r="H35" s="17"/>
      <c r="I35" s="17"/>
      <c r="J35" s="15" t="s">
        <v>278</v>
      </c>
      <c r="K35" s="17" t="s">
        <v>192</v>
      </c>
      <c r="L35" s="17" t="s">
        <v>279</v>
      </c>
      <c r="M35" s="17" t="s">
        <v>193</v>
      </c>
      <c r="N35" s="17" t="s">
        <v>891</v>
      </c>
      <c r="O35" s="17" t="s">
        <v>32</v>
      </c>
      <c r="P35" t="str">
        <f t="shared" si="0"/>
        <v>市川中中</v>
      </c>
    </row>
    <row r="36" spans="1:16" x14ac:dyDescent="0.2">
      <c r="A36" s="12">
        <v>2035</v>
      </c>
      <c r="B36" s="17" t="s">
        <v>2505</v>
      </c>
      <c r="C36" s="17" t="s">
        <v>2506</v>
      </c>
      <c r="D36" s="14" t="s">
        <v>1512</v>
      </c>
      <c r="E36" s="15" t="s">
        <v>3494</v>
      </c>
      <c r="F36" s="16">
        <v>3</v>
      </c>
      <c r="G36" s="14"/>
      <c r="H36" s="17"/>
      <c r="I36" s="17"/>
      <c r="J36" s="15" t="s">
        <v>354</v>
      </c>
      <c r="K36" s="17" t="s">
        <v>240</v>
      </c>
      <c r="L36" s="17" t="s">
        <v>355</v>
      </c>
      <c r="M36" s="17" t="s">
        <v>241</v>
      </c>
      <c r="N36" s="17" t="s">
        <v>892</v>
      </c>
      <c r="O36" s="17" t="s">
        <v>32</v>
      </c>
      <c r="P36" t="str">
        <f t="shared" si="0"/>
        <v>市川中中</v>
      </c>
    </row>
    <row r="37" spans="1:16" x14ac:dyDescent="0.2">
      <c r="A37" s="12">
        <v>2036</v>
      </c>
      <c r="B37" s="17" t="s">
        <v>2507</v>
      </c>
      <c r="C37" s="17" t="s">
        <v>2508</v>
      </c>
      <c r="D37" s="14" t="s">
        <v>1512</v>
      </c>
      <c r="E37" s="15" t="s">
        <v>3494</v>
      </c>
      <c r="F37" s="16">
        <v>3</v>
      </c>
      <c r="G37" s="14"/>
      <c r="H37" s="17"/>
      <c r="I37" s="17"/>
      <c r="J37" s="15" t="s">
        <v>893</v>
      </c>
      <c r="K37" s="17" t="s">
        <v>894</v>
      </c>
      <c r="L37" s="17" t="s">
        <v>895</v>
      </c>
      <c r="M37" s="17" t="s">
        <v>896</v>
      </c>
      <c r="N37" s="17" t="s">
        <v>897</v>
      </c>
      <c r="O37" s="17" t="s">
        <v>32</v>
      </c>
      <c r="P37" t="str">
        <f t="shared" si="0"/>
        <v>市川中中</v>
      </c>
    </row>
    <row r="38" spans="1:16" x14ac:dyDescent="0.2">
      <c r="A38" s="12">
        <v>2037</v>
      </c>
      <c r="B38" s="17" t="s">
        <v>2509</v>
      </c>
      <c r="C38" s="17" t="s">
        <v>2510</v>
      </c>
      <c r="D38" s="14" t="s">
        <v>1512</v>
      </c>
      <c r="E38" s="15" t="s">
        <v>3494</v>
      </c>
      <c r="F38" s="16">
        <v>3</v>
      </c>
      <c r="G38" s="14"/>
      <c r="H38" s="17"/>
      <c r="I38" s="17"/>
      <c r="J38" s="15" t="s">
        <v>898</v>
      </c>
      <c r="K38" s="17" t="s">
        <v>128</v>
      </c>
      <c r="L38" s="17" t="s">
        <v>899</v>
      </c>
      <c r="M38" s="17" t="s">
        <v>129</v>
      </c>
      <c r="N38" s="17" t="s">
        <v>900</v>
      </c>
      <c r="O38" s="17" t="s">
        <v>32</v>
      </c>
      <c r="P38" t="str">
        <f t="shared" si="0"/>
        <v>市川中中</v>
      </c>
    </row>
    <row r="39" spans="1:16" x14ac:dyDescent="0.2">
      <c r="A39" s="12">
        <v>2038</v>
      </c>
      <c r="B39" s="17" t="s">
        <v>2511</v>
      </c>
      <c r="C39" s="17" t="s">
        <v>2512</v>
      </c>
      <c r="D39" s="14" t="s">
        <v>1512</v>
      </c>
      <c r="E39" s="15" t="s">
        <v>3494</v>
      </c>
      <c r="F39" s="16">
        <v>3</v>
      </c>
      <c r="G39" s="14"/>
      <c r="H39" s="17"/>
      <c r="I39" s="17"/>
      <c r="J39" s="15" t="s">
        <v>190</v>
      </c>
      <c r="K39" s="17" t="s">
        <v>217</v>
      </c>
      <c r="L39" s="17" t="s">
        <v>191</v>
      </c>
      <c r="M39" s="17" t="s">
        <v>218</v>
      </c>
      <c r="N39" s="17" t="s">
        <v>901</v>
      </c>
      <c r="O39" s="17" t="s">
        <v>32</v>
      </c>
      <c r="P39" t="str">
        <f t="shared" si="0"/>
        <v>市川中中</v>
      </c>
    </row>
    <row r="40" spans="1:16" x14ac:dyDescent="0.2">
      <c r="A40" s="12">
        <v>2039</v>
      </c>
      <c r="B40" s="17" t="s">
        <v>2513</v>
      </c>
      <c r="C40" s="17" t="s">
        <v>2514</v>
      </c>
      <c r="D40" s="14" t="s">
        <v>1512</v>
      </c>
      <c r="E40" s="15" t="s">
        <v>3494</v>
      </c>
      <c r="F40" s="16">
        <v>3</v>
      </c>
      <c r="G40" s="14"/>
      <c r="H40" s="17"/>
      <c r="I40" s="17"/>
      <c r="J40" s="15" t="s">
        <v>379</v>
      </c>
      <c r="K40" s="17" t="s">
        <v>55</v>
      </c>
      <c r="L40" s="17" t="s">
        <v>717</v>
      </c>
      <c r="M40" s="17" t="s">
        <v>57</v>
      </c>
      <c r="N40" s="17" t="s">
        <v>902</v>
      </c>
      <c r="O40" s="17" t="s">
        <v>32</v>
      </c>
      <c r="P40" t="str">
        <f t="shared" si="0"/>
        <v>市川中中</v>
      </c>
    </row>
    <row r="41" spans="1:16" x14ac:dyDescent="0.2">
      <c r="A41" s="12">
        <v>2040</v>
      </c>
      <c r="B41" s="17" t="s">
        <v>2515</v>
      </c>
      <c r="C41" s="17" t="s">
        <v>2516</v>
      </c>
      <c r="D41" s="14" t="s">
        <v>1512</v>
      </c>
      <c r="E41" s="15" t="s">
        <v>3494</v>
      </c>
      <c r="F41" s="16">
        <v>2</v>
      </c>
      <c r="G41" s="14"/>
      <c r="H41" s="17"/>
      <c r="I41" s="17"/>
      <c r="J41" s="15" t="s">
        <v>1705</v>
      </c>
      <c r="K41" s="17" t="s">
        <v>91</v>
      </c>
      <c r="L41" s="17" t="s">
        <v>1706</v>
      </c>
      <c r="M41" s="17" t="s">
        <v>92</v>
      </c>
      <c r="N41" s="17" t="s">
        <v>1707</v>
      </c>
      <c r="O41" s="17" t="s">
        <v>32</v>
      </c>
      <c r="P41" t="str">
        <f t="shared" si="0"/>
        <v>市川中中</v>
      </c>
    </row>
    <row r="42" spans="1:16" x14ac:dyDescent="0.2">
      <c r="A42" s="12">
        <v>2041</v>
      </c>
      <c r="B42" s="17" t="s">
        <v>2517</v>
      </c>
      <c r="C42" s="17" t="s">
        <v>2518</v>
      </c>
      <c r="D42" s="14" t="s">
        <v>1512</v>
      </c>
      <c r="E42" s="15" t="s">
        <v>3494</v>
      </c>
      <c r="F42" s="16">
        <v>2</v>
      </c>
      <c r="G42" s="14"/>
      <c r="H42" s="17"/>
      <c r="I42" s="17"/>
      <c r="J42" s="15" t="s">
        <v>1529</v>
      </c>
      <c r="K42" s="17" t="s">
        <v>341</v>
      </c>
      <c r="L42" s="17" t="s">
        <v>1531</v>
      </c>
      <c r="M42" s="17" t="s">
        <v>342</v>
      </c>
      <c r="N42" s="17" t="s">
        <v>1709</v>
      </c>
      <c r="O42" s="17" t="s">
        <v>32</v>
      </c>
      <c r="P42" t="str">
        <f t="shared" si="0"/>
        <v>市川中中</v>
      </c>
    </row>
    <row r="43" spans="1:16" x14ac:dyDescent="0.2">
      <c r="A43" s="12">
        <v>2042</v>
      </c>
      <c r="B43" s="17" t="s">
        <v>2519</v>
      </c>
      <c r="C43" s="17" t="s">
        <v>2520</v>
      </c>
      <c r="D43" s="14" t="s">
        <v>1512</v>
      </c>
      <c r="E43" s="15" t="s">
        <v>3494</v>
      </c>
      <c r="F43" s="16">
        <v>2</v>
      </c>
      <c r="G43" s="14"/>
      <c r="H43" s="17"/>
      <c r="I43" s="17"/>
      <c r="J43" s="15" t="s">
        <v>1938</v>
      </c>
      <c r="K43" s="17" t="s">
        <v>217</v>
      </c>
      <c r="L43" s="17" t="s">
        <v>1939</v>
      </c>
      <c r="M43" s="17" t="s">
        <v>218</v>
      </c>
      <c r="N43" s="17" t="s">
        <v>2097</v>
      </c>
      <c r="O43" s="17" t="s">
        <v>32</v>
      </c>
      <c r="P43" t="str">
        <f t="shared" si="0"/>
        <v>市川中中</v>
      </c>
    </row>
    <row r="44" spans="1:16" x14ac:dyDescent="0.2">
      <c r="A44" s="12">
        <v>2043</v>
      </c>
      <c r="B44" s="17" t="s">
        <v>2521</v>
      </c>
      <c r="C44" s="17" t="s">
        <v>2522</v>
      </c>
      <c r="D44" s="14" t="s">
        <v>1512</v>
      </c>
      <c r="E44" s="15" t="s">
        <v>3494</v>
      </c>
      <c r="F44" s="16">
        <v>2</v>
      </c>
      <c r="G44" s="14"/>
      <c r="H44" s="17"/>
      <c r="I44" s="17"/>
      <c r="J44" s="15" t="s">
        <v>965</v>
      </c>
      <c r="K44" s="17" t="s">
        <v>2098</v>
      </c>
      <c r="L44" s="17" t="s">
        <v>243</v>
      </c>
      <c r="M44" s="17" t="s">
        <v>2099</v>
      </c>
      <c r="N44" s="17" t="s">
        <v>2100</v>
      </c>
      <c r="O44" s="17" t="s">
        <v>32</v>
      </c>
      <c r="P44" t="str">
        <f t="shared" si="0"/>
        <v>市川中中</v>
      </c>
    </row>
    <row r="45" spans="1:16" x14ac:dyDescent="0.2">
      <c r="A45" s="12">
        <v>2044</v>
      </c>
      <c r="B45" s="17" t="s">
        <v>2523</v>
      </c>
      <c r="C45" s="17" t="s">
        <v>2524</v>
      </c>
      <c r="D45" s="14" t="s">
        <v>1512</v>
      </c>
      <c r="E45" s="15" t="s">
        <v>3494</v>
      </c>
      <c r="F45" s="16">
        <v>2</v>
      </c>
      <c r="G45" s="14"/>
      <c r="H45" s="17"/>
      <c r="I45" s="17"/>
      <c r="J45" s="15" t="s">
        <v>2288</v>
      </c>
      <c r="K45" s="17" t="s">
        <v>2525</v>
      </c>
      <c r="L45" s="17" t="s">
        <v>2290</v>
      </c>
      <c r="M45" s="17" t="s">
        <v>2526</v>
      </c>
      <c r="N45" s="17" t="s">
        <v>1750</v>
      </c>
      <c r="O45" s="17" t="s">
        <v>32</v>
      </c>
      <c r="P45" t="str">
        <f t="shared" si="0"/>
        <v>市川中中</v>
      </c>
    </row>
    <row r="46" spans="1:16" x14ac:dyDescent="0.2">
      <c r="A46" s="12">
        <v>2045</v>
      </c>
      <c r="B46" s="17" t="s">
        <v>2527</v>
      </c>
      <c r="C46" s="17" t="s">
        <v>2528</v>
      </c>
      <c r="D46" s="14" t="s">
        <v>1512</v>
      </c>
      <c r="E46" s="15" t="s">
        <v>4286</v>
      </c>
      <c r="F46" s="16">
        <v>3</v>
      </c>
      <c r="G46" s="14"/>
      <c r="H46" s="17"/>
      <c r="I46" s="17"/>
      <c r="J46" s="15" t="s">
        <v>760</v>
      </c>
      <c r="K46" s="17" t="s">
        <v>761</v>
      </c>
      <c r="L46" s="17" t="s">
        <v>762</v>
      </c>
      <c r="M46" s="17" t="s">
        <v>763</v>
      </c>
      <c r="N46" s="17" t="s">
        <v>764</v>
      </c>
      <c r="O46" s="17" t="s">
        <v>32</v>
      </c>
      <c r="P46" t="str">
        <f t="shared" si="0"/>
        <v>市川五中中</v>
      </c>
    </row>
    <row r="47" spans="1:16" x14ac:dyDescent="0.2">
      <c r="A47" s="12">
        <v>2046</v>
      </c>
      <c r="B47" s="17" t="s">
        <v>2529</v>
      </c>
      <c r="C47" s="17" t="s">
        <v>2530</v>
      </c>
      <c r="D47" s="14" t="s">
        <v>1512</v>
      </c>
      <c r="E47" s="15" t="s">
        <v>4286</v>
      </c>
      <c r="F47" s="16">
        <v>3</v>
      </c>
      <c r="G47" s="14"/>
      <c r="H47" s="17"/>
      <c r="I47" s="17"/>
      <c r="J47" s="15" t="s">
        <v>765</v>
      </c>
      <c r="K47" s="17" t="s">
        <v>307</v>
      </c>
      <c r="L47" s="17" t="s">
        <v>766</v>
      </c>
      <c r="M47" s="17" t="s">
        <v>308</v>
      </c>
      <c r="N47" s="17" t="s">
        <v>767</v>
      </c>
      <c r="O47" s="17" t="s">
        <v>32</v>
      </c>
      <c r="P47" t="str">
        <f t="shared" si="0"/>
        <v>市川五中中</v>
      </c>
    </row>
    <row r="48" spans="1:16" x14ac:dyDescent="0.2">
      <c r="A48" s="12">
        <v>2047</v>
      </c>
      <c r="B48" s="17" t="s">
        <v>768</v>
      </c>
      <c r="C48" s="17" t="s">
        <v>769</v>
      </c>
      <c r="D48" s="14" t="s">
        <v>1512</v>
      </c>
      <c r="E48" s="15" t="s">
        <v>4286</v>
      </c>
      <c r="F48" s="16">
        <v>3</v>
      </c>
      <c r="G48" s="14"/>
      <c r="H48" s="17"/>
      <c r="I48" s="17"/>
      <c r="J48" s="15" t="s">
        <v>770</v>
      </c>
      <c r="K48" s="17" t="s">
        <v>37</v>
      </c>
      <c r="L48" s="17" t="s">
        <v>771</v>
      </c>
      <c r="M48" s="17" t="s">
        <v>39</v>
      </c>
      <c r="N48" s="17" t="s">
        <v>772</v>
      </c>
      <c r="O48" s="17" t="s">
        <v>32</v>
      </c>
      <c r="P48" t="str">
        <f t="shared" si="0"/>
        <v>市川五中中</v>
      </c>
    </row>
    <row r="49" spans="1:16" x14ac:dyDescent="0.2">
      <c r="A49" s="12">
        <v>2048</v>
      </c>
      <c r="B49" s="17" t="s">
        <v>2531</v>
      </c>
      <c r="C49" s="17" t="s">
        <v>2532</v>
      </c>
      <c r="D49" s="14" t="s">
        <v>1512</v>
      </c>
      <c r="E49" s="15" t="s">
        <v>4286</v>
      </c>
      <c r="F49" s="16">
        <v>3</v>
      </c>
      <c r="G49" s="14"/>
      <c r="H49" s="17"/>
      <c r="I49" s="17"/>
      <c r="J49" s="15" t="s">
        <v>692</v>
      </c>
      <c r="K49" s="17" t="s">
        <v>773</v>
      </c>
      <c r="L49" s="17" t="s">
        <v>693</v>
      </c>
      <c r="M49" s="17" t="s">
        <v>774</v>
      </c>
      <c r="N49" s="17" t="s">
        <v>775</v>
      </c>
      <c r="O49" s="17" t="s">
        <v>32</v>
      </c>
      <c r="P49" t="str">
        <f t="shared" si="0"/>
        <v>市川五中中</v>
      </c>
    </row>
    <row r="50" spans="1:16" x14ac:dyDescent="0.2">
      <c r="A50" s="12">
        <v>2049</v>
      </c>
      <c r="B50" s="17" t="s">
        <v>2279</v>
      </c>
      <c r="C50" s="17" t="s">
        <v>2280</v>
      </c>
      <c r="D50" s="14" t="s">
        <v>1512</v>
      </c>
      <c r="E50" s="15" t="s">
        <v>4286</v>
      </c>
      <c r="F50" s="16">
        <v>2</v>
      </c>
      <c r="G50" s="14"/>
      <c r="H50" s="17"/>
      <c r="I50" s="17"/>
      <c r="J50" s="15" t="s">
        <v>94</v>
      </c>
      <c r="K50" s="17" t="s">
        <v>140</v>
      </c>
      <c r="L50" s="17" t="s">
        <v>96</v>
      </c>
      <c r="M50" s="17" t="s">
        <v>141</v>
      </c>
      <c r="N50" s="17" t="s">
        <v>2281</v>
      </c>
      <c r="O50" s="17" t="s">
        <v>32</v>
      </c>
      <c r="P50" t="str">
        <f t="shared" si="0"/>
        <v>市川五中中</v>
      </c>
    </row>
    <row r="51" spans="1:16" x14ac:dyDescent="0.2">
      <c r="A51" s="12">
        <v>2050</v>
      </c>
      <c r="B51" s="17" t="s">
        <v>800</v>
      </c>
      <c r="C51" s="17" t="s">
        <v>1408</v>
      </c>
      <c r="D51" s="14" t="s">
        <v>1512</v>
      </c>
      <c r="E51" s="15" t="s">
        <v>4283</v>
      </c>
      <c r="F51" s="16">
        <v>3</v>
      </c>
      <c r="G51" s="14"/>
      <c r="H51" s="17"/>
      <c r="I51" s="17"/>
      <c r="J51" s="15" t="s">
        <v>801</v>
      </c>
      <c r="K51" s="17" t="s">
        <v>1409</v>
      </c>
      <c r="L51" s="17" t="s">
        <v>802</v>
      </c>
      <c r="M51" s="17" t="s">
        <v>1410</v>
      </c>
      <c r="N51" s="17" t="s">
        <v>1046</v>
      </c>
      <c r="O51" s="17" t="s">
        <v>32</v>
      </c>
      <c r="P51" t="str">
        <f t="shared" si="0"/>
        <v>下貝塚中中</v>
      </c>
    </row>
    <row r="52" spans="1:16" x14ac:dyDescent="0.2">
      <c r="A52" s="12">
        <v>2051</v>
      </c>
      <c r="B52" s="17" t="s">
        <v>2533</v>
      </c>
      <c r="C52" s="17" t="s">
        <v>2534</v>
      </c>
      <c r="D52" s="14" t="s">
        <v>1512</v>
      </c>
      <c r="E52" s="15" t="s">
        <v>4288</v>
      </c>
      <c r="F52" s="16">
        <v>3</v>
      </c>
      <c r="G52" s="14"/>
      <c r="H52" s="17"/>
      <c r="I52" s="17"/>
      <c r="J52" s="15" t="s">
        <v>330</v>
      </c>
      <c r="K52" s="17" t="s">
        <v>184</v>
      </c>
      <c r="L52" s="17" t="s">
        <v>331</v>
      </c>
      <c r="M52" s="17" t="s">
        <v>185</v>
      </c>
      <c r="N52" s="17" t="s">
        <v>482</v>
      </c>
      <c r="O52" s="17" t="s">
        <v>32</v>
      </c>
      <c r="P52" t="str">
        <f t="shared" si="0"/>
        <v>市川四中中</v>
      </c>
    </row>
    <row r="53" spans="1:16" x14ac:dyDescent="0.2">
      <c r="A53" s="12">
        <v>2052</v>
      </c>
      <c r="B53" s="17" t="s">
        <v>2535</v>
      </c>
      <c r="C53" s="17" t="s">
        <v>2536</v>
      </c>
      <c r="D53" s="14" t="s">
        <v>1512</v>
      </c>
      <c r="E53" s="15" t="s">
        <v>4288</v>
      </c>
      <c r="F53" s="16">
        <v>3</v>
      </c>
      <c r="G53" s="14"/>
      <c r="H53" s="17"/>
      <c r="I53" s="17"/>
      <c r="J53" s="15" t="s">
        <v>512</v>
      </c>
      <c r="K53" s="17" t="s">
        <v>52</v>
      </c>
      <c r="L53" s="17" t="s">
        <v>513</v>
      </c>
      <c r="M53" s="17" t="s">
        <v>53</v>
      </c>
      <c r="N53" s="17" t="s">
        <v>445</v>
      </c>
      <c r="O53" s="17" t="s">
        <v>32</v>
      </c>
      <c r="P53" t="str">
        <f t="shared" si="0"/>
        <v>市川四中中</v>
      </c>
    </row>
    <row r="54" spans="1:16" x14ac:dyDescent="0.2">
      <c r="A54" s="12">
        <v>2053</v>
      </c>
      <c r="B54" s="17" t="s">
        <v>2537</v>
      </c>
      <c r="C54" s="17" t="s">
        <v>2538</v>
      </c>
      <c r="D54" s="14" t="s">
        <v>1512</v>
      </c>
      <c r="E54" s="15" t="s">
        <v>4288</v>
      </c>
      <c r="F54" s="16">
        <v>3</v>
      </c>
      <c r="G54" s="14"/>
      <c r="H54" s="17"/>
      <c r="I54" s="17"/>
      <c r="J54" s="15" t="s">
        <v>1514</v>
      </c>
      <c r="K54" s="17" t="s">
        <v>131</v>
      </c>
      <c r="L54" s="17" t="s">
        <v>1515</v>
      </c>
      <c r="M54" s="17" t="s">
        <v>133</v>
      </c>
      <c r="N54" s="17" t="s">
        <v>1516</v>
      </c>
      <c r="O54" s="17" t="s">
        <v>32</v>
      </c>
      <c r="P54" t="str">
        <f t="shared" si="0"/>
        <v>市川四中中</v>
      </c>
    </row>
    <row r="55" spans="1:16" x14ac:dyDescent="0.2">
      <c r="A55" s="12">
        <v>2054</v>
      </c>
      <c r="B55" s="17" t="s">
        <v>2539</v>
      </c>
      <c r="C55" s="17" t="s">
        <v>2540</v>
      </c>
      <c r="D55" s="14" t="s">
        <v>1512</v>
      </c>
      <c r="E55" s="15" t="s">
        <v>4288</v>
      </c>
      <c r="F55" s="16">
        <v>3</v>
      </c>
      <c r="G55" s="14"/>
      <c r="H55" s="17"/>
      <c r="I55" s="17"/>
      <c r="J55" s="15" t="s">
        <v>483</v>
      </c>
      <c r="K55" s="17" t="s">
        <v>202</v>
      </c>
      <c r="L55" s="17" t="s">
        <v>484</v>
      </c>
      <c r="M55" s="17" t="s">
        <v>302</v>
      </c>
      <c r="N55" s="17" t="s">
        <v>485</v>
      </c>
      <c r="O55" s="17" t="s">
        <v>32</v>
      </c>
      <c r="P55" t="str">
        <f t="shared" si="0"/>
        <v>市川四中中</v>
      </c>
    </row>
    <row r="56" spans="1:16" x14ac:dyDescent="0.2">
      <c r="A56" s="12">
        <v>2055</v>
      </c>
      <c r="B56" s="17" t="s">
        <v>2541</v>
      </c>
      <c r="C56" s="17" t="s">
        <v>2542</v>
      </c>
      <c r="D56" s="14" t="s">
        <v>1512</v>
      </c>
      <c r="E56" s="15" t="s">
        <v>4288</v>
      </c>
      <c r="F56" s="16">
        <v>3</v>
      </c>
      <c r="G56" s="14"/>
      <c r="H56" s="17"/>
      <c r="I56" s="17"/>
      <c r="J56" s="15" t="s">
        <v>486</v>
      </c>
      <c r="K56" s="17" t="s">
        <v>242</v>
      </c>
      <c r="L56" s="17" t="s">
        <v>487</v>
      </c>
      <c r="M56" s="17" t="s">
        <v>235</v>
      </c>
      <c r="N56" s="17" t="s">
        <v>472</v>
      </c>
      <c r="O56" s="17" t="s">
        <v>32</v>
      </c>
      <c r="P56" t="str">
        <f t="shared" si="0"/>
        <v>市川四中中</v>
      </c>
    </row>
    <row r="57" spans="1:16" x14ac:dyDescent="0.2">
      <c r="A57" s="12">
        <v>2056</v>
      </c>
      <c r="B57" s="17" t="s">
        <v>2543</v>
      </c>
      <c r="C57" s="17" t="s">
        <v>2544</v>
      </c>
      <c r="D57" s="14" t="s">
        <v>1512</v>
      </c>
      <c r="E57" s="15" t="s">
        <v>4288</v>
      </c>
      <c r="F57" s="16">
        <v>3</v>
      </c>
      <c r="G57" s="14"/>
      <c r="H57" s="17"/>
      <c r="I57" s="17"/>
      <c r="J57" s="15" t="s">
        <v>249</v>
      </c>
      <c r="K57" s="17" t="s">
        <v>488</v>
      </c>
      <c r="L57" s="17" t="s">
        <v>250</v>
      </c>
      <c r="M57" s="17" t="s">
        <v>489</v>
      </c>
      <c r="N57" s="17" t="s">
        <v>490</v>
      </c>
      <c r="O57" s="17" t="s">
        <v>32</v>
      </c>
      <c r="P57" t="str">
        <f t="shared" si="0"/>
        <v>市川四中中</v>
      </c>
    </row>
    <row r="58" spans="1:16" x14ac:dyDescent="0.2">
      <c r="A58" s="12">
        <v>2057</v>
      </c>
      <c r="B58" s="17" t="s">
        <v>2545</v>
      </c>
      <c r="C58" s="17" t="s">
        <v>2546</v>
      </c>
      <c r="D58" s="14" t="s">
        <v>1512</v>
      </c>
      <c r="E58" s="15" t="s">
        <v>4288</v>
      </c>
      <c r="F58" s="16">
        <v>3</v>
      </c>
      <c r="G58" s="14"/>
      <c r="H58" s="17"/>
      <c r="I58" s="17"/>
      <c r="J58" s="15" t="s">
        <v>491</v>
      </c>
      <c r="K58" s="17" t="s">
        <v>35</v>
      </c>
      <c r="L58" s="17" t="s">
        <v>492</v>
      </c>
      <c r="M58" s="17" t="s">
        <v>493</v>
      </c>
      <c r="N58" s="17" t="s">
        <v>464</v>
      </c>
      <c r="O58" s="17" t="s">
        <v>32</v>
      </c>
      <c r="P58" t="str">
        <f t="shared" si="0"/>
        <v>市川四中中</v>
      </c>
    </row>
    <row r="59" spans="1:16" x14ac:dyDescent="0.2">
      <c r="A59" s="12">
        <v>2058</v>
      </c>
      <c r="B59" s="17" t="s">
        <v>2547</v>
      </c>
      <c r="C59" s="17" t="s">
        <v>2548</v>
      </c>
      <c r="D59" s="14" t="s">
        <v>1512</v>
      </c>
      <c r="E59" s="15" t="s">
        <v>4288</v>
      </c>
      <c r="F59" s="16">
        <v>3</v>
      </c>
      <c r="G59" s="14"/>
      <c r="H59" s="17"/>
      <c r="I59" s="17"/>
      <c r="J59" s="15" t="s">
        <v>495</v>
      </c>
      <c r="K59" s="17" t="s">
        <v>496</v>
      </c>
      <c r="L59" s="17" t="s">
        <v>497</v>
      </c>
      <c r="M59" s="17" t="s">
        <v>498</v>
      </c>
      <c r="N59" s="17" t="s">
        <v>499</v>
      </c>
      <c r="O59" s="17" t="s">
        <v>32</v>
      </c>
      <c r="P59" t="str">
        <f t="shared" si="0"/>
        <v>市川四中中</v>
      </c>
    </row>
    <row r="60" spans="1:16" x14ac:dyDescent="0.2">
      <c r="A60" s="12">
        <v>2059</v>
      </c>
      <c r="B60" s="17" t="s">
        <v>2549</v>
      </c>
      <c r="C60" s="17" t="s">
        <v>2550</v>
      </c>
      <c r="D60" s="14" t="s">
        <v>1512</v>
      </c>
      <c r="E60" s="15" t="s">
        <v>4288</v>
      </c>
      <c r="F60" s="16">
        <v>3</v>
      </c>
      <c r="G60" s="14"/>
      <c r="H60" s="17"/>
      <c r="I60" s="17"/>
      <c r="J60" s="15" t="s">
        <v>500</v>
      </c>
      <c r="K60" s="17" t="s">
        <v>501</v>
      </c>
      <c r="L60" s="17" t="s">
        <v>502</v>
      </c>
      <c r="M60" s="17" t="s">
        <v>503</v>
      </c>
      <c r="N60" s="17" t="s">
        <v>504</v>
      </c>
      <c r="O60" s="17" t="s">
        <v>32</v>
      </c>
      <c r="P60" t="str">
        <f t="shared" si="0"/>
        <v>市川四中中</v>
      </c>
    </row>
    <row r="61" spans="1:16" x14ac:dyDescent="0.2">
      <c r="A61" s="12">
        <v>2060</v>
      </c>
      <c r="B61" s="17" t="s">
        <v>2551</v>
      </c>
      <c r="C61" s="17" t="s">
        <v>2552</v>
      </c>
      <c r="D61" s="14" t="s">
        <v>1512</v>
      </c>
      <c r="E61" s="15" t="s">
        <v>4288</v>
      </c>
      <c r="F61" s="16">
        <v>3</v>
      </c>
      <c r="G61" s="14"/>
      <c r="H61" s="17"/>
      <c r="I61" s="17"/>
      <c r="J61" s="15" t="s">
        <v>505</v>
      </c>
      <c r="K61" s="17" t="s">
        <v>149</v>
      </c>
      <c r="L61" s="17" t="s">
        <v>506</v>
      </c>
      <c r="M61" s="17" t="s">
        <v>150</v>
      </c>
      <c r="N61" s="17" t="s">
        <v>458</v>
      </c>
      <c r="O61" s="17" t="s">
        <v>32</v>
      </c>
      <c r="P61" t="str">
        <f t="shared" si="0"/>
        <v>市川四中中</v>
      </c>
    </row>
    <row r="62" spans="1:16" x14ac:dyDescent="0.2">
      <c r="A62" s="12">
        <v>2061</v>
      </c>
      <c r="B62" s="17" t="s">
        <v>4633</v>
      </c>
      <c r="C62" s="17" t="s">
        <v>4634</v>
      </c>
      <c r="D62" s="14" t="s">
        <v>87</v>
      </c>
      <c r="E62" s="15" t="s">
        <v>4298</v>
      </c>
      <c r="F62" s="16">
        <v>1</v>
      </c>
      <c r="G62" s="14" t="s">
        <v>4628</v>
      </c>
      <c r="H62" s="17" t="s">
        <v>390</v>
      </c>
      <c r="I62" s="17"/>
      <c r="J62" s="15" t="s">
        <v>145</v>
      </c>
      <c r="K62" s="17" t="s">
        <v>4526</v>
      </c>
      <c r="L62" s="17" t="s">
        <v>146</v>
      </c>
      <c r="M62" s="17" t="s">
        <v>4527</v>
      </c>
      <c r="N62" s="17" t="s">
        <v>4635</v>
      </c>
      <c r="O62" s="17" t="s">
        <v>32</v>
      </c>
      <c r="P62" t="str">
        <f t="shared" si="0"/>
        <v>入船中中</v>
      </c>
    </row>
    <row r="63" spans="1:16" x14ac:dyDescent="0.2">
      <c r="A63" s="12">
        <v>2062</v>
      </c>
      <c r="B63" s="17" t="s">
        <v>2554</v>
      </c>
      <c r="C63" s="17" t="s">
        <v>2555</v>
      </c>
      <c r="D63" s="14" t="s">
        <v>1512</v>
      </c>
      <c r="E63" s="15" t="s">
        <v>4288</v>
      </c>
      <c r="F63" s="16">
        <v>3</v>
      </c>
      <c r="G63" s="14"/>
      <c r="H63" s="17"/>
      <c r="I63" s="17"/>
      <c r="J63" s="15" t="s">
        <v>371</v>
      </c>
      <c r="K63" s="17" t="s">
        <v>207</v>
      </c>
      <c r="L63" s="17" t="s">
        <v>372</v>
      </c>
      <c r="M63" s="17" t="s">
        <v>208</v>
      </c>
      <c r="N63" s="17" t="s">
        <v>1402</v>
      </c>
      <c r="O63" s="17" t="s">
        <v>32</v>
      </c>
      <c r="P63" t="str">
        <f t="shared" si="0"/>
        <v>市川四中中</v>
      </c>
    </row>
    <row r="64" spans="1:16" x14ac:dyDescent="0.2">
      <c r="A64" s="12">
        <v>2063</v>
      </c>
      <c r="B64" s="17" t="s">
        <v>2556</v>
      </c>
      <c r="C64" s="17" t="s">
        <v>2557</v>
      </c>
      <c r="D64" s="14" t="s">
        <v>1512</v>
      </c>
      <c r="E64" s="15" t="s">
        <v>4288</v>
      </c>
      <c r="F64" s="16">
        <v>3</v>
      </c>
      <c r="G64" s="14"/>
      <c r="H64" s="17"/>
      <c r="I64" s="17"/>
      <c r="J64" s="15" t="s">
        <v>507</v>
      </c>
      <c r="K64" s="17" t="s">
        <v>508</v>
      </c>
      <c r="L64" s="17" t="s">
        <v>509</v>
      </c>
      <c r="M64" s="17" t="s">
        <v>510</v>
      </c>
      <c r="N64" s="17" t="s">
        <v>511</v>
      </c>
      <c r="O64" s="17" t="s">
        <v>32</v>
      </c>
      <c r="P64" t="str">
        <f t="shared" si="0"/>
        <v>市川四中中</v>
      </c>
    </row>
    <row r="65" spans="1:16" x14ac:dyDescent="0.2">
      <c r="A65" s="12">
        <v>2064</v>
      </c>
      <c r="B65" s="17" t="s">
        <v>2558</v>
      </c>
      <c r="C65" s="17" t="s">
        <v>2559</v>
      </c>
      <c r="D65" s="14" t="s">
        <v>1512</v>
      </c>
      <c r="E65" s="15" t="s">
        <v>4288</v>
      </c>
      <c r="F65" s="16">
        <v>3</v>
      </c>
      <c r="G65" s="14"/>
      <c r="H65" s="17"/>
      <c r="I65" s="17"/>
      <c r="J65" s="15" t="s">
        <v>1539</v>
      </c>
      <c r="K65" s="17" t="s">
        <v>672</v>
      </c>
      <c r="L65" s="17" t="s">
        <v>1540</v>
      </c>
      <c r="M65" s="17" t="s">
        <v>674</v>
      </c>
      <c r="N65" s="17" t="s">
        <v>744</v>
      </c>
      <c r="O65" s="17" t="s">
        <v>32</v>
      </c>
      <c r="P65" t="str">
        <f t="shared" si="0"/>
        <v>市川四中中</v>
      </c>
    </row>
    <row r="66" spans="1:16" x14ac:dyDescent="0.2">
      <c r="A66" s="12">
        <v>2065</v>
      </c>
      <c r="B66" s="17" t="s">
        <v>2560</v>
      </c>
      <c r="C66" s="17" t="s">
        <v>2561</v>
      </c>
      <c r="D66" s="14" t="s">
        <v>1512</v>
      </c>
      <c r="E66" s="15" t="s">
        <v>4288</v>
      </c>
      <c r="F66" s="16">
        <v>3</v>
      </c>
      <c r="G66" s="14"/>
      <c r="H66" s="17"/>
      <c r="I66" s="17"/>
      <c r="J66" s="15" t="s">
        <v>1541</v>
      </c>
      <c r="K66" s="17" t="s">
        <v>386</v>
      </c>
      <c r="L66" s="17" t="s">
        <v>1542</v>
      </c>
      <c r="M66" s="17" t="s">
        <v>387</v>
      </c>
      <c r="N66" s="17" t="s">
        <v>1543</v>
      </c>
      <c r="O66" s="17" t="s">
        <v>32</v>
      </c>
      <c r="P66" t="str">
        <f t="shared" si="0"/>
        <v>市川四中中</v>
      </c>
    </row>
    <row r="67" spans="1:16" x14ac:dyDescent="0.2">
      <c r="A67" s="12">
        <v>2066</v>
      </c>
      <c r="B67" s="17" t="s">
        <v>2562</v>
      </c>
      <c r="C67" s="17" t="s">
        <v>2563</v>
      </c>
      <c r="D67" s="14" t="s">
        <v>1512</v>
      </c>
      <c r="E67" s="15" t="s">
        <v>4288</v>
      </c>
      <c r="F67" s="16">
        <v>2</v>
      </c>
      <c r="G67" s="14"/>
      <c r="H67" s="17"/>
      <c r="I67" s="17"/>
      <c r="J67" s="15" t="s">
        <v>122</v>
      </c>
      <c r="K67" s="17" t="s">
        <v>388</v>
      </c>
      <c r="L67" s="17" t="s">
        <v>123</v>
      </c>
      <c r="M67" s="17" t="s">
        <v>389</v>
      </c>
      <c r="N67" s="17">
        <v>2009.0506</v>
      </c>
      <c r="O67" s="17" t="s">
        <v>32</v>
      </c>
      <c r="P67" t="str">
        <f t="shared" ref="P67:P130" si="1">E67&amp;"中"</f>
        <v>市川四中中</v>
      </c>
    </row>
    <row r="68" spans="1:16" x14ac:dyDescent="0.2">
      <c r="A68" s="12">
        <v>2067</v>
      </c>
      <c r="B68" s="17" t="s">
        <v>2564</v>
      </c>
      <c r="C68" s="17" t="s">
        <v>2565</v>
      </c>
      <c r="D68" s="14" t="s">
        <v>1512</v>
      </c>
      <c r="E68" s="15" t="s">
        <v>4288</v>
      </c>
      <c r="F68" s="16">
        <v>2</v>
      </c>
      <c r="G68" s="14"/>
      <c r="H68" s="17"/>
      <c r="I68" s="17"/>
      <c r="J68" s="15" t="s">
        <v>238</v>
      </c>
      <c r="K68" s="17" t="s">
        <v>1747</v>
      </c>
      <c r="L68" s="17" t="s">
        <v>239</v>
      </c>
      <c r="M68" s="17" t="s">
        <v>1748</v>
      </c>
      <c r="N68" s="17" t="s">
        <v>1749</v>
      </c>
      <c r="O68" s="17" t="s">
        <v>32</v>
      </c>
      <c r="P68" t="str">
        <f t="shared" si="1"/>
        <v>市川四中中</v>
      </c>
    </row>
    <row r="69" spans="1:16" x14ac:dyDescent="0.2">
      <c r="A69" s="12">
        <v>2068</v>
      </c>
      <c r="B69" s="17" t="s">
        <v>2566</v>
      </c>
      <c r="C69" s="17" t="s">
        <v>2567</v>
      </c>
      <c r="D69" s="14" t="s">
        <v>1512</v>
      </c>
      <c r="E69" s="15" t="s">
        <v>4288</v>
      </c>
      <c r="F69" s="16">
        <v>2</v>
      </c>
      <c r="G69" s="14"/>
      <c r="H69" s="17"/>
      <c r="I69" s="17"/>
      <c r="J69" s="15" t="s">
        <v>435</v>
      </c>
      <c r="K69" s="17" t="s">
        <v>228</v>
      </c>
      <c r="L69" s="17" t="s">
        <v>436</v>
      </c>
      <c r="M69" s="17" t="s">
        <v>229</v>
      </c>
      <c r="N69" s="17" t="s">
        <v>1750</v>
      </c>
      <c r="O69" s="17" t="s">
        <v>32</v>
      </c>
      <c r="P69" t="str">
        <f t="shared" si="1"/>
        <v>市川四中中</v>
      </c>
    </row>
    <row r="70" spans="1:16" x14ac:dyDescent="0.2">
      <c r="A70" s="12">
        <v>2069</v>
      </c>
      <c r="B70" s="17" t="s">
        <v>2568</v>
      </c>
      <c r="C70" s="17" t="s">
        <v>2569</v>
      </c>
      <c r="D70" s="14" t="s">
        <v>1512</v>
      </c>
      <c r="E70" s="15" t="s">
        <v>4288</v>
      </c>
      <c r="F70" s="16">
        <v>2</v>
      </c>
      <c r="G70" s="14"/>
      <c r="H70" s="17"/>
      <c r="I70" s="17"/>
      <c r="J70" s="15" t="s">
        <v>1751</v>
      </c>
      <c r="K70" s="17" t="s">
        <v>1752</v>
      </c>
      <c r="L70" s="17" t="s">
        <v>1753</v>
      </c>
      <c r="M70" s="17" t="s">
        <v>1754</v>
      </c>
      <c r="N70" s="17" t="s">
        <v>1670</v>
      </c>
      <c r="O70" s="17" t="s">
        <v>32</v>
      </c>
      <c r="P70" t="str">
        <f t="shared" si="1"/>
        <v>市川四中中</v>
      </c>
    </row>
    <row r="71" spans="1:16" x14ac:dyDescent="0.2">
      <c r="A71" s="12">
        <v>2070</v>
      </c>
      <c r="B71" s="17" t="s">
        <v>2570</v>
      </c>
      <c r="C71" s="17" t="s">
        <v>2571</v>
      </c>
      <c r="D71" s="14" t="s">
        <v>1512</v>
      </c>
      <c r="E71" s="15" t="s">
        <v>4288</v>
      </c>
      <c r="F71" s="16">
        <v>2</v>
      </c>
      <c r="G71" s="14"/>
      <c r="H71" s="17"/>
      <c r="I71" s="17"/>
      <c r="J71" s="15" t="s">
        <v>976</v>
      </c>
      <c r="K71" s="17" t="s">
        <v>116</v>
      </c>
      <c r="L71" s="17" t="s">
        <v>977</v>
      </c>
      <c r="M71" s="17" t="s">
        <v>1755</v>
      </c>
      <c r="N71" s="17" t="s">
        <v>1756</v>
      </c>
      <c r="O71" s="17" t="s">
        <v>32</v>
      </c>
      <c r="P71" t="str">
        <f t="shared" si="1"/>
        <v>市川四中中</v>
      </c>
    </row>
    <row r="72" spans="1:16" x14ac:dyDescent="0.2">
      <c r="A72" s="12">
        <v>2071</v>
      </c>
      <c r="B72" s="17" t="s">
        <v>2572</v>
      </c>
      <c r="C72" s="17" t="s">
        <v>2573</v>
      </c>
      <c r="D72" s="14" t="s">
        <v>1512</v>
      </c>
      <c r="E72" s="15" t="s">
        <v>4288</v>
      </c>
      <c r="F72" s="16">
        <v>2</v>
      </c>
      <c r="G72" s="14"/>
      <c r="H72" s="17"/>
      <c r="I72" s="17"/>
      <c r="J72" s="15" t="s">
        <v>276</v>
      </c>
      <c r="K72" s="17" t="s">
        <v>1757</v>
      </c>
      <c r="L72" s="17" t="s">
        <v>277</v>
      </c>
      <c r="M72" s="17" t="s">
        <v>1758</v>
      </c>
      <c r="N72" s="17" t="s">
        <v>1648</v>
      </c>
      <c r="O72" s="17" t="s">
        <v>32</v>
      </c>
      <c r="P72" t="str">
        <f t="shared" si="1"/>
        <v>市川四中中</v>
      </c>
    </row>
    <row r="73" spans="1:16" x14ac:dyDescent="0.2">
      <c r="A73" s="12">
        <v>2072</v>
      </c>
      <c r="B73" s="17" t="s">
        <v>2574</v>
      </c>
      <c r="C73" s="17" t="s">
        <v>2575</v>
      </c>
      <c r="D73" s="14" t="s">
        <v>1512</v>
      </c>
      <c r="E73" s="15" t="s">
        <v>4288</v>
      </c>
      <c r="F73" s="16">
        <v>2</v>
      </c>
      <c r="G73" s="14"/>
      <c r="H73" s="17"/>
      <c r="I73" s="17"/>
      <c r="J73" s="15" t="s">
        <v>1624</v>
      </c>
      <c r="K73" s="17" t="s">
        <v>1759</v>
      </c>
      <c r="L73" s="17" t="s">
        <v>1760</v>
      </c>
      <c r="M73" s="17" t="s">
        <v>1761</v>
      </c>
      <c r="N73" s="17" t="s">
        <v>1762</v>
      </c>
      <c r="O73" s="17" t="s">
        <v>32</v>
      </c>
      <c r="P73" t="str">
        <f t="shared" si="1"/>
        <v>市川四中中</v>
      </c>
    </row>
    <row r="74" spans="1:16" x14ac:dyDescent="0.2">
      <c r="A74" s="12">
        <v>2073</v>
      </c>
      <c r="B74" s="17" t="s">
        <v>2576</v>
      </c>
      <c r="C74" s="17" t="s">
        <v>2577</v>
      </c>
      <c r="D74" s="14" t="s">
        <v>1512</v>
      </c>
      <c r="E74" s="15" t="s">
        <v>4288</v>
      </c>
      <c r="F74" s="16">
        <v>2</v>
      </c>
      <c r="G74" s="14"/>
      <c r="H74" s="17"/>
      <c r="I74" s="17"/>
      <c r="J74" s="15" t="s">
        <v>222</v>
      </c>
      <c r="K74" s="17" t="s">
        <v>61</v>
      </c>
      <c r="L74" s="17" t="s">
        <v>223</v>
      </c>
      <c r="M74" s="17" t="s">
        <v>63</v>
      </c>
      <c r="N74" s="17" t="s">
        <v>1746</v>
      </c>
      <c r="O74" s="17" t="s">
        <v>32</v>
      </c>
      <c r="P74" t="str">
        <f t="shared" si="1"/>
        <v>市川四中中</v>
      </c>
    </row>
    <row r="75" spans="1:16" x14ac:dyDescent="0.2">
      <c r="A75" s="12">
        <v>2074</v>
      </c>
      <c r="B75" s="17" t="s">
        <v>2578</v>
      </c>
      <c r="C75" s="17" t="s">
        <v>2579</v>
      </c>
      <c r="D75" s="14" t="s">
        <v>1512</v>
      </c>
      <c r="E75" s="15" t="s">
        <v>4288</v>
      </c>
      <c r="F75" s="16">
        <v>2</v>
      </c>
      <c r="G75" s="14"/>
      <c r="H75" s="17"/>
      <c r="I75" s="17"/>
      <c r="J75" s="15" t="s">
        <v>1763</v>
      </c>
      <c r="K75" s="17" t="s">
        <v>508</v>
      </c>
      <c r="L75" s="17" t="s">
        <v>1764</v>
      </c>
      <c r="M75" s="17" t="s">
        <v>510</v>
      </c>
      <c r="N75" s="17" t="s">
        <v>1765</v>
      </c>
      <c r="O75" s="17" t="s">
        <v>32</v>
      </c>
      <c r="P75" t="str">
        <f t="shared" si="1"/>
        <v>市川四中中</v>
      </c>
    </row>
    <row r="76" spans="1:16" x14ac:dyDescent="0.2">
      <c r="A76" s="12">
        <v>2075</v>
      </c>
      <c r="B76" s="17" t="s">
        <v>2580</v>
      </c>
      <c r="C76" s="17" t="s">
        <v>2581</v>
      </c>
      <c r="D76" s="14" t="s">
        <v>1512</v>
      </c>
      <c r="E76" s="15" t="s">
        <v>4288</v>
      </c>
      <c r="F76" s="16">
        <v>2</v>
      </c>
      <c r="G76" s="14"/>
      <c r="H76" s="17"/>
      <c r="I76" s="17"/>
      <c r="J76" s="15" t="s">
        <v>1766</v>
      </c>
      <c r="K76" s="17" t="s">
        <v>76</v>
      </c>
      <c r="L76" s="17" t="s">
        <v>1767</v>
      </c>
      <c r="M76" s="17" t="s">
        <v>77</v>
      </c>
      <c r="N76" s="17" t="s">
        <v>1768</v>
      </c>
      <c r="O76" s="17" t="s">
        <v>32</v>
      </c>
      <c r="P76" t="str">
        <f t="shared" si="1"/>
        <v>市川四中中</v>
      </c>
    </row>
    <row r="77" spans="1:16" x14ac:dyDescent="0.2">
      <c r="A77" s="12">
        <v>2076</v>
      </c>
      <c r="B77" s="17" t="s">
        <v>2582</v>
      </c>
      <c r="C77" s="17" t="s">
        <v>2555</v>
      </c>
      <c r="D77" s="14" t="s">
        <v>1512</v>
      </c>
      <c r="E77" s="15" t="s">
        <v>4288</v>
      </c>
      <c r="F77" s="16">
        <v>2</v>
      </c>
      <c r="G77" s="14"/>
      <c r="H77" s="17"/>
      <c r="I77" s="17"/>
      <c r="J77" s="15" t="s">
        <v>360</v>
      </c>
      <c r="K77" s="17" t="s">
        <v>207</v>
      </c>
      <c r="L77" s="17" t="s">
        <v>361</v>
      </c>
      <c r="M77" s="17" t="s">
        <v>208</v>
      </c>
      <c r="N77" s="17" t="s">
        <v>1769</v>
      </c>
      <c r="O77" s="17" t="s">
        <v>32</v>
      </c>
      <c r="P77" t="str">
        <f t="shared" si="1"/>
        <v>市川四中中</v>
      </c>
    </row>
    <row r="78" spans="1:16" x14ac:dyDescent="0.2">
      <c r="A78" s="12">
        <v>2077</v>
      </c>
      <c r="B78" s="17" t="s">
        <v>2583</v>
      </c>
      <c r="C78" s="17" t="s">
        <v>2584</v>
      </c>
      <c r="D78" s="14" t="s">
        <v>1512</v>
      </c>
      <c r="E78" s="15" t="s">
        <v>4288</v>
      </c>
      <c r="F78" s="16">
        <v>2</v>
      </c>
      <c r="G78" s="14"/>
      <c r="H78" s="17"/>
      <c r="I78" s="17"/>
      <c r="J78" s="15" t="s">
        <v>1770</v>
      </c>
      <c r="K78" s="17" t="s">
        <v>1771</v>
      </c>
      <c r="L78" s="17" t="s">
        <v>1772</v>
      </c>
      <c r="M78" s="17" t="s">
        <v>1773</v>
      </c>
      <c r="N78" s="17" t="s">
        <v>1774</v>
      </c>
      <c r="O78" s="17" t="s">
        <v>32</v>
      </c>
      <c r="P78" t="str">
        <f t="shared" si="1"/>
        <v>市川四中中</v>
      </c>
    </row>
    <row r="79" spans="1:16" x14ac:dyDescent="0.2">
      <c r="A79" s="12">
        <v>2078</v>
      </c>
      <c r="B79" s="17" t="s">
        <v>2554</v>
      </c>
      <c r="C79" s="17" t="s">
        <v>2585</v>
      </c>
      <c r="D79" s="14" t="s">
        <v>1512</v>
      </c>
      <c r="E79" s="15" t="s">
        <v>4288</v>
      </c>
      <c r="F79" s="16">
        <v>2</v>
      </c>
      <c r="G79" s="14"/>
      <c r="H79" s="17"/>
      <c r="I79" s="17"/>
      <c r="J79" s="15" t="s">
        <v>371</v>
      </c>
      <c r="K79" s="17" t="s">
        <v>202</v>
      </c>
      <c r="L79" s="17" t="s">
        <v>372</v>
      </c>
      <c r="M79" s="17" t="s">
        <v>302</v>
      </c>
      <c r="N79" s="17" t="s">
        <v>1775</v>
      </c>
      <c r="O79" s="17" t="s">
        <v>32</v>
      </c>
      <c r="P79" t="str">
        <f t="shared" si="1"/>
        <v>市川四中中</v>
      </c>
    </row>
    <row r="80" spans="1:16" x14ac:dyDescent="0.2">
      <c r="A80" s="12">
        <v>2079</v>
      </c>
      <c r="B80" s="17" t="s">
        <v>2586</v>
      </c>
      <c r="C80" s="17" t="s">
        <v>2587</v>
      </c>
      <c r="D80" s="14" t="s">
        <v>1512</v>
      </c>
      <c r="E80" s="15" t="s">
        <v>4288</v>
      </c>
      <c r="F80" s="16">
        <v>2</v>
      </c>
      <c r="G80" s="14"/>
      <c r="H80" s="17"/>
      <c r="I80" s="17"/>
      <c r="J80" s="15" t="s">
        <v>68</v>
      </c>
      <c r="K80" s="17" t="s">
        <v>82</v>
      </c>
      <c r="L80" s="17" t="s">
        <v>69</v>
      </c>
      <c r="M80" s="17" t="s">
        <v>1776</v>
      </c>
      <c r="N80" s="17" t="s">
        <v>1777</v>
      </c>
      <c r="O80" s="17" t="s">
        <v>32</v>
      </c>
      <c r="P80" t="str">
        <f t="shared" si="1"/>
        <v>市川四中中</v>
      </c>
    </row>
    <row r="81" spans="1:16" x14ac:dyDescent="0.2">
      <c r="A81" s="12">
        <v>2080</v>
      </c>
      <c r="B81" s="17" t="s">
        <v>612</v>
      </c>
      <c r="C81" s="17" t="s">
        <v>613</v>
      </c>
      <c r="D81" s="14" t="s">
        <v>1512</v>
      </c>
      <c r="E81" s="15" t="s">
        <v>4283</v>
      </c>
      <c r="F81" s="16">
        <v>3</v>
      </c>
      <c r="G81" s="14"/>
      <c r="H81" s="17"/>
      <c r="I81" s="17"/>
      <c r="J81" s="15" t="s">
        <v>614</v>
      </c>
      <c r="K81" s="17" t="s">
        <v>615</v>
      </c>
      <c r="L81" s="17" t="s">
        <v>616</v>
      </c>
      <c r="M81" s="17" t="s">
        <v>617</v>
      </c>
      <c r="N81" s="17" t="s">
        <v>618</v>
      </c>
      <c r="O81" s="17" t="s">
        <v>32</v>
      </c>
      <c r="P81" t="str">
        <f t="shared" si="1"/>
        <v>下貝塚中中</v>
      </c>
    </row>
    <row r="82" spans="1:16" x14ac:dyDescent="0.2">
      <c r="A82" s="12">
        <v>2081</v>
      </c>
      <c r="B82" s="17" t="s">
        <v>2588</v>
      </c>
      <c r="C82" s="17" t="s">
        <v>2589</v>
      </c>
      <c r="D82" s="14" t="s">
        <v>1512</v>
      </c>
      <c r="E82" s="15" t="s">
        <v>4288</v>
      </c>
      <c r="F82" s="16">
        <v>3</v>
      </c>
      <c r="G82" s="14"/>
      <c r="H82" s="17"/>
      <c r="I82" s="17"/>
      <c r="J82" s="15" t="s">
        <v>2590</v>
      </c>
      <c r="K82" s="17" t="s">
        <v>2591</v>
      </c>
      <c r="L82" s="17" t="s">
        <v>2592</v>
      </c>
      <c r="M82" s="17" t="s">
        <v>2593</v>
      </c>
      <c r="N82" s="17" t="s">
        <v>2594</v>
      </c>
      <c r="O82" s="17" t="s">
        <v>32</v>
      </c>
      <c r="P82" t="str">
        <f t="shared" si="1"/>
        <v>市川四中中</v>
      </c>
    </row>
    <row r="83" spans="1:16" x14ac:dyDescent="0.2">
      <c r="A83" s="12">
        <v>2082</v>
      </c>
      <c r="B83" s="17" t="s">
        <v>558</v>
      </c>
      <c r="C83" s="17" t="s">
        <v>559</v>
      </c>
      <c r="D83" s="14" t="s">
        <v>1512</v>
      </c>
      <c r="E83" s="15" t="s">
        <v>4289</v>
      </c>
      <c r="F83" s="16">
        <v>3</v>
      </c>
      <c r="G83" s="14"/>
      <c r="H83" s="17"/>
      <c r="I83" s="17"/>
      <c r="J83" s="15" t="s">
        <v>393</v>
      </c>
      <c r="K83" s="17" t="s">
        <v>126</v>
      </c>
      <c r="L83" s="17" t="s">
        <v>394</v>
      </c>
      <c r="M83" s="17" t="s">
        <v>127</v>
      </c>
      <c r="N83" s="17" t="s">
        <v>560</v>
      </c>
      <c r="O83" s="17" t="s">
        <v>32</v>
      </c>
      <c r="P83" t="str">
        <f t="shared" si="1"/>
        <v>市川二中中</v>
      </c>
    </row>
    <row r="84" spans="1:16" x14ac:dyDescent="0.2">
      <c r="A84" s="12">
        <v>2083</v>
      </c>
      <c r="B84" s="17" t="s">
        <v>561</v>
      </c>
      <c r="C84" s="17" t="s">
        <v>562</v>
      </c>
      <c r="D84" s="14" t="s">
        <v>1512</v>
      </c>
      <c r="E84" s="15" t="s">
        <v>4289</v>
      </c>
      <c r="F84" s="16">
        <v>3</v>
      </c>
      <c r="G84" s="14"/>
      <c r="H84" s="17"/>
      <c r="I84" s="17"/>
      <c r="J84" s="15" t="s">
        <v>563</v>
      </c>
      <c r="K84" s="17" t="s">
        <v>564</v>
      </c>
      <c r="L84" s="17" t="s">
        <v>565</v>
      </c>
      <c r="M84" s="17" t="s">
        <v>566</v>
      </c>
      <c r="N84" s="17" t="s">
        <v>567</v>
      </c>
      <c r="O84" s="17" t="s">
        <v>32</v>
      </c>
      <c r="P84" t="str">
        <f t="shared" si="1"/>
        <v>市川二中中</v>
      </c>
    </row>
    <row r="85" spans="1:16" x14ac:dyDescent="0.2">
      <c r="A85" s="12">
        <v>2084</v>
      </c>
      <c r="B85" s="17" t="s">
        <v>568</v>
      </c>
      <c r="C85" s="17" t="s">
        <v>569</v>
      </c>
      <c r="D85" s="14" t="s">
        <v>1512</v>
      </c>
      <c r="E85" s="15" t="s">
        <v>4289</v>
      </c>
      <c r="F85" s="16">
        <v>3</v>
      </c>
      <c r="G85" s="14"/>
      <c r="H85" s="17"/>
      <c r="I85" s="17"/>
      <c r="J85" s="15" t="s">
        <v>570</v>
      </c>
      <c r="K85" s="17" t="s">
        <v>571</v>
      </c>
      <c r="L85" s="17" t="s">
        <v>572</v>
      </c>
      <c r="M85" s="17" t="s">
        <v>573</v>
      </c>
      <c r="N85" s="17" t="s">
        <v>574</v>
      </c>
      <c r="O85" s="17" t="s">
        <v>32</v>
      </c>
      <c r="P85" t="str">
        <f t="shared" si="1"/>
        <v>市川二中中</v>
      </c>
    </row>
    <row r="86" spans="1:16" x14ac:dyDescent="0.2">
      <c r="A86" s="12">
        <v>2085</v>
      </c>
      <c r="B86" s="17" t="s">
        <v>575</v>
      </c>
      <c r="C86" s="17" t="s">
        <v>576</v>
      </c>
      <c r="D86" s="14" t="s">
        <v>1512</v>
      </c>
      <c r="E86" s="15" t="s">
        <v>4289</v>
      </c>
      <c r="F86" s="16">
        <v>3</v>
      </c>
      <c r="G86" s="14"/>
      <c r="H86" s="17"/>
      <c r="I86" s="17"/>
      <c r="J86" s="15" t="s">
        <v>577</v>
      </c>
      <c r="K86" s="17" t="s">
        <v>61</v>
      </c>
      <c r="L86" s="17" t="s">
        <v>578</v>
      </c>
      <c r="M86" s="17" t="s">
        <v>63</v>
      </c>
      <c r="N86" s="17" t="s">
        <v>579</v>
      </c>
      <c r="O86" s="17" t="s">
        <v>32</v>
      </c>
      <c r="P86" t="str">
        <f t="shared" si="1"/>
        <v>市川二中中</v>
      </c>
    </row>
    <row r="87" spans="1:16" x14ac:dyDescent="0.2">
      <c r="A87" s="12">
        <v>2086</v>
      </c>
      <c r="B87" s="17" t="s">
        <v>580</v>
      </c>
      <c r="C87" s="17" t="s">
        <v>581</v>
      </c>
      <c r="D87" s="14" t="s">
        <v>1512</v>
      </c>
      <c r="E87" s="15" t="s">
        <v>4289</v>
      </c>
      <c r="F87" s="16">
        <v>3</v>
      </c>
      <c r="G87" s="14"/>
      <c r="H87" s="17"/>
      <c r="I87" s="17"/>
      <c r="J87" s="15" t="s">
        <v>582</v>
      </c>
      <c r="K87" s="17" t="s">
        <v>192</v>
      </c>
      <c r="L87" s="17" t="s">
        <v>583</v>
      </c>
      <c r="M87" s="17" t="s">
        <v>193</v>
      </c>
      <c r="N87" s="17" t="s">
        <v>584</v>
      </c>
      <c r="O87" s="17" t="s">
        <v>32</v>
      </c>
      <c r="P87" t="str">
        <f t="shared" si="1"/>
        <v>市川二中中</v>
      </c>
    </row>
    <row r="88" spans="1:16" x14ac:dyDescent="0.2">
      <c r="A88" s="12">
        <v>2087</v>
      </c>
      <c r="B88" s="17" t="s">
        <v>585</v>
      </c>
      <c r="C88" s="17" t="s">
        <v>586</v>
      </c>
      <c r="D88" s="14" t="s">
        <v>1512</v>
      </c>
      <c r="E88" s="15" t="s">
        <v>4289</v>
      </c>
      <c r="F88" s="16">
        <v>3</v>
      </c>
      <c r="G88" s="14"/>
      <c r="H88" s="17"/>
      <c r="I88" s="17"/>
      <c r="J88" s="15" t="s">
        <v>587</v>
      </c>
      <c r="K88" s="17" t="s">
        <v>588</v>
      </c>
      <c r="L88" s="17" t="s">
        <v>1404</v>
      </c>
      <c r="M88" s="17" t="s">
        <v>589</v>
      </c>
      <c r="N88" s="17" t="s">
        <v>590</v>
      </c>
      <c r="O88" s="17" t="s">
        <v>32</v>
      </c>
      <c r="P88" t="str">
        <f t="shared" si="1"/>
        <v>市川二中中</v>
      </c>
    </row>
    <row r="89" spans="1:16" x14ac:dyDescent="0.2">
      <c r="A89" s="12">
        <v>2088</v>
      </c>
      <c r="B89" s="17" t="s">
        <v>591</v>
      </c>
      <c r="C89" s="17" t="s">
        <v>592</v>
      </c>
      <c r="D89" s="14" t="s">
        <v>1512</v>
      </c>
      <c r="E89" s="15" t="s">
        <v>4289</v>
      </c>
      <c r="F89" s="16">
        <v>3</v>
      </c>
      <c r="G89" s="14"/>
      <c r="H89" s="17"/>
      <c r="I89" s="17"/>
      <c r="J89" s="15" t="s">
        <v>593</v>
      </c>
      <c r="K89" s="17" t="s">
        <v>594</v>
      </c>
      <c r="L89" s="17" t="s">
        <v>1405</v>
      </c>
      <c r="M89" s="17" t="s">
        <v>595</v>
      </c>
      <c r="N89" s="17" t="s">
        <v>596</v>
      </c>
      <c r="O89" s="17" t="s">
        <v>32</v>
      </c>
      <c r="P89" t="str">
        <f t="shared" si="1"/>
        <v>市川二中中</v>
      </c>
    </row>
    <row r="90" spans="1:16" x14ac:dyDescent="0.2">
      <c r="A90" s="12">
        <v>2089</v>
      </c>
      <c r="B90" s="17" t="s">
        <v>598</v>
      </c>
      <c r="C90" s="17" t="s">
        <v>599</v>
      </c>
      <c r="D90" s="14" t="s">
        <v>1512</v>
      </c>
      <c r="E90" s="15" t="s">
        <v>4289</v>
      </c>
      <c r="F90" s="16">
        <v>3</v>
      </c>
      <c r="G90" s="14"/>
      <c r="H90" s="17"/>
      <c r="I90" s="17"/>
      <c r="J90" s="15" t="s">
        <v>600</v>
      </c>
      <c r="K90" s="17" t="s">
        <v>601</v>
      </c>
      <c r="L90" s="17" t="s">
        <v>1406</v>
      </c>
      <c r="M90" s="17" t="s">
        <v>602</v>
      </c>
      <c r="N90" s="17" t="s">
        <v>603</v>
      </c>
      <c r="O90" s="17" t="s">
        <v>32</v>
      </c>
      <c r="P90" t="str">
        <f t="shared" si="1"/>
        <v>市川二中中</v>
      </c>
    </row>
    <row r="91" spans="1:16" x14ac:dyDescent="0.2">
      <c r="A91" s="12">
        <v>2090</v>
      </c>
      <c r="B91" s="17" t="s">
        <v>604</v>
      </c>
      <c r="C91" s="17" t="s">
        <v>605</v>
      </c>
      <c r="D91" s="14" t="s">
        <v>1512</v>
      </c>
      <c r="E91" s="15" t="s">
        <v>4289</v>
      </c>
      <c r="F91" s="16">
        <v>3</v>
      </c>
      <c r="G91" s="14"/>
      <c r="H91" s="17"/>
      <c r="I91" s="17"/>
      <c r="J91" s="15" t="s">
        <v>606</v>
      </c>
      <c r="K91" s="17" t="s">
        <v>35</v>
      </c>
      <c r="L91" s="17" t="s">
        <v>1407</v>
      </c>
      <c r="M91" s="17" t="s">
        <v>607</v>
      </c>
      <c r="N91" s="17" t="s">
        <v>608</v>
      </c>
      <c r="O91" s="17" t="s">
        <v>32</v>
      </c>
      <c r="P91" t="str">
        <f t="shared" si="1"/>
        <v>市川二中中</v>
      </c>
    </row>
    <row r="92" spans="1:16" x14ac:dyDescent="0.2">
      <c r="A92" s="12">
        <v>2091</v>
      </c>
      <c r="B92" s="13" t="s">
        <v>2595</v>
      </c>
      <c r="C92" s="13" t="s">
        <v>2596</v>
      </c>
      <c r="D92" s="14" t="s">
        <v>1512</v>
      </c>
      <c r="E92" s="13" t="s">
        <v>4289</v>
      </c>
      <c r="F92" s="16">
        <v>3</v>
      </c>
      <c r="G92" s="18"/>
      <c r="H92" s="19"/>
      <c r="I92" s="20"/>
      <c r="J92" s="21" t="s">
        <v>1630</v>
      </c>
      <c r="K92" s="21" t="s">
        <v>166</v>
      </c>
      <c r="L92" s="17" t="s">
        <v>1631</v>
      </c>
      <c r="M92" s="17" t="s">
        <v>167</v>
      </c>
      <c r="N92" s="17" t="s">
        <v>713</v>
      </c>
      <c r="O92" s="17" t="s">
        <v>32</v>
      </c>
      <c r="P92" t="str">
        <f t="shared" si="1"/>
        <v>市川二中中</v>
      </c>
    </row>
    <row r="93" spans="1:16" x14ac:dyDescent="0.2">
      <c r="A93" s="12">
        <v>2092</v>
      </c>
      <c r="B93" s="13" t="s">
        <v>832</v>
      </c>
      <c r="C93" s="13" t="s">
        <v>1632</v>
      </c>
      <c r="D93" s="14" t="s">
        <v>1512</v>
      </c>
      <c r="E93" s="13" t="s">
        <v>4289</v>
      </c>
      <c r="F93" s="16">
        <v>2</v>
      </c>
      <c r="G93" s="18"/>
      <c r="H93" s="19"/>
      <c r="I93" s="20"/>
      <c r="J93" s="21" t="s">
        <v>142</v>
      </c>
      <c r="K93" s="21" t="s">
        <v>1633</v>
      </c>
      <c r="L93" s="17" t="s">
        <v>143</v>
      </c>
      <c r="M93" s="17" t="s">
        <v>1634</v>
      </c>
      <c r="N93" s="17" t="s">
        <v>1635</v>
      </c>
      <c r="O93" s="17" t="s">
        <v>32</v>
      </c>
      <c r="P93" t="str">
        <f t="shared" si="1"/>
        <v>市川二中中</v>
      </c>
    </row>
    <row r="94" spans="1:16" x14ac:dyDescent="0.2">
      <c r="A94" s="12">
        <v>2093</v>
      </c>
      <c r="B94" s="22" t="s">
        <v>2597</v>
      </c>
      <c r="C94" s="22" t="s">
        <v>2598</v>
      </c>
      <c r="D94" s="14" t="s">
        <v>1512</v>
      </c>
      <c r="E94" s="22" t="s">
        <v>4289</v>
      </c>
      <c r="F94" s="12">
        <v>2</v>
      </c>
      <c r="G94" s="18"/>
      <c r="H94" s="19"/>
      <c r="I94" s="20"/>
      <c r="J94" s="21" t="s">
        <v>1636</v>
      </c>
      <c r="K94" s="21" t="s">
        <v>162</v>
      </c>
      <c r="L94" s="17" t="s">
        <v>1637</v>
      </c>
      <c r="M94" s="17" t="s">
        <v>163</v>
      </c>
      <c r="N94" s="17" t="s">
        <v>1638</v>
      </c>
      <c r="O94" s="17" t="s">
        <v>32</v>
      </c>
      <c r="P94" t="str">
        <f t="shared" si="1"/>
        <v>市川二中中</v>
      </c>
    </row>
    <row r="95" spans="1:16" x14ac:dyDescent="0.2">
      <c r="A95" s="12">
        <v>2094</v>
      </c>
      <c r="B95" s="22" t="s">
        <v>2599</v>
      </c>
      <c r="C95" s="22" t="s">
        <v>2600</v>
      </c>
      <c r="D95" s="14" t="s">
        <v>1512</v>
      </c>
      <c r="E95" s="22" t="s">
        <v>4289</v>
      </c>
      <c r="F95" s="12">
        <v>2</v>
      </c>
      <c r="G95" s="18"/>
      <c r="H95" s="19"/>
      <c r="I95" s="20"/>
      <c r="J95" s="21" t="s">
        <v>1639</v>
      </c>
      <c r="K95" s="21" t="s">
        <v>1640</v>
      </c>
      <c r="L95" s="17" t="s">
        <v>1641</v>
      </c>
      <c r="M95" s="17" t="s">
        <v>1642</v>
      </c>
      <c r="N95" s="17" t="s">
        <v>1643</v>
      </c>
      <c r="O95" s="17" t="s">
        <v>32</v>
      </c>
      <c r="P95" t="str">
        <f t="shared" si="1"/>
        <v>市川二中中</v>
      </c>
    </row>
    <row r="96" spans="1:16" x14ac:dyDescent="0.2">
      <c r="A96" s="12">
        <v>2095</v>
      </c>
      <c r="B96" s="22" t="s">
        <v>2601</v>
      </c>
      <c r="C96" s="22" t="s">
        <v>2602</v>
      </c>
      <c r="D96" s="14" t="s">
        <v>1512</v>
      </c>
      <c r="E96" s="22" t="s">
        <v>4289</v>
      </c>
      <c r="F96" s="12">
        <v>2</v>
      </c>
      <c r="G96" s="18"/>
      <c r="H96" s="19"/>
      <c r="I96" s="20"/>
      <c r="J96" s="21" t="s">
        <v>1644</v>
      </c>
      <c r="K96" s="21" t="s">
        <v>1645</v>
      </c>
      <c r="L96" s="17" t="s">
        <v>1646</v>
      </c>
      <c r="M96" s="17" t="s">
        <v>1647</v>
      </c>
      <c r="N96" s="17" t="s">
        <v>1648</v>
      </c>
      <c r="O96" s="17" t="s">
        <v>32</v>
      </c>
      <c r="P96" t="str">
        <f t="shared" si="1"/>
        <v>市川二中中</v>
      </c>
    </row>
    <row r="97" spans="1:16" x14ac:dyDescent="0.2">
      <c r="A97" s="12">
        <v>2096</v>
      </c>
      <c r="B97" s="22" t="s">
        <v>2603</v>
      </c>
      <c r="C97" s="22" t="s">
        <v>2604</v>
      </c>
      <c r="D97" s="14" t="s">
        <v>1512</v>
      </c>
      <c r="E97" s="22" t="s">
        <v>4289</v>
      </c>
      <c r="F97" s="12">
        <v>2</v>
      </c>
      <c r="G97" s="18"/>
      <c r="H97" s="19"/>
      <c r="I97" s="20"/>
      <c r="J97" s="21" t="s">
        <v>1649</v>
      </c>
      <c r="K97" s="21" t="s">
        <v>200</v>
      </c>
      <c r="L97" s="17" t="s">
        <v>1650</v>
      </c>
      <c r="M97" s="17" t="s">
        <v>201</v>
      </c>
      <c r="N97" s="17" t="s">
        <v>1651</v>
      </c>
      <c r="O97" s="17" t="s">
        <v>32</v>
      </c>
      <c r="P97" t="str">
        <f t="shared" si="1"/>
        <v>市川二中中</v>
      </c>
    </row>
    <row r="98" spans="1:16" x14ac:dyDescent="0.2">
      <c r="A98" s="12">
        <v>2097</v>
      </c>
      <c r="B98" s="22" t="s">
        <v>2605</v>
      </c>
      <c r="C98" s="22" t="s">
        <v>2606</v>
      </c>
      <c r="D98" s="14" t="s">
        <v>1512</v>
      </c>
      <c r="E98" s="22" t="s">
        <v>4289</v>
      </c>
      <c r="F98" s="12">
        <v>2</v>
      </c>
      <c r="G98" s="18"/>
      <c r="H98" s="19"/>
      <c r="I98" s="20"/>
      <c r="J98" s="21" t="s">
        <v>1653</v>
      </c>
      <c r="K98" s="21" t="s">
        <v>1654</v>
      </c>
      <c r="L98" s="17" t="s">
        <v>1655</v>
      </c>
      <c r="M98" s="17" t="s">
        <v>1656</v>
      </c>
      <c r="N98" s="17" t="s">
        <v>1657</v>
      </c>
      <c r="O98" s="17" t="s">
        <v>32</v>
      </c>
      <c r="P98" t="str">
        <f t="shared" si="1"/>
        <v>市川二中中</v>
      </c>
    </row>
    <row r="99" spans="1:16" x14ac:dyDescent="0.2">
      <c r="A99" s="12">
        <v>2098</v>
      </c>
      <c r="B99" s="22" t="s">
        <v>2607</v>
      </c>
      <c r="C99" s="22" t="s">
        <v>2608</v>
      </c>
      <c r="D99" s="14" t="s">
        <v>1512</v>
      </c>
      <c r="E99" s="22" t="s">
        <v>4289</v>
      </c>
      <c r="F99" s="12">
        <v>2</v>
      </c>
      <c r="G99" s="18"/>
      <c r="H99" s="19"/>
      <c r="I99" s="20"/>
      <c r="J99" s="21" t="s">
        <v>1659</v>
      </c>
      <c r="K99" s="21" t="s">
        <v>853</v>
      </c>
      <c r="L99" s="17" t="s">
        <v>1660</v>
      </c>
      <c r="M99" s="17" t="s">
        <v>855</v>
      </c>
      <c r="N99" s="17" t="s">
        <v>1661</v>
      </c>
      <c r="O99" s="17" t="s">
        <v>32</v>
      </c>
      <c r="P99" t="str">
        <f t="shared" si="1"/>
        <v>市川二中中</v>
      </c>
    </row>
    <row r="100" spans="1:16" x14ac:dyDescent="0.2">
      <c r="A100" s="12">
        <v>2099</v>
      </c>
      <c r="B100" s="22" t="s">
        <v>2609</v>
      </c>
      <c r="C100" s="22" t="s">
        <v>2610</v>
      </c>
      <c r="D100" s="14" t="s">
        <v>1512</v>
      </c>
      <c r="E100" s="22" t="s">
        <v>4289</v>
      </c>
      <c r="F100" s="12">
        <v>2</v>
      </c>
      <c r="G100" s="18"/>
      <c r="H100" s="19"/>
      <c r="I100" s="20"/>
      <c r="J100" s="21" t="s">
        <v>81</v>
      </c>
      <c r="K100" s="21" t="s">
        <v>1654</v>
      </c>
      <c r="L100" s="17" t="s">
        <v>83</v>
      </c>
      <c r="M100" s="17" t="s">
        <v>1656</v>
      </c>
      <c r="N100" s="17" t="s">
        <v>1662</v>
      </c>
      <c r="O100" s="17" t="s">
        <v>32</v>
      </c>
      <c r="P100" t="str">
        <f t="shared" si="1"/>
        <v>市川二中中</v>
      </c>
    </row>
    <row r="101" spans="1:16" x14ac:dyDescent="0.2">
      <c r="A101" s="12">
        <v>2100</v>
      </c>
      <c r="B101" s="22" t="s">
        <v>2611</v>
      </c>
      <c r="C101" s="22" t="s">
        <v>2612</v>
      </c>
      <c r="D101" s="14" t="s">
        <v>1512</v>
      </c>
      <c r="E101" s="22" t="s">
        <v>4289</v>
      </c>
      <c r="F101" s="12">
        <v>2</v>
      </c>
      <c r="G101" s="18"/>
      <c r="H101" s="19"/>
      <c r="I101" s="20"/>
      <c r="J101" s="21" t="s">
        <v>1663</v>
      </c>
      <c r="K101" s="21" t="s">
        <v>240</v>
      </c>
      <c r="L101" s="17" t="s">
        <v>1664</v>
      </c>
      <c r="M101" s="17" t="s">
        <v>241</v>
      </c>
      <c r="N101" s="17" t="s">
        <v>1665</v>
      </c>
      <c r="O101" s="17" t="s">
        <v>32</v>
      </c>
      <c r="P101" t="str">
        <f t="shared" si="1"/>
        <v>市川二中中</v>
      </c>
    </row>
    <row r="102" spans="1:16" x14ac:dyDescent="0.2">
      <c r="A102" s="12">
        <v>2101</v>
      </c>
      <c r="B102" s="22" t="s">
        <v>2613</v>
      </c>
      <c r="C102" s="22" t="s">
        <v>2614</v>
      </c>
      <c r="D102" s="14" t="s">
        <v>1512</v>
      </c>
      <c r="E102" s="22" t="s">
        <v>4289</v>
      </c>
      <c r="F102" s="12">
        <v>2</v>
      </c>
      <c r="G102" s="18"/>
      <c r="H102" s="19"/>
      <c r="I102" s="20"/>
      <c r="J102" s="21" t="s">
        <v>1666</v>
      </c>
      <c r="K102" s="21" t="s">
        <v>1667</v>
      </c>
      <c r="L102" s="17" t="s">
        <v>1668</v>
      </c>
      <c r="M102" s="17" t="s">
        <v>1669</v>
      </c>
      <c r="N102" s="17" t="s">
        <v>1670</v>
      </c>
      <c r="O102" s="17" t="s">
        <v>32</v>
      </c>
      <c r="P102" t="str">
        <f t="shared" si="1"/>
        <v>市川二中中</v>
      </c>
    </row>
    <row r="103" spans="1:16" x14ac:dyDescent="0.2">
      <c r="A103" s="12">
        <v>2102</v>
      </c>
      <c r="B103" s="22" t="s">
        <v>2615</v>
      </c>
      <c r="C103" s="22" t="s">
        <v>2616</v>
      </c>
      <c r="D103" s="14" t="s">
        <v>1512</v>
      </c>
      <c r="E103" s="22" t="s">
        <v>4289</v>
      </c>
      <c r="F103" s="12">
        <v>2</v>
      </c>
      <c r="G103" s="18"/>
      <c r="H103" s="19"/>
      <c r="I103" s="20"/>
      <c r="J103" s="21" t="s">
        <v>1671</v>
      </c>
      <c r="K103" s="21" t="s">
        <v>340</v>
      </c>
      <c r="L103" s="17" t="s">
        <v>1672</v>
      </c>
      <c r="M103" s="17" t="s">
        <v>1673</v>
      </c>
      <c r="N103" s="17" t="s">
        <v>1674</v>
      </c>
      <c r="O103" s="17" t="s">
        <v>32</v>
      </c>
      <c r="P103" t="str">
        <f t="shared" si="1"/>
        <v>市川二中中</v>
      </c>
    </row>
    <row r="104" spans="1:16" x14ac:dyDescent="0.2">
      <c r="A104" s="12">
        <v>2103</v>
      </c>
      <c r="B104" s="22" t="s">
        <v>2617</v>
      </c>
      <c r="C104" s="22" t="s">
        <v>2618</v>
      </c>
      <c r="D104" s="14" t="s">
        <v>1512</v>
      </c>
      <c r="E104" s="22" t="s">
        <v>4289</v>
      </c>
      <c r="F104" s="12">
        <v>2</v>
      </c>
      <c r="G104" s="18"/>
      <c r="H104" s="19"/>
      <c r="I104" s="20"/>
      <c r="J104" s="21" t="s">
        <v>1676</v>
      </c>
      <c r="K104" s="21" t="s">
        <v>1677</v>
      </c>
      <c r="L104" s="17" t="s">
        <v>1678</v>
      </c>
      <c r="M104" s="17" t="s">
        <v>1679</v>
      </c>
      <c r="N104" s="17" t="s">
        <v>1680</v>
      </c>
      <c r="O104" s="17" t="s">
        <v>32</v>
      </c>
      <c r="P104" t="str">
        <f t="shared" si="1"/>
        <v>市川二中中</v>
      </c>
    </row>
    <row r="105" spans="1:16" x14ac:dyDescent="0.2">
      <c r="A105" s="12">
        <v>2104</v>
      </c>
      <c r="B105" s="22" t="s">
        <v>2619</v>
      </c>
      <c r="C105" s="22" t="s">
        <v>2620</v>
      </c>
      <c r="D105" s="14" t="s">
        <v>1512</v>
      </c>
      <c r="E105" s="22" t="s">
        <v>4289</v>
      </c>
      <c r="F105" s="12">
        <v>2</v>
      </c>
      <c r="G105" s="18"/>
      <c r="H105" s="19"/>
      <c r="I105" s="20"/>
      <c r="J105" s="21" t="s">
        <v>1681</v>
      </c>
      <c r="K105" s="21" t="s">
        <v>1682</v>
      </c>
      <c r="L105" s="17" t="s">
        <v>1683</v>
      </c>
      <c r="M105" s="17" t="s">
        <v>1684</v>
      </c>
      <c r="N105" s="17" t="s">
        <v>1685</v>
      </c>
      <c r="O105" s="17" t="s">
        <v>32</v>
      </c>
      <c r="P105" t="str">
        <f t="shared" si="1"/>
        <v>市川二中中</v>
      </c>
    </row>
    <row r="106" spans="1:16" x14ac:dyDescent="0.2">
      <c r="A106" s="12">
        <v>2105</v>
      </c>
      <c r="B106" s="22" t="s">
        <v>2621</v>
      </c>
      <c r="C106" s="22" t="s">
        <v>2622</v>
      </c>
      <c r="D106" s="14" t="s">
        <v>1512</v>
      </c>
      <c r="E106" s="22" t="s">
        <v>4289</v>
      </c>
      <c r="F106" s="12">
        <v>2</v>
      </c>
      <c r="G106" s="18"/>
      <c r="H106" s="19"/>
      <c r="I106" s="20"/>
      <c r="J106" s="21" t="s">
        <v>2137</v>
      </c>
      <c r="K106" s="21" t="s">
        <v>151</v>
      </c>
      <c r="L106" s="17" t="s">
        <v>2138</v>
      </c>
      <c r="M106" s="17" t="s">
        <v>153</v>
      </c>
      <c r="N106" s="17" t="s">
        <v>2139</v>
      </c>
      <c r="O106" s="17" t="s">
        <v>32</v>
      </c>
      <c r="P106" t="str">
        <f t="shared" si="1"/>
        <v>市川二中中</v>
      </c>
    </row>
    <row r="107" spans="1:16" x14ac:dyDescent="0.2">
      <c r="A107" s="12">
        <v>2106</v>
      </c>
      <c r="B107" s="22" t="s">
        <v>2623</v>
      </c>
      <c r="C107" s="22" t="s">
        <v>2624</v>
      </c>
      <c r="D107" s="14" t="s">
        <v>1512</v>
      </c>
      <c r="E107" s="22" t="s">
        <v>4289</v>
      </c>
      <c r="F107" s="12">
        <v>2</v>
      </c>
      <c r="G107" s="18"/>
      <c r="H107" s="19"/>
      <c r="I107" s="20"/>
      <c r="J107" s="21" t="s">
        <v>992</v>
      </c>
      <c r="K107" s="21" t="s">
        <v>1028</v>
      </c>
      <c r="L107" s="17" t="s">
        <v>993</v>
      </c>
      <c r="M107" s="17" t="s">
        <v>1029</v>
      </c>
      <c r="N107" s="17" t="s">
        <v>1652</v>
      </c>
      <c r="O107" s="17" t="s">
        <v>32</v>
      </c>
      <c r="P107" t="str">
        <f t="shared" si="1"/>
        <v>市川二中中</v>
      </c>
    </row>
    <row r="108" spans="1:16" x14ac:dyDescent="0.2">
      <c r="A108" s="12">
        <v>2107</v>
      </c>
      <c r="B108" s="22" t="s">
        <v>2625</v>
      </c>
      <c r="C108" s="22" t="s">
        <v>2626</v>
      </c>
      <c r="D108" s="14" t="s">
        <v>1512</v>
      </c>
      <c r="E108" s="22" t="s">
        <v>4289</v>
      </c>
      <c r="F108" s="12">
        <v>2</v>
      </c>
      <c r="G108" s="18"/>
      <c r="H108" s="19"/>
      <c r="I108" s="20"/>
      <c r="J108" s="21" t="s">
        <v>2627</v>
      </c>
      <c r="K108" s="21" t="s">
        <v>731</v>
      </c>
      <c r="L108" s="17" t="s">
        <v>2628</v>
      </c>
      <c r="M108" s="17" t="s">
        <v>733</v>
      </c>
      <c r="N108" s="17" t="s">
        <v>2629</v>
      </c>
      <c r="O108" s="17" t="s">
        <v>32</v>
      </c>
      <c r="P108" t="str">
        <f t="shared" si="1"/>
        <v>市川二中中</v>
      </c>
    </row>
    <row r="109" spans="1:16" x14ac:dyDescent="0.2">
      <c r="A109" s="12">
        <v>2108</v>
      </c>
      <c r="B109" s="22" t="s">
        <v>2630</v>
      </c>
      <c r="C109" s="22" t="s">
        <v>2631</v>
      </c>
      <c r="D109" s="14" t="s">
        <v>1512</v>
      </c>
      <c r="E109" s="22" t="s">
        <v>4289</v>
      </c>
      <c r="F109" s="12">
        <v>2</v>
      </c>
      <c r="G109" s="18"/>
      <c r="H109" s="19"/>
      <c r="I109" s="20"/>
      <c r="J109" s="21" t="s">
        <v>997</v>
      </c>
      <c r="K109" s="21" t="s">
        <v>149</v>
      </c>
      <c r="L109" s="17" t="s">
        <v>998</v>
      </c>
      <c r="M109" s="17" t="s">
        <v>150</v>
      </c>
      <c r="N109" s="17" t="s">
        <v>1658</v>
      </c>
      <c r="O109" s="17" t="s">
        <v>32</v>
      </c>
      <c r="P109" t="str">
        <f t="shared" si="1"/>
        <v>市川二中中</v>
      </c>
    </row>
    <row r="110" spans="1:16" x14ac:dyDescent="0.2">
      <c r="A110" s="12">
        <v>2109</v>
      </c>
      <c r="B110" s="22" t="s">
        <v>2632</v>
      </c>
      <c r="C110" s="22" t="s">
        <v>2633</v>
      </c>
      <c r="D110" s="14" t="s">
        <v>1512</v>
      </c>
      <c r="E110" s="22" t="s">
        <v>4290</v>
      </c>
      <c r="F110" s="12">
        <v>3</v>
      </c>
      <c r="G110" s="18"/>
      <c r="H110" s="19"/>
      <c r="I110" s="20"/>
      <c r="J110" s="21" t="s">
        <v>219</v>
      </c>
      <c r="K110" s="21" t="s">
        <v>116</v>
      </c>
      <c r="L110" s="17" t="s">
        <v>220</v>
      </c>
      <c r="M110" s="17" t="s">
        <v>117</v>
      </c>
      <c r="N110" s="17" t="s">
        <v>663</v>
      </c>
      <c r="O110" s="17" t="s">
        <v>32</v>
      </c>
      <c r="P110" t="str">
        <f t="shared" si="1"/>
        <v>市川八中中</v>
      </c>
    </row>
    <row r="111" spans="1:16" x14ac:dyDescent="0.2">
      <c r="A111" s="12">
        <v>2110</v>
      </c>
      <c r="B111" s="22" t="s">
        <v>2634</v>
      </c>
      <c r="C111" s="22" t="s">
        <v>2635</v>
      </c>
      <c r="D111" s="14" t="s">
        <v>1512</v>
      </c>
      <c r="E111" s="22" t="s">
        <v>4290</v>
      </c>
      <c r="F111" s="12">
        <v>3</v>
      </c>
      <c r="G111" s="18"/>
      <c r="H111" s="19"/>
      <c r="I111" s="20"/>
      <c r="J111" s="21" t="s">
        <v>664</v>
      </c>
      <c r="K111" s="21" t="s">
        <v>665</v>
      </c>
      <c r="L111" s="17" t="s">
        <v>666</v>
      </c>
      <c r="M111" s="17" t="s">
        <v>667</v>
      </c>
      <c r="N111" s="17" t="s">
        <v>653</v>
      </c>
      <c r="O111" s="17" t="s">
        <v>32</v>
      </c>
      <c r="P111" t="str">
        <f t="shared" si="1"/>
        <v>市川八中中</v>
      </c>
    </row>
    <row r="112" spans="1:16" x14ac:dyDescent="0.2">
      <c r="A112" s="12">
        <v>2111</v>
      </c>
      <c r="B112" s="22" t="s">
        <v>780</v>
      </c>
      <c r="C112" s="22" t="s">
        <v>781</v>
      </c>
      <c r="D112" s="14" t="s">
        <v>1512</v>
      </c>
      <c r="E112" s="22" t="s">
        <v>4290</v>
      </c>
      <c r="F112" s="12">
        <v>3</v>
      </c>
      <c r="G112" s="18"/>
      <c r="H112" s="19"/>
      <c r="I112" s="20"/>
      <c r="J112" s="21" t="s">
        <v>782</v>
      </c>
      <c r="K112" s="21" t="s">
        <v>147</v>
      </c>
      <c r="L112" s="17" t="s">
        <v>783</v>
      </c>
      <c r="M112" s="17" t="s">
        <v>183</v>
      </c>
      <c r="N112" s="17" t="s">
        <v>649</v>
      </c>
      <c r="O112" s="17" t="s">
        <v>32</v>
      </c>
      <c r="P112" t="str">
        <f t="shared" si="1"/>
        <v>市川八中中</v>
      </c>
    </row>
    <row r="113" spans="1:16" x14ac:dyDescent="0.2">
      <c r="A113" s="12">
        <v>2112</v>
      </c>
      <c r="B113" s="22" t="s">
        <v>784</v>
      </c>
      <c r="C113" s="22" t="s">
        <v>785</v>
      </c>
      <c r="D113" s="14" t="s">
        <v>1512</v>
      </c>
      <c r="E113" s="22" t="s">
        <v>4290</v>
      </c>
      <c r="F113" s="12">
        <v>3</v>
      </c>
      <c r="G113" s="18"/>
      <c r="H113" s="19"/>
      <c r="I113" s="20"/>
      <c r="J113" s="21" t="s">
        <v>51</v>
      </c>
      <c r="K113" s="21" t="s">
        <v>108</v>
      </c>
      <c r="L113" s="17" t="s">
        <v>786</v>
      </c>
      <c r="M113" s="17" t="s">
        <v>109</v>
      </c>
      <c r="N113" s="17" t="s">
        <v>787</v>
      </c>
      <c r="O113" s="17" t="s">
        <v>32</v>
      </c>
      <c r="P113" t="str">
        <f t="shared" si="1"/>
        <v>市川八中中</v>
      </c>
    </row>
    <row r="114" spans="1:16" x14ac:dyDescent="0.2">
      <c r="A114" s="12">
        <v>2113</v>
      </c>
      <c r="B114" s="22" t="s">
        <v>2636</v>
      </c>
      <c r="C114" s="22" t="s">
        <v>2637</v>
      </c>
      <c r="D114" s="14" t="s">
        <v>1512</v>
      </c>
      <c r="E114" s="22" t="s">
        <v>4290</v>
      </c>
      <c r="F114" s="12">
        <v>3</v>
      </c>
      <c r="G114" s="18"/>
      <c r="H114" s="19"/>
      <c r="I114" s="20"/>
      <c r="J114" s="21" t="s">
        <v>1057</v>
      </c>
      <c r="K114" s="21" t="s">
        <v>95</v>
      </c>
      <c r="L114" s="17" t="s">
        <v>1059</v>
      </c>
      <c r="M114" s="17" t="s">
        <v>97</v>
      </c>
      <c r="N114" s="17" t="s">
        <v>1464</v>
      </c>
      <c r="O114" s="17" t="s">
        <v>32</v>
      </c>
      <c r="P114" t="str">
        <f t="shared" si="1"/>
        <v>市川八中中</v>
      </c>
    </row>
    <row r="115" spans="1:16" x14ac:dyDescent="0.2">
      <c r="A115" s="12">
        <v>2114</v>
      </c>
      <c r="B115" s="22" t="s">
        <v>1689</v>
      </c>
      <c r="C115" s="22" t="s">
        <v>1690</v>
      </c>
      <c r="D115" s="14" t="s">
        <v>1512</v>
      </c>
      <c r="E115" s="22" t="s">
        <v>4290</v>
      </c>
      <c r="F115" s="12">
        <v>2</v>
      </c>
      <c r="G115" s="18"/>
      <c r="H115" s="19"/>
      <c r="I115" s="20"/>
      <c r="J115" s="21" t="s">
        <v>1691</v>
      </c>
      <c r="K115" s="21" t="s">
        <v>1692</v>
      </c>
      <c r="L115" s="17" t="s">
        <v>2638</v>
      </c>
      <c r="M115" s="17" t="s">
        <v>2639</v>
      </c>
      <c r="N115" s="17" t="s">
        <v>1693</v>
      </c>
      <c r="O115" s="17" t="s">
        <v>1694</v>
      </c>
      <c r="P115" t="str">
        <f t="shared" si="1"/>
        <v>市川八中中</v>
      </c>
    </row>
    <row r="116" spans="1:16" x14ac:dyDescent="0.2">
      <c r="A116" s="12">
        <v>2115</v>
      </c>
      <c r="B116" s="22" t="s">
        <v>2640</v>
      </c>
      <c r="C116" s="22" t="s">
        <v>2641</v>
      </c>
      <c r="D116" s="14" t="s">
        <v>1512</v>
      </c>
      <c r="E116" s="22" t="s">
        <v>4290</v>
      </c>
      <c r="F116" s="12">
        <v>2</v>
      </c>
      <c r="G116" s="18"/>
      <c r="H116" s="19"/>
      <c r="I116" s="20"/>
      <c r="J116" s="21" t="s">
        <v>1695</v>
      </c>
      <c r="K116" s="21" t="s">
        <v>52</v>
      </c>
      <c r="L116" s="17" t="s">
        <v>1696</v>
      </c>
      <c r="M116" s="17" t="s">
        <v>53</v>
      </c>
      <c r="N116" s="17" t="s">
        <v>1697</v>
      </c>
      <c r="O116" s="17" t="s">
        <v>32</v>
      </c>
      <c r="P116" t="str">
        <f t="shared" si="1"/>
        <v>市川八中中</v>
      </c>
    </row>
    <row r="117" spans="1:16" x14ac:dyDescent="0.2">
      <c r="A117" s="12">
        <v>2116</v>
      </c>
      <c r="B117" s="22" t="s">
        <v>2642</v>
      </c>
      <c r="C117" s="22" t="s">
        <v>2643</v>
      </c>
      <c r="D117" s="14" t="s">
        <v>1512</v>
      </c>
      <c r="E117" s="22" t="s">
        <v>4290</v>
      </c>
      <c r="F117" s="12">
        <v>2</v>
      </c>
      <c r="G117" s="18"/>
      <c r="H117" s="19"/>
      <c r="I117" s="20"/>
      <c r="J117" s="21" t="s">
        <v>1698</v>
      </c>
      <c r="K117" s="21" t="s">
        <v>1699</v>
      </c>
      <c r="L117" s="17" t="s">
        <v>1700</v>
      </c>
      <c r="M117" s="17" t="s">
        <v>1701</v>
      </c>
      <c r="N117" s="17" t="s">
        <v>1675</v>
      </c>
      <c r="O117" s="17" t="s">
        <v>32</v>
      </c>
      <c r="P117" t="str">
        <f t="shared" si="1"/>
        <v>市川八中中</v>
      </c>
    </row>
    <row r="118" spans="1:16" x14ac:dyDescent="0.2">
      <c r="A118" s="12">
        <v>2117</v>
      </c>
      <c r="B118" s="22" t="s">
        <v>2644</v>
      </c>
      <c r="C118" s="22" t="s">
        <v>2645</v>
      </c>
      <c r="D118" s="14" t="s">
        <v>1512</v>
      </c>
      <c r="E118" s="22" t="s">
        <v>4290</v>
      </c>
      <c r="F118" s="12">
        <v>2</v>
      </c>
      <c r="G118" s="18"/>
      <c r="H118" s="19"/>
      <c r="I118" s="20"/>
      <c r="J118" s="21" t="s">
        <v>1702</v>
      </c>
      <c r="K118" s="21" t="s">
        <v>74</v>
      </c>
      <c r="L118" s="17" t="s">
        <v>1703</v>
      </c>
      <c r="M118" s="17" t="s">
        <v>75</v>
      </c>
      <c r="N118" s="17" t="s">
        <v>1704</v>
      </c>
      <c r="O118" s="17" t="s">
        <v>32</v>
      </c>
      <c r="P118" t="str">
        <f t="shared" si="1"/>
        <v>市川八中中</v>
      </c>
    </row>
    <row r="119" spans="1:16" x14ac:dyDescent="0.2">
      <c r="A119" s="12">
        <v>2118</v>
      </c>
      <c r="B119" s="22" t="s">
        <v>1737</v>
      </c>
      <c r="C119" s="22" t="s">
        <v>1738</v>
      </c>
      <c r="D119" s="14" t="s">
        <v>1512</v>
      </c>
      <c r="E119" s="22" t="s">
        <v>4290</v>
      </c>
      <c r="F119" s="12">
        <v>2</v>
      </c>
      <c r="G119" s="18"/>
      <c r="H119" s="19"/>
      <c r="I119" s="20"/>
      <c r="J119" s="21" t="s">
        <v>1739</v>
      </c>
      <c r="K119" s="21" t="s">
        <v>1740</v>
      </c>
      <c r="L119" s="17" t="s">
        <v>206</v>
      </c>
      <c r="M119" s="17" t="s">
        <v>1741</v>
      </c>
      <c r="N119" s="17" t="s">
        <v>1742</v>
      </c>
      <c r="O119" s="17" t="s">
        <v>32</v>
      </c>
      <c r="P119" t="str">
        <f t="shared" si="1"/>
        <v>市川八中中</v>
      </c>
    </row>
    <row r="120" spans="1:16" x14ac:dyDescent="0.2">
      <c r="A120" s="12">
        <v>2119</v>
      </c>
      <c r="B120" s="22" t="s">
        <v>1743</v>
      </c>
      <c r="C120" s="22" t="s">
        <v>1744</v>
      </c>
      <c r="D120" s="14" t="s">
        <v>1512</v>
      </c>
      <c r="E120" s="22" t="s">
        <v>4290</v>
      </c>
      <c r="F120" s="12">
        <v>2</v>
      </c>
      <c r="G120" s="18"/>
      <c r="H120" s="19"/>
      <c r="I120" s="20"/>
      <c r="J120" s="21" t="s">
        <v>198</v>
      </c>
      <c r="K120" s="21" t="s">
        <v>52</v>
      </c>
      <c r="L120" s="17" t="s">
        <v>199</v>
      </c>
      <c r="M120" s="17" t="s">
        <v>53</v>
      </c>
      <c r="N120" s="17" t="s">
        <v>1736</v>
      </c>
      <c r="O120" s="17" t="s">
        <v>32</v>
      </c>
      <c r="P120" t="str">
        <f t="shared" si="1"/>
        <v>市川八中中</v>
      </c>
    </row>
    <row r="121" spans="1:16" x14ac:dyDescent="0.2">
      <c r="A121" s="12">
        <v>2120</v>
      </c>
      <c r="B121" s="22" t="s">
        <v>356</v>
      </c>
      <c r="C121" s="22" t="s">
        <v>1745</v>
      </c>
      <c r="D121" s="14" t="s">
        <v>1512</v>
      </c>
      <c r="E121" s="22" t="s">
        <v>4290</v>
      </c>
      <c r="F121" s="12">
        <v>2</v>
      </c>
      <c r="G121" s="18"/>
      <c r="H121" s="19"/>
      <c r="I121" s="20"/>
      <c r="J121" s="21" t="s">
        <v>357</v>
      </c>
      <c r="K121" s="21" t="s">
        <v>287</v>
      </c>
      <c r="L121" s="17" t="s">
        <v>358</v>
      </c>
      <c r="M121" s="17" t="s">
        <v>288</v>
      </c>
      <c r="N121" s="17" t="s">
        <v>1746</v>
      </c>
      <c r="O121" s="17" t="s">
        <v>32</v>
      </c>
      <c r="P121" t="str">
        <f t="shared" si="1"/>
        <v>市川八中中</v>
      </c>
    </row>
    <row r="122" spans="1:16" x14ac:dyDescent="0.2">
      <c r="A122" s="12">
        <v>2121</v>
      </c>
      <c r="B122" s="22" t="s">
        <v>2646</v>
      </c>
      <c r="C122" s="22" t="s">
        <v>2647</v>
      </c>
      <c r="D122" s="14" t="s">
        <v>1512</v>
      </c>
      <c r="E122" s="22" t="s">
        <v>4290</v>
      </c>
      <c r="F122" s="12">
        <v>2</v>
      </c>
      <c r="G122" s="18"/>
      <c r="H122" s="19"/>
      <c r="I122" s="20"/>
      <c r="J122" s="21" t="s">
        <v>2193</v>
      </c>
      <c r="K122" s="21" t="s">
        <v>2194</v>
      </c>
      <c r="L122" s="17" t="s">
        <v>2195</v>
      </c>
      <c r="M122" s="17" t="s">
        <v>2196</v>
      </c>
      <c r="N122" s="17" t="s">
        <v>1602</v>
      </c>
      <c r="O122" s="17" t="s">
        <v>32</v>
      </c>
      <c r="P122" t="str">
        <f t="shared" si="1"/>
        <v>市川八中中</v>
      </c>
    </row>
    <row r="123" spans="1:16" x14ac:dyDescent="0.2">
      <c r="A123" s="12">
        <v>2122</v>
      </c>
      <c r="B123" s="22" t="s">
        <v>2648</v>
      </c>
      <c r="C123" s="22" t="s">
        <v>2649</v>
      </c>
      <c r="D123" s="14" t="s">
        <v>1512</v>
      </c>
      <c r="E123" s="22" t="s">
        <v>4290</v>
      </c>
      <c r="F123" s="12">
        <v>2</v>
      </c>
      <c r="G123" s="18"/>
      <c r="H123" s="19"/>
      <c r="I123" s="20"/>
      <c r="J123" s="21" t="s">
        <v>120</v>
      </c>
      <c r="K123" s="21" t="s">
        <v>2197</v>
      </c>
      <c r="L123" s="17" t="s">
        <v>121</v>
      </c>
      <c r="M123" s="17" t="s">
        <v>2198</v>
      </c>
      <c r="N123" s="17" t="s">
        <v>2199</v>
      </c>
      <c r="O123" s="17" t="s">
        <v>32</v>
      </c>
      <c r="P123" t="str">
        <f t="shared" si="1"/>
        <v>市川八中中</v>
      </c>
    </row>
    <row r="124" spans="1:16" x14ac:dyDescent="0.2">
      <c r="A124" s="12">
        <v>2123</v>
      </c>
      <c r="B124" s="22" t="s">
        <v>2650</v>
      </c>
      <c r="C124" s="22" t="s">
        <v>2651</v>
      </c>
      <c r="D124" s="14" t="s">
        <v>1512</v>
      </c>
      <c r="E124" s="22" t="s">
        <v>4291</v>
      </c>
      <c r="F124" s="12">
        <v>3</v>
      </c>
      <c r="G124" s="18"/>
      <c r="H124" s="19"/>
      <c r="I124" s="20"/>
      <c r="J124" s="21" t="s">
        <v>671</v>
      </c>
      <c r="K124" s="21" t="s">
        <v>672</v>
      </c>
      <c r="L124" s="17" t="s">
        <v>673</v>
      </c>
      <c r="M124" s="17" t="s">
        <v>674</v>
      </c>
      <c r="N124" s="17" t="s">
        <v>675</v>
      </c>
      <c r="O124" s="17" t="s">
        <v>32</v>
      </c>
      <c r="P124" t="str">
        <f t="shared" si="1"/>
        <v>市川六中中</v>
      </c>
    </row>
    <row r="125" spans="1:16" x14ac:dyDescent="0.2">
      <c r="A125" s="12">
        <v>2124</v>
      </c>
      <c r="B125" s="13" t="s">
        <v>2652</v>
      </c>
      <c r="C125" s="13" t="s">
        <v>2653</v>
      </c>
      <c r="D125" s="14" t="s">
        <v>1512</v>
      </c>
      <c r="E125" s="13" t="s">
        <v>4291</v>
      </c>
      <c r="F125" s="16">
        <v>3</v>
      </c>
      <c r="G125" s="14"/>
      <c r="H125" s="14"/>
      <c r="I125" s="14"/>
      <c r="J125" s="15" t="s">
        <v>112</v>
      </c>
      <c r="K125" s="21" t="s">
        <v>746</v>
      </c>
      <c r="L125" s="17" t="s">
        <v>113</v>
      </c>
      <c r="M125" s="17" t="s">
        <v>747</v>
      </c>
      <c r="N125" s="17" t="s">
        <v>748</v>
      </c>
      <c r="O125" s="17" t="s">
        <v>32</v>
      </c>
      <c r="P125" t="str">
        <f t="shared" si="1"/>
        <v>市川六中中</v>
      </c>
    </row>
    <row r="126" spans="1:16" x14ac:dyDescent="0.2">
      <c r="A126" s="12">
        <v>2125</v>
      </c>
      <c r="B126" s="13" t="s">
        <v>2654</v>
      </c>
      <c r="C126" s="13" t="s">
        <v>2655</v>
      </c>
      <c r="D126" s="14" t="s">
        <v>1512</v>
      </c>
      <c r="E126" s="13" t="s">
        <v>4291</v>
      </c>
      <c r="F126" s="16">
        <v>3</v>
      </c>
      <c r="G126" s="14"/>
      <c r="H126" s="14"/>
      <c r="I126" s="14"/>
      <c r="J126" s="15" t="s">
        <v>676</v>
      </c>
      <c r="K126" s="21" t="s">
        <v>677</v>
      </c>
      <c r="L126" s="17" t="s">
        <v>678</v>
      </c>
      <c r="M126" s="17" t="s">
        <v>679</v>
      </c>
      <c r="N126" s="17" t="s">
        <v>1303</v>
      </c>
      <c r="O126" s="17" t="s">
        <v>32</v>
      </c>
      <c r="P126" t="str">
        <f t="shared" si="1"/>
        <v>市川六中中</v>
      </c>
    </row>
    <row r="127" spans="1:16" x14ac:dyDescent="0.2">
      <c r="A127" s="12">
        <v>2126</v>
      </c>
      <c r="B127" s="13" t="s">
        <v>2656</v>
      </c>
      <c r="C127" s="13" t="s">
        <v>2657</v>
      </c>
      <c r="D127" s="14" t="s">
        <v>1512</v>
      </c>
      <c r="E127" s="13" t="s">
        <v>4291</v>
      </c>
      <c r="F127" s="16">
        <v>3</v>
      </c>
      <c r="G127" s="14"/>
      <c r="H127" s="14"/>
      <c r="I127" s="14"/>
      <c r="J127" s="15" t="s">
        <v>680</v>
      </c>
      <c r="K127" s="21" t="s">
        <v>76</v>
      </c>
      <c r="L127" s="17" t="s">
        <v>681</v>
      </c>
      <c r="M127" s="17" t="s">
        <v>77</v>
      </c>
      <c r="N127" s="17" t="s">
        <v>1534</v>
      </c>
      <c r="O127" s="17" t="s">
        <v>32</v>
      </c>
      <c r="P127" t="str">
        <f t="shared" si="1"/>
        <v>市川六中中</v>
      </c>
    </row>
    <row r="128" spans="1:16" x14ac:dyDescent="0.2">
      <c r="A128" s="12">
        <v>2127</v>
      </c>
      <c r="B128" s="22" t="s">
        <v>2658</v>
      </c>
      <c r="C128" s="22" t="s">
        <v>2659</v>
      </c>
      <c r="D128" s="14" t="s">
        <v>1512</v>
      </c>
      <c r="E128" s="22" t="s">
        <v>4291</v>
      </c>
      <c r="F128" s="12">
        <v>3</v>
      </c>
      <c r="G128" s="14"/>
      <c r="H128" s="14"/>
      <c r="I128" s="23"/>
      <c r="J128" s="21" t="s">
        <v>682</v>
      </c>
      <c r="K128" s="21" t="s">
        <v>683</v>
      </c>
      <c r="L128" s="17" t="s">
        <v>684</v>
      </c>
      <c r="M128" s="17" t="s">
        <v>685</v>
      </c>
      <c r="N128" s="17" t="s">
        <v>1535</v>
      </c>
      <c r="O128" s="17" t="s">
        <v>32</v>
      </c>
      <c r="P128" t="str">
        <f t="shared" si="1"/>
        <v>市川六中中</v>
      </c>
    </row>
    <row r="129" spans="1:16" x14ac:dyDescent="0.2">
      <c r="A129" s="12">
        <v>2128</v>
      </c>
      <c r="B129" s="13" t="s">
        <v>2660</v>
      </c>
      <c r="C129" s="13" t="s">
        <v>2661</v>
      </c>
      <c r="D129" s="14" t="s">
        <v>1512</v>
      </c>
      <c r="E129" s="13" t="s">
        <v>4291</v>
      </c>
      <c r="F129" s="16">
        <v>3</v>
      </c>
      <c r="G129" s="14"/>
      <c r="H129" s="14"/>
      <c r="I129" s="14"/>
      <c r="J129" s="15" t="s">
        <v>303</v>
      </c>
      <c r="K129" s="21" t="s">
        <v>381</v>
      </c>
      <c r="L129" s="17" t="s">
        <v>304</v>
      </c>
      <c r="M129" s="17" t="s">
        <v>383</v>
      </c>
      <c r="N129" s="17" t="s">
        <v>1536</v>
      </c>
      <c r="O129" s="17" t="s">
        <v>32</v>
      </c>
      <c r="P129" t="str">
        <f t="shared" si="1"/>
        <v>市川六中中</v>
      </c>
    </row>
    <row r="130" spans="1:16" x14ac:dyDescent="0.2">
      <c r="A130" s="12">
        <v>2129</v>
      </c>
      <c r="B130" s="13" t="s">
        <v>2662</v>
      </c>
      <c r="C130" s="13" t="s">
        <v>2663</v>
      </c>
      <c r="D130" s="14" t="s">
        <v>1512</v>
      </c>
      <c r="E130" s="13" t="s">
        <v>4291</v>
      </c>
      <c r="F130" s="16">
        <v>3</v>
      </c>
      <c r="G130" s="14"/>
      <c r="H130" s="14"/>
      <c r="I130" s="14"/>
      <c r="J130" s="15" t="s">
        <v>686</v>
      </c>
      <c r="K130" s="15" t="s">
        <v>134</v>
      </c>
      <c r="L130" s="17" t="s">
        <v>687</v>
      </c>
      <c r="M130" s="17" t="s">
        <v>135</v>
      </c>
      <c r="N130" s="17" t="s">
        <v>2664</v>
      </c>
      <c r="O130" s="17" t="s">
        <v>32</v>
      </c>
      <c r="P130" t="str">
        <f t="shared" si="1"/>
        <v>市川六中中</v>
      </c>
    </row>
    <row r="131" spans="1:16" x14ac:dyDescent="0.2">
      <c r="A131" s="12">
        <v>2130</v>
      </c>
      <c r="B131" s="13" t="s">
        <v>2665</v>
      </c>
      <c r="C131" s="13" t="s">
        <v>2666</v>
      </c>
      <c r="D131" s="14" t="s">
        <v>1512</v>
      </c>
      <c r="E131" s="13" t="s">
        <v>4291</v>
      </c>
      <c r="F131" s="16">
        <v>3</v>
      </c>
      <c r="G131" s="14"/>
      <c r="H131" s="14"/>
      <c r="I131" s="14"/>
      <c r="J131" s="15" t="s">
        <v>688</v>
      </c>
      <c r="K131" s="15" t="s">
        <v>689</v>
      </c>
      <c r="L131" s="17" t="s">
        <v>690</v>
      </c>
      <c r="M131" s="17" t="s">
        <v>691</v>
      </c>
      <c r="N131" s="17" t="s">
        <v>1120</v>
      </c>
      <c r="O131" s="17" t="s">
        <v>32</v>
      </c>
      <c r="P131" t="str">
        <f t="shared" ref="P131:P194" si="2">E131&amp;"中"</f>
        <v>市川六中中</v>
      </c>
    </row>
    <row r="132" spans="1:16" x14ac:dyDescent="0.2">
      <c r="A132" s="12">
        <v>2131</v>
      </c>
      <c r="B132" s="13" t="s">
        <v>2499</v>
      </c>
      <c r="C132" s="13" t="s">
        <v>2667</v>
      </c>
      <c r="D132" s="14" t="s">
        <v>1512</v>
      </c>
      <c r="E132" s="13" t="s">
        <v>4291</v>
      </c>
      <c r="F132" s="16">
        <v>3</v>
      </c>
      <c r="G132" s="14"/>
      <c r="H132" s="14"/>
      <c r="I132" s="14"/>
      <c r="J132" s="15" t="s">
        <v>313</v>
      </c>
      <c r="K132" s="15" t="s">
        <v>694</v>
      </c>
      <c r="L132" s="17" t="s">
        <v>314</v>
      </c>
      <c r="M132" s="17" t="s">
        <v>695</v>
      </c>
      <c r="N132" s="17" t="s">
        <v>807</v>
      </c>
      <c r="O132" s="17" t="s">
        <v>32</v>
      </c>
      <c r="P132" t="str">
        <f t="shared" si="2"/>
        <v>市川六中中</v>
      </c>
    </row>
    <row r="133" spans="1:16" x14ac:dyDescent="0.2">
      <c r="A133" s="12">
        <v>2132</v>
      </c>
      <c r="B133" s="13" t="s">
        <v>2668</v>
      </c>
      <c r="C133" s="13" t="s">
        <v>2669</v>
      </c>
      <c r="D133" s="14" t="s">
        <v>1512</v>
      </c>
      <c r="E133" s="13" t="s">
        <v>4291</v>
      </c>
      <c r="F133" s="16">
        <v>3</v>
      </c>
      <c r="G133" s="14"/>
      <c r="H133" s="14"/>
      <c r="I133" s="14"/>
      <c r="J133" s="15" t="s">
        <v>696</v>
      </c>
      <c r="K133" s="15" t="s">
        <v>657</v>
      </c>
      <c r="L133" s="17" t="s">
        <v>697</v>
      </c>
      <c r="M133" s="17" t="s">
        <v>264</v>
      </c>
      <c r="N133" s="17" t="s">
        <v>1538</v>
      </c>
      <c r="O133" s="17" t="s">
        <v>32</v>
      </c>
      <c r="P133" t="str">
        <f t="shared" si="2"/>
        <v>市川六中中</v>
      </c>
    </row>
    <row r="134" spans="1:16" x14ac:dyDescent="0.2">
      <c r="A134" s="12">
        <v>2133</v>
      </c>
      <c r="B134" s="13" t="s">
        <v>2670</v>
      </c>
      <c r="C134" s="13" t="s">
        <v>2671</v>
      </c>
      <c r="D134" s="14" t="s">
        <v>1512</v>
      </c>
      <c r="E134" s="13" t="s">
        <v>4291</v>
      </c>
      <c r="F134" s="16">
        <v>2</v>
      </c>
      <c r="G134" s="14"/>
      <c r="H134" s="14"/>
      <c r="I134" s="14"/>
      <c r="J134" s="15" t="s">
        <v>1778</v>
      </c>
      <c r="K134" s="15" t="s">
        <v>1779</v>
      </c>
      <c r="L134" s="17" t="s">
        <v>2672</v>
      </c>
      <c r="M134" s="17" t="s">
        <v>2673</v>
      </c>
      <c r="N134" s="17" t="s">
        <v>1780</v>
      </c>
      <c r="O134" s="17" t="s">
        <v>32</v>
      </c>
      <c r="P134" t="str">
        <f t="shared" si="2"/>
        <v>市川六中中</v>
      </c>
    </row>
    <row r="135" spans="1:16" x14ac:dyDescent="0.2">
      <c r="A135" s="12">
        <v>2134</v>
      </c>
      <c r="B135" s="13" t="s">
        <v>2674</v>
      </c>
      <c r="C135" s="13" t="s">
        <v>2675</v>
      </c>
      <c r="D135" s="14" t="s">
        <v>1512</v>
      </c>
      <c r="E135" s="13" t="s">
        <v>4291</v>
      </c>
      <c r="F135" s="16">
        <v>2</v>
      </c>
      <c r="G135" s="14"/>
      <c r="H135" s="14"/>
      <c r="I135" s="14"/>
      <c r="J135" s="15" t="s">
        <v>1781</v>
      </c>
      <c r="K135" s="15" t="s">
        <v>1782</v>
      </c>
      <c r="L135" s="17" t="s">
        <v>1783</v>
      </c>
      <c r="M135" s="17" t="s">
        <v>2676</v>
      </c>
      <c r="N135" s="17" t="s">
        <v>1784</v>
      </c>
      <c r="O135" s="17" t="s">
        <v>32</v>
      </c>
      <c r="P135" t="str">
        <f t="shared" si="2"/>
        <v>市川六中中</v>
      </c>
    </row>
    <row r="136" spans="1:16" x14ac:dyDescent="0.2">
      <c r="A136" s="12">
        <v>2135</v>
      </c>
      <c r="B136" s="13" t="s">
        <v>2677</v>
      </c>
      <c r="C136" s="13" t="s">
        <v>2678</v>
      </c>
      <c r="D136" s="14" t="s">
        <v>1512</v>
      </c>
      <c r="E136" s="13" t="s">
        <v>4291</v>
      </c>
      <c r="F136" s="16">
        <v>2</v>
      </c>
      <c r="G136" s="14"/>
      <c r="H136" s="14"/>
      <c r="I136" s="14"/>
      <c r="J136" s="15" t="s">
        <v>156</v>
      </c>
      <c r="K136" s="15" t="s">
        <v>336</v>
      </c>
      <c r="L136" s="17" t="s">
        <v>158</v>
      </c>
      <c r="M136" s="17" t="s">
        <v>337</v>
      </c>
      <c r="N136" s="17" t="s">
        <v>1785</v>
      </c>
      <c r="O136" s="17" t="s">
        <v>32</v>
      </c>
      <c r="P136" t="str">
        <f t="shared" si="2"/>
        <v>市川六中中</v>
      </c>
    </row>
    <row r="137" spans="1:16" x14ac:dyDescent="0.2">
      <c r="A137" s="12">
        <v>2136</v>
      </c>
      <c r="B137" s="22" t="s">
        <v>2679</v>
      </c>
      <c r="C137" s="22" t="s">
        <v>2680</v>
      </c>
      <c r="D137" s="14" t="s">
        <v>1512</v>
      </c>
      <c r="E137" s="22" t="s">
        <v>4291</v>
      </c>
      <c r="F137" s="12">
        <v>2</v>
      </c>
      <c r="G137" s="14"/>
      <c r="H137" s="14"/>
      <c r="I137" s="23"/>
      <c r="J137" s="21" t="s">
        <v>1786</v>
      </c>
      <c r="K137" s="15" t="s">
        <v>1787</v>
      </c>
      <c r="L137" s="17" t="s">
        <v>1788</v>
      </c>
      <c r="M137" s="17" t="s">
        <v>1789</v>
      </c>
      <c r="N137" s="17" t="s">
        <v>1790</v>
      </c>
      <c r="O137" s="17" t="s">
        <v>32</v>
      </c>
      <c r="P137" t="str">
        <f t="shared" si="2"/>
        <v>市川六中中</v>
      </c>
    </row>
    <row r="138" spans="1:16" x14ac:dyDescent="0.2">
      <c r="A138" s="12">
        <v>2137</v>
      </c>
      <c r="B138" s="13" t="s">
        <v>2681</v>
      </c>
      <c r="C138" s="13" t="s">
        <v>2682</v>
      </c>
      <c r="D138" s="14" t="s">
        <v>1512</v>
      </c>
      <c r="E138" s="13" t="s">
        <v>4291</v>
      </c>
      <c r="F138" s="16">
        <v>2</v>
      </c>
      <c r="G138" s="14"/>
      <c r="H138" s="14"/>
      <c r="I138" s="14"/>
      <c r="J138" s="15" t="s">
        <v>1791</v>
      </c>
      <c r="K138" s="15" t="s">
        <v>114</v>
      </c>
      <c r="L138" s="17" t="s">
        <v>2683</v>
      </c>
      <c r="M138" s="17" t="s">
        <v>115</v>
      </c>
      <c r="N138" s="17" t="s">
        <v>1792</v>
      </c>
      <c r="O138" s="17" t="s">
        <v>32</v>
      </c>
      <c r="P138" t="str">
        <f t="shared" si="2"/>
        <v>市川六中中</v>
      </c>
    </row>
    <row r="139" spans="1:16" x14ac:dyDescent="0.2">
      <c r="A139" s="12">
        <v>2138</v>
      </c>
      <c r="B139" s="13" t="s">
        <v>2684</v>
      </c>
      <c r="C139" s="13" t="s">
        <v>2685</v>
      </c>
      <c r="D139" s="14" t="s">
        <v>1512</v>
      </c>
      <c r="E139" s="13" t="s">
        <v>4291</v>
      </c>
      <c r="F139" s="16">
        <v>2</v>
      </c>
      <c r="G139" s="14"/>
      <c r="H139" s="14"/>
      <c r="I139" s="14"/>
      <c r="J139" s="15" t="s">
        <v>1793</v>
      </c>
      <c r="K139" s="15" t="s">
        <v>853</v>
      </c>
      <c r="L139" s="17" t="s">
        <v>1794</v>
      </c>
      <c r="M139" s="17" t="s">
        <v>855</v>
      </c>
      <c r="N139" s="17" t="s">
        <v>1795</v>
      </c>
      <c r="O139" s="17" t="s">
        <v>32</v>
      </c>
      <c r="P139" t="str">
        <f t="shared" si="2"/>
        <v>市川六中中</v>
      </c>
    </row>
    <row r="140" spans="1:16" x14ac:dyDescent="0.2">
      <c r="A140" s="12">
        <v>2139</v>
      </c>
      <c r="B140" s="13" t="s">
        <v>2686</v>
      </c>
      <c r="C140" s="13" t="s">
        <v>2687</v>
      </c>
      <c r="D140" s="14" t="s">
        <v>1512</v>
      </c>
      <c r="E140" s="13" t="s">
        <v>4291</v>
      </c>
      <c r="F140" s="16">
        <v>2</v>
      </c>
      <c r="G140" s="14"/>
      <c r="H140" s="14"/>
      <c r="I140" s="14"/>
      <c r="J140" s="15" t="s">
        <v>680</v>
      </c>
      <c r="K140" s="15" t="s">
        <v>2688</v>
      </c>
      <c r="L140" s="17" t="s">
        <v>681</v>
      </c>
      <c r="M140" s="17" t="s">
        <v>1796</v>
      </c>
      <c r="N140" s="17" t="s">
        <v>1797</v>
      </c>
      <c r="O140" s="17" t="s">
        <v>32</v>
      </c>
      <c r="P140" t="str">
        <f t="shared" si="2"/>
        <v>市川六中中</v>
      </c>
    </row>
    <row r="141" spans="1:16" x14ac:dyDescent="0.2">
      <c r="A141" s="12">
        <v>2140</v>
      </c>
      <c r="B141" s="13" t="s">
        <v>2689</v>
      </c>
      <c r="C141" s="13" t="s">
        <v>2690</v>
      </c>
      <c r="D141" s="14" t="s">
        <v>1512</v>
      </c>
      <c r="E141" s="13" t="s">
        <v>4291</v>
      </c>
      <c r="F141" s="16">
        <v>2</v>
      </c>
      <c r="G141" s="14"/>
      <c r="H141" s="14"/>
      <c r="I141" s="14"/>
      <c r="J141" s="15" t="s">
        <v>1798</v>
      </c>
      <c r="K141" s="15" t="s">
        <v>1799</v>
      </c>
      <c r="L141" s="17" t="s">
        <v>1800</v>
      </c>
      <c r="M141" s="17" t="s">
        <v>1801</v>
      </c>
      <c r="N141" s="17" t="s">
        <v>1802</v>
      </c>
      <c r="O141" s="17" t="s">
        <v>32</v>
      </c>
      <c r="P141" t="str">
        <f t="shared" si="2"/>
        <v>市川六中中</v>
      </c>
    </row>
    <row r="142" spans="1:16" x14ac:dyDescent="0.2">
      <c r="A142" s="12">
        <v>2141</v>
      </c>
      <c r="B142" s="13" t="s">
        <v>2654</v>
      </c>
      <c r="C142" s="13" t="s">
        <v>2691</v>
      </c>
      <c r="D142" s="14" t="s">
        <v>1512</v>
      </c>
      <c r="E142" s="13" t="s">
        <v>4291</v>
      </c>
      <c r="F142" s="16">
        <v>3</v>
      </c>
      <c r="G142" s="14"/>
      <c r="H142" s="14"/>
      <c r="I142" s="14"/>
      <c r="J142" s="15" t="s">
        <v>676</v>
      </c>
      <c r="K142" s="15" t="s">
        <v>328</v>
      </c>
      <c r="L142" s="17" t="s">
        <v>678</v>
      </c>
      <c r="M142" s="17" t="s">
        <v>329</v>
      </c>
      <c r="N142" s="17" t="s">
        <v>1048</v>
      </c>
      <c r="O142" s="17" t="s">
        <v>32</v>
      </c>
      <c r="P142" t="str">
        <f t="shared" si="2"/>
        <v>市川六中中</v>
      </c>
    </row>
    <row r="143" spans="1:16" x14ac:dyDescent="0.2">
      <c r="A143" s="12">
        <v>2142</v>
      </c>
      <c r="B143" s="13" t="s">
        <v>2692</v>
      </c>
      <c r="C143" s="13" t="s">
        <v>2693</v>
      </c>
      <c r="D143" s="14" t="s">
        <v>1512</v>
      </c>
      <c r="E143" s="13" t="s">
        <v>4291</v>
      </c>
      <c r="F143" s="16">
        <v>3</v>
      </c>
      <c r="G143" s="14"/>
      <c r="H143" s="14"/>
      <c r="I143" s="14"/>
      <c r="J143" s="15" t="s">
        <v>692</v>
      </c>
      <c r="K143" s="15" t="s">
        <v>74</v>
      </c>
      <c r="L143" s="17" t="s">
        <v>693</v>
      </c>
      <c r="M143" s="17" t="s">
        <v>75</v>
      </c>
      <c r="N143" s="17" t="s">
        <v>1537</v>
      </c>
      <c r="O143" s="17" t="s">
        <v>32</v>
      </c>
      <c r="P143" t="str">
        <f t="shared" si="2"/>
        <v>市川六中中</v>
      </c>
    </row>
    <row r="144" spans="1:16" x14ac:dyDescent="0.2">
      <c r="A144" s="12">
        <v>2143</v>
      </c>
      <c r="B144" s="13" t="s">
        <v>2694</v>
      </c>
      <c r="C144" s="13" t="s">
        <v>2695</v>
      </c>
      <c r="D144" s="14" t="s">
        <v>1512</v>
      </c>
      <c r="E144" s="13" t="s">
        <v>4292</v>
      </c>
      <c r="F144" s="16">
        <v>2</v>
      </c>
      <c r="G144" s="14"/>
      <c r="H144" s="14"/>
      <c r="I144" s="14"/>
      <c r="J144" s="15" t="s">
        <v>2282</v>
      </c>
      <c r="K144" s="15" t="s">
        <v>2283</v>
      </c>
      <c r="L144" s="17" t="s">
        <v>2284</v>
      </c>
      <c r="M144" s="17" t="s">
        <v>2285</v>
      </c>
      <c r="N144" s="17" t="s">
        <v>2220</v>
      </c>
      <c r="O144" s="17" t="s">
        <v>32</v>
      </c>
      <c r="P144" t="str">
        <f t="shared" si="2"/>
        <v>昭和学院中中</v>
      </c>
    </row>
    <row r="145" spans="1:16" x14ac:dyDescent="0.2">
      <c r="A145" s="12">
        <v>2144</v>
      </c>
      <c r="B145" s="22" t="s">
        <v>2541</v>
      </c>
      <c r="C145" s="13" t="s">
        <v>2696</v>
      </c>
      <c r="D145" s="14" t="s">
        <v>1512</v>
      </c>
      <c r="E145" s="13" t="s">
        <v>4292</v>
      </c>
      <c r="F145" s="16">
        <v>2</v>
      </c>
      <c r="G145" s="14"/>
      <c r="H145" s="14"/>
      <c r="I145" s="14"/>
      <c r="J145" s="15" t="s">
        <v>486</v>
      </c>
      <c r="K145" s="15" t="s">
        <v>140</v>
      </c>
      <c r="L145" s="17" t="s">
        <v>2286</v>
      </c>
      <c r="M145" s="17" t="s">
        <v>141</v>
      </c>
      <c r="N145" s="17" t="s">
        <v>2287</v>
      </c>
      <c r="O145" s="17" t="s">
        <v>32</v>
      </c>
      <c r="P145" t="str">
        <f t="shared" si="2"/>
        <v>昭和学院中中</v>
      </c>
    </row>
    <row r="146" spans="1:16" x14ac:dyDescent="0.2">
      <c r="A146" s="12">
        <v>2145</v>
      </c>
      <c r="B146" s="22" t="s">
        <v>2697</v>
      </c>
      <c r="C146" s="13" t="s">
        <v>2698</v>
      </c>
      <c r="D146" s="14" t="s">
        <v>1512</v>
      </c>
      <c r="E146" s="13" t="s">
        <v>4293</v>
      </c>
      <c r="F146" s="16">
        <v>3</v>
      </c>
      <c r="G146" s="14"/>
      <c r="H146" s="14"/>
      <c r="I146" s="14"/>
      <c r="J146" s="15" t="s">
        <v>537</v>
      </c>
      <c r="K146" s="15" t="s">
        <v>74</v>
      </c>
      <c r="L146" s="17" t="s">
        <v>538</v>
      </c>
      <c r="M146" s="17" t="s">
        <v>75</v>
      </c>
      <c r="N146" s="17" t="s">
        <v>539</v>
      </c>
      <c r="O146" s="17" t="s">
        <v>32</v>
      </c>
      <c r="P146" t="str">
        <f t="shared" si="2"/>
        <v>大洲中中</v>
      </c>
    </row>
    <row r="147" spans="1:16" x14ac:dyDescent="0.2">
      <c r="A147" s="12">
        <v>2146</v>
      </c>
      <c r="B147" s="22" t="s">
        <v>2699</v>
      </c>
      <c r="C147" s="13" t="s">
        <v>2700</v>
      </c>
      <c r="D147" s="14" t="s">
        <v>1512</v>
      </c>
      <c r="E147" s="13" t="s">
        <v>4293</v>
      </c>
      <c r="F147" s="16">
        <v>3</v>
      </c>
      <c r="G147" s="14"/>
      <c r="H147" s="14"/>
      <c r="I147" s="14"/>
      <c r="J147" s="15" t="s">
        <v>542</v>
      </c>
      <c r="K147" s="15" t="s">
        <v>543</v>
      </c>
      <c r="L147" s="17" t="s">
        <v>544</v>
      </c>
      <c r="M147" s="17" t="s">
        <v>545</v>
      </c>
      <c r="N147" s="17" t="s">
        <v>546</v>
      </c>
      <c r="O147" s="17" t="s">
        <v>32</v>
      </c>
      <c r="P147" t="str">
        <f t="shared" si="2"/>
        <v>大洲中中</v>
      </c>
    </row>
    <row r="148" spans="1:16" x14ac:dyDescent="0.2">
      <c r="A148" s="12">
        <v>2147</v>
      </c>
      <c r="B148" s="22" t="s">
        <v>547</v>
      </c>
      <c r="C148" s="13" t="s">
        <v>548</v>
      </c>
      <c r="D148" s="14" t="s">
        <v>1512</v>
      </c>
      <c r="E148" s="13" t="s">
        <v>4293</v>
      </c>
      <c r="F148" s="16">
        <v>3</v>
      </c>
      <c r="G148" s="14"/>
      <c r="H148" s="14"/>
      <c r="I148" s="14"/>
      <c r="J148" s="15" t="s">
        <v>549</v>
      </c>
      <c r="K148" s="15" t="s">
        <v>2701</v>
      </c>
      <c r="L148" s="17" t="s">
        <v>550</v>
      </c>
      <c r="M148" s="17" t="s">
        <v>551</v>
      </c>
      <c r="N148" s="17" t="s">
        <v>552</v>
      </c>
      <c r="O148" s="17" t="s">
        <v>32</v>
      </c>
      <c r="P148" t="str">
        <f t="shared" si="2"/>
        <v>大洲中中</v>
      </c>
    </row>
    <row r="149" spans="1:16" x14ac:dyDescent="0.2">
      <c r="A149" s="12">
        <v>2148</v>
      </c>
      <c r="B149" s="22" t="s">
        <v>2572</v>
      </c>
      <c r="C149" s="13" t="s">
        <v>2702</v>
      </c>
      <c r="D149" s="14" t="s">
        <v>1512</v>
      </c>
      <c r="E149" s="13" t="s">
        <v>4293</v>
      </c>
      <c r="F149" s="16">
        <v>3</v>
      </c>
      <c r="G149" s="14"/>
      <c r="H149" s="14"/>
      <c r="I149" s="14"/>
      <c r="J149" s="15" t="s">
        <v>276</v>
      </c>
      <c r="K149" s="15" t="s">
        <v>157</v>
      </c>
      <c r="L149" s="17" t="s">
        <v>553</v>
      </c>
      <c r="M149" s="17" t="s">
        <v>159</v>
      </c>
      <c r="N149" s="17" t="s">
        <v>554</v>
      </c>
      <c r="O149" s="17" t="s">
        <v>32</v>
      </c>
      <c r="P149" t="str">
        <f t="shared" si="2"/>
        <v>大洲中中</v>
      </c>
    </row>
    <row r="150" spans="1:16" x14ac:dyDescent="0.2">
      <c r="A150" s="12">
        <v>2149</v>
      </c>
      <c r="B150" s="22" t="s">
        <v>2703</v>
      </c>
      <c r="C150" s="13" t="s">
        <v>2704</v>
      </c>
      <c r="D150" s="14" t="s">
        <v>1512</v>
      </c>
      <c r="E150" s="13" t="s">
        <v>4293</v>
      </c>
      <c r="F150" s="16">
        <v>3</v>
      </c>
      <c r="G150" s="14"/>
      <c r="H150" s="14"/>
      <c r="I150" s="14"/>
      <c r="J150" s="15" t="s">
        <v>555</v>
      </c>
      <c r="K150" s="15" t="s">
        <v>297</v>
      </c>
      <c r="L150" s="17" t="s">
        <v>556</v>
      </c>
      <c r="M150" s="17" t="s">
        <v>298</v>
      </c>
      <c r="N150" s="17" t="s">
        <v>557</v>
      </c>
      <c r="O150" s="17" t="s">
        <v>32</v>
      </c>
      <c r="P150" t="str">
        <f t="shared" si="2"/>
        <v>大洲中中</v>
      </c>
    </row>
    <row r="151" spans="1:16" x14ac:dyDescent="0.2">
      <c r="A151" s="12">
        <v>2150</v>
      </c>
      <c r="B151" s="22" t="s">
        <v>2705</v>
      </c>
      <c r="C151" s="13" t="s">
        <v>2706</v>
      </c>
      <c r="D151" s="14" t="s">
        <v>1512</v>
      </c>
      <c r="E151" s="13" t="s">
        <v>4293</v>
      </c>
      <c r="F151" s="16">
        <v>2</v>
      </c>
      <c r="G151" s="14"/>
      <c r="H151" s="14"/>
      <c r="I151" s="14"/>
      <c r="J151" s="15" t="s">
        <v>1955</v>
      </c>
      <c r="K151" s="15" t="s">
        <v>859</v>
      </c>
      <c r="L151" s="17" t="s">
        <v>1956</v>
      </c>
      <c r="M151" s="17" t="s">
        <v>2188</v>
      </c>
      <c r="N151" s="17" t="s">
        <v>2189</v>
      </c>
      <c r="O151" s="17" t="s">
        <v>32</v>
      </c>
      <c r="P151" t="str">
        <f t="shared" si="2"/>
        <v>大洲中中</v>
      </c>
    </row>
    <row r="152" spans="1:16" x14ac:dyDescent="0.2">
      <c r="A152" s="12">
        <v>2151</v>
      </c>
      <c r="B152" s="22" t="s">
        <v>2707</v>
      </c>
      <c r="C152" s="13" t="s">
        <v>2708</v>
      </c>
      <c r="D152" s="14" t="s">
        <v>1512</v>
      </c>
      <c r="E152" s="13" t="s">
        <v>4293</v>
      </c>
      <c r="F152" s="16">
        <v>2</v>
      </c>
      <c r="G152" s="14"/>
      <c r="H152" s="14"/>
      <c r="I152" s="14"/>
      <c r="J152" s="15" t="s">
        <v>2263</v>
      </c>
      <c r="K152" s="15" t="s">
        <v>78</v>
      </c>
      <c r="L152" s="17" t="s">
        <v>2264</v>
      </c>
      <c r="M152" s="17" t="s">
        <v>2265</v>
      </c>
      <c r="N152" s="17" t="s">
        <v>2266</v>
      </c>
      <c r="O152" s="17" t="s">
        <v>32</v>
      </c>
      <c r="P152" t="str">
        <f t="shared" si="2"/>
        <v>大洲中中</v>
      </c>
    </row>
    <row r="153" spans="1:16" x14ac:dyDescent="0.2">
      <c r="A153" s="12">
        <v>2152</v>
      </c>
      <c r="B153" s="13" t="s">
        <v>2709</v>
      </c>
      <c r="C153" s="13" t="s">
        <v>2710</v>
      </c>
      <c r="D153" s="14" t="s">
        <v>1512</v>
      </c>
      <c r="E153" s="13" t="s">
        <v>4294</v>
      </c>
      <c r="F153" s="16">
        <v>2</v>
      </c>
      <c r="G153" s="14"/>
      <c r="H153" s="14"/>
      <c r="I153" s="14"/>
      <c r="J153" s="15" t="s">
        <v>2140</v>
      </c>
      <c r="K153" s="15" t="s">
        <v>211</v>
      </c>
      <c r="L153" s="17" t="s">
        <v>2141</v>
      </c>
      <c r="M153" s="17" t="s">
        <v>212</v>
      </c>
      <c r="N153" s="17" t="s">
        <v>2142</v>
      </c>
      <c r="O153" s="17" t="s">
        <v>32</v>
      </c>
      <c r="P153" t="str">
        <f t="shared" si="2"/>
        <v>筑波大聴覚中中</v>
      </c>
    </row>
    <row r="154" spans="1:16" x14ac:dyDescent="0.2">
      <c r="A154" s="12">
        <v>2153</v>
      </c>
      <c r="B154" s="13" t="s">
        <v>2711</v>
      </c>
      <c r="C154" s="13" t="s">
        <v>2712</v>
      </c>
      <c r="D154" s="14" t="s">
        <v>1512</v>
      </c>
      <c r="E154" s="13" t="s">
        <v>4294</v>
      </c>
      <c r="F154" s="16">
        <v>2</v>
      </c>
      <c r="G154" s="14"/>
      <c r="H154" s="14"/>
      <c r="I154" s="14"/>
      <c r="J154" s="15" t="s">
        <v>145</v>
      </c>
      <c r="K154" s="15" t="s">
        <v>2143</v>
      </c>
      <c r="L154" s="17" t="s">
        <v>146</v>
      </c>
      <c r="M154" s="17" t="s">
        <v>2144</v>
      </c>
      <c r="N154" s="17" t="s">
        <v>2145</v>
      </c>
      <c r="O154" s="17" t="s">
        <v>32</v>
      </c>
      <c r="P154" t="str">
        <f t="shared" si="2"/>
        <v>筑波大聴覚中中</v>
      </c>
    </row>
    <row r="155" spans="1:16" x14ac:dyDescent="0.2">
      <c r="A155" s="12">
        <v>2154</v>
      </c>
      <c r="B155" s="13" t="s">
        <v>2713</v>
      </c>
      <c r="C155" s="13" t="s">
        <v>2714</v>
      </c>
      <c r="D155" s="14" t="s">
        <v>1512</v>
      </c>
      <c r="E155" s="13" t="s">
        <v>4306</v>
      </c>
      <c r="F155" s="16">
        <v>3</v>
      </c>
      <c r="G155" s="14"/>
      <c r="H155" s="14"/>
      <c r="I155" s="14"/>
      <c r="J155" s="15" t="s">
        <v>905</v>
      </c>
      <c r="K155" s="15" t="s">
        <v>906</v>
      </c>
      <c r="L155" s="17" t="s">
        <v>907</v>
      </c>
      <c r="M155" s="17" t="s">
        <v>908</v>
      </c>
      <c r="N155" s="17" t="s">
        <v>909</v>
      </c>
      <c r="O155" s="17" t="s">
        <v>32</v>
      </c>
      <c r="P155" t="str">
        <f t="shared" si="2"/>
        <v>南行徳中中</v>
      </c>
    </row>
    <row r="156" spans="1:16" x14ac:dyDescent="0.2">
      <c r="A156" s="12">
        <v>2155</v>
      </c>
      <c r="B156" s="13" t="s">
        <v>2715</v>
      </c>
      <c r="C156" s="13" t="s">
        <v>2716</v>
      </c>
      <c r="D156" s="14" t="s">
        <v>1512</v>
      </c>
      <c r="E156" s="13" t="s">
        <v>4306</v>
      </c>
      <c r="F156" s="16">
        <v>3</v>
      </c>
      <c r="G156" s="14"/>
      <c r="H156" s="14"/>
      <c r="I156" s="14"/>
      <c r="J156" s="15" t="s">
        <v>311</v>
      </c>
      <c r="K156" s="15" t="s">
        <v>2717</v>
      </c>
      <c r="L156" s="17" t="s">
        <v>312</v>
      </c>
      <c r="M156" s="17" t="s">
        <v>2718</v>
      </c>
      <c r="N156" s="17" t="s">
        <v>2719</v>
      </c>
      <c r="O156" s="17" t="s">
        <v>32</v>
      </c>
      <c r="P156" t="str">
        <f t="shared" si="2"/>
        <v>南行徳中中</v>
      </c>
    </row>
    <row r="157" spans="1:16" x14ac:dyDescent="0.2">
      <c r="A157" s="12">
        <v>2156</v>
      </c>
      <c r="B157" s="13" t="s">
        <v>2720</v>
      </c>
      <c r="C157" s="13" t="s">
        <v>2721</v>
      </c>
      <c r="D157" s="14" t="s">
        <v>1512</v>
      </c>
      <c r="E157" s="13" t="s">
        <v>4297</v>
      </c>
      <c r="F157" s="16">
        <v>3</v>
      </c>
      <c r="G157" s="14"/>
      <c r="H157" s="14"/>
      <c r="I157" s="14"/>
      <c r="J157" s="15" t="s">
        <v>224</v>
      </c>
      <c r="K157" s="15" t="s">
        <v>459</v>
      </c>
      <c r="L157" s="17" t="s">
        <v>225</v>
      </c>
      <c r="M157" s="17" t="s">
        <v>460</v>
      </c>
      <c r="N157" s="17" t="s">
        <v>461</v>
      </c>
      <c r="O157" s="17" t="s">
        <v>32</v>
      </c>
      <c r="P157" t="str">
        <f t="shared" si="2"/>
        <v>日出学園中中</v>
      </c>
    </row>
    <row r="158" spans="1:16" x14ac:dyDescent="0.2">
      <c r="A158" s="12">
        <v>2157</v>
      </c>
      <c r="B158" s="13" t="s">
        <v>2722</v>
      </c>
      <c r="C158" s="13" t="s">
        <v>2723</v>
      </c>
      <c r="D158" s="14" t="s">
        <v>1512</v>
      </c>
      <c r="E158" s="13" t="s">
        <v>4297</v>
      </c>
      <c r="F158" s="16">
        <v>3</v>
      </c>
      <c r="G158" s="14"/>
      <c r="H158" s="14"/>
      <c r="I158" s="14"/>
      <c r="J158" s="15" t="s">
        <v>462</v>
      </c>
      <c r="K158" s="15" t="s">
        <v>114</v>
      </c>
      <c r="L158" s="17" t="s">
        <v>463</v>
      </c>
      <c r="M158" s="17" t="s">
        <v>115</v>
      </c>
      <c r="N158" s="17" t="s">
        <v>464</v>
      </c>
      <c r="O158" s="17" t="s">
        <v>32</v>
      </c>
      <c r="P158" t="str">
        <f t="shared" si="2"/>
        <v>日出学園中中</v>
      </c>
    </row>
    <row r="159" spans="1:16" x14ac:dyDescent="0.2">
      <c r="A159" s="12">
        <v>2158</v>
      </c>
      <c r="B159" s="22" t="s">
        <v>2724</v>
      </c>
      <c r="C159" s="13" t="s">
        <v>2725</v>
      </c>
      <c r="D159" s="14" t="s">
        <v>1512</v>
      </c>
      <c r="E159" s="13" t="s">
        <v>4297</v>
      </c>
      <c r="F159" s="16">
        <v>3</v>
      </c>
      <c r="G159" s="14"/>
      <c r="H159" s="14"/>
      <c r="I159" s="14"/>
      <c r="J159" s="15" t="s">
        <v>465</v>
      </c>
      <c r="K159" s="15" t="s">
        <v>466</v>
      </c>
      <c r="L159" s="17" t="s">
        <v>467</v>
      </c>
      <c r="M159" s="17" t="s">
        <v>468</v>
      </c>
      <c r="N159" s="17" t="s">
        <v>427</v>
      </c>
      <c r="O159" s="17" t="s">
        <v>32</v>
      </c>
      <c r="P159" t="str">
        <f t="shared" si="2"/>
        <v>日出学園中中</v>
      </c>
    </row>
    <row r="160" spans="1:16" x14ac:dyDescent="0.2">
      <c r="A160" s="12">
        <v>2159</v>
      </c>
      <c r="B160" s="22" t="s">
        <v>2726</v>
      </c>
      <c r="C160" s="13" t="s">
        <v>2727</v>
      </c>
      <c r="D160" s="14" t="s">
        <v>1512</v>
      </c>
      <c r="E160" s="13" t="s">
        <v>4297</v>
      </c>
      <c r="F160" s="16">
        <v>3</v>
      </c>
      <c r="G160" s="14"/>
      <c r="H160" s="14"/>
      <c r="I160" s="14"/>
      <c r="J160" s="15" t="s">
        <v>469</v>
      </c>
      <c r="K160" s="15" t="s">
        <v>332</v>
      </c>
      <c r="L160" s="17" t="s">
        <v>470</v>
      </c>
      <c r="M160" s="17" t="s">
        <v>333</v>
      </c>
      <c r="N160" s="17" t="s">
        <v>471</v>
      </c>
      <c r="O160" s="17" t="s">
        <v>32</v>
      </c>
      <c r="P160" t="str">
        <f t="shared" si="2"/>
        <v>日出学園中中</v>
      </c>
    </row>
    <row r="161" spans="1:16" x14ac:dyDescent="0.2">
      <c r="A161" s="12">
        <v>2160</v>
      </c>
      <c r="B161" s="22" t="s">
        <v>3718</v>
      </c>
      <c r="C161" s="13" t="s">
        <v>3719</v>
      </c>
      <c r="D161" s="14" t="s">
        <v>87</v>
      </c>
      <c r="E161" s="13" t="s">
        <v>4297</v>
      </c>
      <c r="F161" s="16">
        <v>1</v>
      </c>
      <c r="G161" s="14" t="s">
        <v>3256</v>
      </c>
      <c r="H161" s="14" t="s">
        <v>390</v>
      </c>
      <c r="I161" s="14"/>
      <c r="J161" s="15" t="s">
        <v>3720</v>
      </c>
      <c r="K161" s="15" t="s">
        <v>213</v>
      </c>
      <c r="L161" s="17" t="s">
        <v>3721</v>
      </c>
      <c r="M161" s="17" t="s">
        <v>214</v>
      </c>
      <c r="N161" s="17" t="s">
        <v>3642</v>
      </c>
      <c r="O161" s="17" t="s">
        <v>32</v>
      </c>
      <c r="P161" t="str">
        <f t="shared" si="2"/>
        <v>日出学園中中</v>
      </c>
    </row>
    <row r="162" spans="1:16" x14ac:dyDescent="0.2">
      <c r="A162" s="12">
        <v>2161</v>
      </c>
      <c r="B162" s="13" t="s">
        <v>473</v>
      </c>
      <c r="C162" s="13" t="s">
        <v>474</v>
      </c>
      <c r="D162" s="14" t="s">
        <v>1512</v>
      </c>
      <c r="E162" s="13" t="s">
        <v>4297</v>
      </c>
      <c r="F162" s="16">
        <v>3</v>
      </c>
      <c r="G162" s="14"/>
      <c r="H162" s="14"/>
      <c r="I162" s="14"/>
      <c r="J162" s="15" t="s">
        <v>475</v>
      </c>
      <c r="K162" s="15" t="s">
        <v>476</v>
      </c>
      <c r="L162" s="17" t="s">
        <v>477</v>
      </c>
      <c r="M162" s="17" t="s">
        <v>478</v>
      </c>
      <c r="N162" s="17" t="s">
        <v>479</v>
      </c>
      <c r="O162" s="17" t="s">
        <v>32</v>
      </c>
      <c r="P162" t="str">
        <f t="shared" si="2"/>
        <v>日出学園中中</v>
      </c>
    </row>
    <row r="163" spans="1:16" x14ac:dyDescent="0.2">
      <c r="A163" s="12">
        <v>2162</v>
      </c>
      <c r="B163" s="13" t="s">
        <v>742</v>
      </c>
      <c r="C163" s="13" t="s">
        <v>743</v>
      </c>
      <c r="D163" s="14" t="s">
        <v>1512</v>
      </c>
      <c r="E163" s="13" t="s">
        <v>4297</v>
      </c>
      <c r="F163" s="16">
        <v>3</v>
      </c>
      <c r="G163" s="14"/>
      <c r="H163" s="14"/>
      <c r="I163" s="14"/>
      <c r="J163" s="15" t="s">
        <v>40</v>
      </c>
      <c r="K163" s="15" t="s">
        <v>646</v>
      </c>
      <c r="L163" s="17" t="s">
        <v>42</v>
      </c>
      <c r="M163" s="17" t="s">
        <v>648</v>
      </c>
      <c r="N163" s="17" t="s">
        <v>744</v>
      </c>
      <c r="O163" s="17" t="s">
        <v>32</v>
      </c>
      <c r="P163" t="str">
        <f t="shared" si="2"/>
        <v>日出学園中中</v>
      </c>
    </row>
    <row r="164" spans="1:16" x14ac:dyDescent="0.2">
      <c r="A164" s="12">
        <v>2163</v>
      </c>
      <c r="B164" s="13" t="s">
        <v>612</v>
      </c>
      <c r="C164" s="13" t="s">
        <v>1594</v>
      </c>
      <c r="D164" s="14" t="s">
        <v>1512</v>
      </c>
      <c r="E164" s="13" t="s">
        <v>4297</v>
      </c>
      <c r="F164" s="16">
        <v>2</v>
      </c>
      <c r="G164" s="14"/>
      <c r="H164" s="14"/>
      <c r="I164" s="14"/>
      <c r="J164" s="15" t="s">
        <v>614</v>
      </c>
      <c r="K164" s="15" t="s">
        <v>1595</v>
      </c>
      <c r="L164" s="17" t="s">
        <v>616</v>
      </c>
      <c r="M164" s="17" t="s">
        <v>1596</v>
      </c>
      <c r="N164" s="17" t="s">
        <v>1597</v>
      </c>
      <c r="O164" s="17" t="s">
        <v>32</v>
      </c>
      <c r="P164" t="str">
        <f t="shared" si="2"/>
        <v>日出学園中中</v>
      </c>
    </row>
    <row r="165" spans="1:16" x14ac:dyDescent="0.2">
      <c r="A165" s="12">
        <v>2164</v>
      </c>
      <c r="B165" s="13" t="s">
        <v>1598</v>
      </c>
      <c r="C165" s="13" t="s">
        <v>1599</v>
      </c>
      <c r="D165" s="14" t="s">
        <v>1512</v>
      </c>
      <c r="E165" s="13" t="s">
        <v>4297</v>
      </c>
      <c r="F165" s="16">
        <v>2</v>
      </c>
      <c r="G165" s="14"/>
      <c r="H165" s="14"/>
      <c r="I165" s="14"/>
      <c r="J165" s="15" t="s">
        <v>1600</v>
      </c>
      <c r="K165" s="15" t="s">
        <v>689</v>
      </c>
      <c r="L165" s="17" t="s">
        <v>1601</v>
      </c>
      <c r="M165" s="17" t="s">
        <v>691</v>
      </c>
      <c r="N165" s="17" t="s">
        <v>1602</v>
      </c>
      <c r="O165" s="17" t="s">
        <v>32</v>
      </c>
      <c r="P165" t="str">
        <f t="shared" si="2"/>
        <v>日出学園中中</v>
      </c>
    </row>
    <row r="166" spans="1:16" x14ac:dyDescent="0.2">
      <c r="A166" s="12">
        <v>2165</v>
      </c>
      <c r="B166" s="13" t="s">
        <v>2190</v>
      </c>
      <c r="C166" s="13" t="s">
        <v>2191</v>
      </c>
      <c r="D166" s="14" t="s">
        <v>1512</v>
      </c>
      <c r="E166" s="13" t="s">
        <v>4297</v>
      </c>
      <c r="F166" s="16">
        <v>3</v>
      </c>
      <c r="G166" s="14"/>
      <c r="H166" s="14"/>
      <c r="I166" s="14"/>
      <c r="J166" s="15" t="s">
        <v>3722</v>
      </c>
      <c r="K166" s="15" t="s">
        <v>74</v>
      </c>
      <c r="L166" s="17" t="s">
        <v>457</v>
      </c>
      <c r="M166" s="17" t="s">
        <v>75</v>
      </c>
      <c r="N166" s="17" t="s">
        <v>2192</v>
      </c>
      <c r="O166" s="17" t="s">
        <v>32</v>
      </c>
      <c r="P166" t="str">
        <f t="shared" si="2"/>
        <v>日出学園中中</v>
      </c>
    </row>
    <row r="167" spans="1:16" x14ac:dyDescent="0.2">
      <c r="A167" s="12">
        <v>2166</v>
      </c>
      <c r="B167" s="13" t="s">
        <v>2497</v>
      </c>
      <c r="C167" s="13" t="s">
        <v>2728</v>
      </c>
      <c r="D167" s="14" t="s">
        <v>1512</v>
      </c>
      <c r="E167" s="13" t="s">
        <v>4298</v>
      </c>
      <c r="F167" s="16">
        <v>3</v>
      </c>
      <c r="G167" s="14"/>
      <c r="H167" s="14"/>
      <c r="I167" s="14"/>
      <c r="J167" s="15" t="s">
        <v>130</v>
      </c>
      <c r="K167" s="15" t="s">
        <v>215</v>
      </c>
      <c r="L167" s="17" t="s">
        <v>132</v>
      </c>
      <c r="M167" s="17" t="s">
        <v>216</v>
      </c>
      <c r="N167" s="17" t="s">
        <v>535</v>
      </c>
      <c r="O167" s="17" t="s">
        <v>32</v>
      </c>
      <c r="P167" t="str">
        <f t="shared" si="2"/>
        <v>入船中中</v>
      </c>
    </row>
    <row r="168" spans="1:16" x14ac:dyDescent="0.2">
      <c r="A168" s="12">
        <v>2167</v>
      </c>
      <c r="B168" s="13" t="s">
        <v>2729</v>
      </c>
      <c r="C168" s="13" t="s">
        <v>2730</v>
      </c>
      <c r="D168" s="14" t="s">
        <v>1512</v>
      </c>
      <c r="E168" s="13" t="s">
        <v>4298</v>
      </c>
      <c r="F168" s="16">
        <v>3</v>
      </c>
      <c r="G168" s="14"/>
      <c r="H168" s="14"/>
      <c r="I168" s="14"/>
      <c r="J168" s="15" t="s">
        <v>238</v>
      </c>
      <c r="K168" s="15" t="s">
        <v>128</v>
      </c>
      <c r="L168" s="17" t="s">
        <v>239</v>
      </c>
      <c r="M168" s="17" t="s">
        <v>129</v>
      </c>
      <c r="N168" s="17" t="s">
        <v>536</v>
      </c>
      <c r="O168" s="17" t="s">
        <v>32</v>
      </c>
      <c r="P168" t="str">
        <f t="shared" si="2"/>
        <v>入船中中</v>
      </c>
    </row>
    <row r="169" spans="1:16" x14ac:dyDescent="0.2">
      <c r="A169" s="12">
        <v>2168</v>
      </c>
      <c r="B169" s="13" t="s">
        <v>2731</v>
      </c>
      <c r="C169" s="13" t="s">
        <v>2732</v>
      </c>
      <c r="D169" s="14" t="s">
        <v>1512</v>
      </c>
      <c r="E169" s="13" t="s">
        <v>4298</v>
      </c>
      <c r="F169" s="16">
        <v>2</v>
      </c>
      <c r="G169" s="14"/>
      <c r="H169" s="14"/>
      <c r="I169" s="14"/>
      <c r="J169" s="15" t="s">
        <v>965</v>
      </c>
      <c r="K169" s="15" t="s">
        <v>213</v>
      </c>
      <c r="L169" s="17" t="s">
        <v>243</v>
      </c>
      <c r="M169" s="17" t="s">
        <v>214</v>
      </c>
      <c r="N169" s="17" t="s">
        <v>1712</v>
      </c>
      <c r="O169" s="17" t="s">
        <v>32</v>
      </c>
      <c r="P169" t="str">
        <f t="shared" si="2"/>
        <v>入船中中</v>
      </c>
    </row>
    <row r="170" spans="1:16" x14ac:dyDescent="0.2">
      <c r="A170" s="12">
        <v>2169</v>
      </c>
      <c r="B170" s="13" t="s">
        <v>742</v>
      </c>
      <c r="C170" s="13" t="s">
        <v>803</v>
      </c>
      <c r="D170" s="14" t="s">
        <v>1512</v>
      </c>
      <c r="E170" s="13" t="s">
        <v>4299</v>
      </c>
      <c r="F170" s="16">
        <v>3</v>
      </c>
      <c r="G170" s="14"/>
      <c r="H170" s="14"/>
      <c r="I170" s="14"/>
      <c r="J170" s="15" t="s">
        <v>40</v>
      </c>
      <c r="K170" s="15" t="s">
        <v>151</v>
      </c>
      <c r="L170" s="17" t="s">
        <v>42</v>
      </c>
      <c r="M170" s="17" t="s">
        <v>153</v>
      </c>
      <c r="N170" s="17" t="s">
        <v>1517</v>
      </c>
      <c r="O170" s="17" t="s">
        <v>32</v>
      </c>
      <c r="P170" t="str">
        <f t="shared" si="2"/>
        <v>美浜中中</v>
      </c>
    </row>
    <row r="171" spans="1:16" x14ac:dyDescent="0.2">
      <c r="A171" s="12">
        <v>2170</v>
      </c>
      <c r="B171" s="13" t="s">
        <v>804</v>
      </c>
      <c r="C171" s="13" t="s">
        <v>805</v>
      </c>
      <c r="D171" s="14" t="s">
        <v>1512</v>
      </c>
      <c r="E171" s="13" t="s">
        <v>4299</v>
      </c>
      <c r="F171" s="16">
        <v>3</v>
      </c>
      <c r="G171" s="14"/>
      <c r="H171" s="14"/>
      <c r="I171" s="14"/>
      <c r="J171" s="15" t="s">
        <v>1518</v>
      </c>
      <c r="K171" s="15" t="s">
        <v>184</v>
      </c>
      <c r="L171" s="17" t="s">
        <v>806</v>
      </c>
      <c r="M171" s="17" t="s">
        <v>185</v>
      </c>
      <c r="N171" s="17" t="s">
        <v>807</v>
      </c>
      <c r="O171" s="17" t="s">
        <v>32</v>
      </c>
      <c r="P171" t="str">
        <f t="shared" si="2"/>
        <v>美浜中中</v>
      </c>
    </row>
    <row r="172" spans="1:16" x14ac:dyDescent="0.2">
      <c r="A172" s="12">
        <v>2171</v>
      </c>
      <c r="B172" s="13" t="s">
        <v>808</v>
      </c>
      <c r="C172" s="13" t="s">
        <v>809</v>
      </c>
      <c r="D172" s="14" t="s">
        <v>1512</v>
      </c>
      <c r="E172" s="13" t="s">
        <v>4299</v>
      </c>
      <c r="F172" s="16">
        <v>3</v>
      </c>
      <c r="G172" s="14"/>
      <c r="H172" s="14"/>
      <c r="I172" s="14"/>
      <c r="J172" s="15" t="s">
        <v>160</v>
      </c>
      <c r="K172" s="15" t="s">
        <v>1519</v>
      </c>
      <c r="L172" s="17" t="s">
        <v>161</v>
      </c>
      <c r="M172" s="17" t="s">
        <v>810</v>
      </c>
      <c r="N172" s="17" t="s">
        <v>1520</v>
      </c>
      <c r="O172" s="17" t="s">
        <v>32</v>
      </c>
      <c r="P172" t="str">
        <f t="shared" si="2"/>
        <v>美浜中中</v>
      </c>
    </row>
    <row r="173" spans="1:16" x14ac:dyDescent="0.2">
      <c r="A173" s="12">
        <v>2172</v>
      </c>
      <c r="B173" s="13" t="s">
        <v>811</v>
      </c>
      <c r="C173" s="13" t="s">
        <v>812</v>
      </c>
      <c r="D173" s="14" t="s">
        <v>1512</v>
      </c>
      <c r="E173" s="13" t="s">
        <v>4299</v>
      </c>
      <c r="F173" s="16">
        <v>3</v>
      </c>
      <c r="G173" s="14"/>
      <c r="H173" s="14"/>
      <c r="I173" s="14"/>
      <c r="J173" s="15" t="s">
        <v>1521</v>
      </c>
      <c r="K173" s="15" t="s">
        <v>116</v>
      </c>
      <c r="L173" s="17" t="s">
        <v>813</v>
      </c>
      <c r="M173" s="17" t="s">
        <v>117</v>
      </c>
      <c r="N173" s="17" t="s">
        <v>1522</v>
      </c>
      <c r="O173" s="17" t="s">
        <v>32</v>
      </c>
      <c r="P173" t="str">
        <f t="shared" si="2"/>
        <v>美浜中中</v>
      </c>
    </row>
    <row r="174" spans="1:16" x14ac:dyDescent="0.2">
      <c r="A174" s="12">
        <v>2173</v>
      </c>
      <c r="B174" s="13" t="s">
        <v>814</v>
      </c>
      <c r="C174" s="13" t="s">
        <v>815</v>
      </c>
      <c r="D174" s="14" t="s">
        <v>1512</v>
      </c>
      <c r="E174" s="13" t="s">
        <v>4299</v>
      </c>
      <c r="F174" s="16">
        <v>3</v>
      </c>
      <c r="G174" s="14"/>
      <c r="H174" s="14"/>
      <c r="I174" s="14"/>
      <c r="J174" s="15" t="s">
        <v>379</v>
      </c>
      <c r="K174" s="15" t="s">
        <v>108</v>
      </c>
      <c r="L174" s="17" t="s">
        <v>717</v>
      </c>
      <c r="M174" s="17" t="s">
        <v>109</v>
      </c>
      <c r="N174" s="17" t="s">
        <v>1523</v>
      </c>
      <c r="O174" s="17" t="s">
        <v>32</v>
      </c>
      <c r="P174" t="str">
        <f t="shared" si="2"/>
        <v>美浜中中</v>
      </c>
    </row>
    <row r="175" spans="1:16" x14ac:dyDescent="0.2">
      <c r="A175" s="12">
        <v>2174</v>
      </c>
      <c r="B175" s="13" t="s">
        <v>816</v>
      </c>
      <c r="C175" s="13" t="s">
        <v>817</v>
      </c>
      <c r="D175" s="14" t="s">
        <v>1512</v>
      </c>
      <c r="E175" s="13" t="s">
        <v>4299</v>
      </c>
      <c r="F175" s="16">
        <v>3</v>
      </c>
      <c r="G175" s="14"/>
      <c r="H175" s="14"/>
      <c r="I175" s="14"/>
      <c r="J175" s="15" t="s">
        <v>818</v>
      </c>
      <c r="K175" s="15" t="s">
        <v>2733</v>
      </c>
      <c r="L175" s="17" t="s">
        <v>819</v>
      </c>
      <c r="M175" s="17" t="s">
        <v>2734</v>
      </c>
      <c r="N175" s="17" t="s">
        <v>820</v>
      </c>
      <c r="O175" s="17" t="s">
        <v>32</v>
      </c>
      <c r="P175" t="str">
        <f t="shared" si="2"/>
        <v>美浜中中</v>
      </c>
    </row>
    <row r="176" spans="1:16" x14ac:dyDescent="0.2">
      <c r="A176" s="12">
        <v>2175</v>
      </c>
      <c r="B176" s="13" t="s">
        <v>821</v>
      </c>
      <c r="C176" s="13" t="s">
        <v>822</v>
      </c>
      <c r="D176" s="14" t="s">
        <v>1512</v>
      </c>
      <c r="E176" s="13" t="s">
        <v>4299</v>
      </c>
      <c r="F176" s="16">
        <v>3</v>
      </c>
      <c r="G176" s="14"/>
      <c r="H176" s="14"/>
      <c r="I176" s="14"/>
      <c r="J176" s="15" t="s">
        <v>362</v>
      </c>
      <c r="K176" s="15" t="s">
        <v>128</v>
      </c>
      <c r="L176" s="17" t="s">
        <v>364</v>
      </c>
      <c r="M176" s="17" t="s">
        <v>129</v>
      </c>
      <c r="N176" s="17" t="s">
        <v>823</v>
      </c>
      <c r="O176" s="17" t="s">
        <v>32</v>
      </c>
      <c r="P176" t="str">
        <f t="shared" si="2"/>
        <v>美浜中中</v>
      </c>
    </row>
    <row r="177" spans="1:16" x14ac:dyDescent="0.2">
      <c r="A177" s="12">
        <v>2176</v>
      </c>
      <c r="B177" s="13" t="s">
        <v>152</v>
      </c>
      <c r="C177" s="13" t="s">
        <v>824</v>
      </c>
      <c r="D177" s="14" t="s">
        <v>1512</v>
      </c>
      <c r="E177" s="13" t="s">
        <v>4299</v>
      </c>
      <c r="F177" s="16">
        <v>3</v>
      </c>
      <c r="G177" s="14"/>
      <c r="H177" s="14"/>
      <c r="I177" s="14"/>
      <c r="J177" s="15" t="s">
        <v>81</v>
      </c>
      <c r="K177" s="15" t="s">
        <v>108</v>
      </c>
      <c r="L177" s="17" t="s">
        <v>83</v>
      </c>
      <c r="M177" s="17" t="s">
        <v>109</v>
      </c>
      <c r="N177" s="17" t="s">
        <v>825</v>
      </c>
      <c r="O177" s="17" t="s">
        <v>32</v>
      </c>
      <c r="P177" t="str">
        <f t="shared" si="2"/>
        <v>美浜中中</v>
      </c>
    </row>
    <row r="178" spans="1:16" x14ac:dyDescent="0.2">
      <c r="A178" s="12">
        <v>2177</v>
      </c>
      <c r="B178" s="13" t="s">
        <v>826</v>
      </c>
      <c r="C178" s="13" t="s">
        <v>827</v>
      </c>
      <c r="D178" s="14" t="s">
        <v>1512</v>
      </c>
      <c r="E178" s="13" t="s">
        <v>4299</v>
      </c>
      <c r="F178" s="16">
        <v>3</v>
      </c>
      <c r="G178" s="14"/>
      <c r="H178" s="14"/>
      <c r="I178" s="14"/>
      <c r="J178" s="15" t="s">
        <v>1524</v>
      </c>
      <c r="K178" s="15" t="s">
        <v>204</v>
      </c>
      <c r="L178" s="17" t="s">
        <v>828</v>
      </c>
      <c r="M178" s="17" t="s">
        <v>205</v>
      </c>
      <c r="N178" s="17" t="s">
        <v>829</v>
      </c>
      <c r="O178" s="17" t="s">
        <v>32</v>
      </c>
      <c r="P178" t="str">
        <f t="shared" si="2"/>
        <v>美浜中中</v>
      </c>
    </row>
    <row r="179" spans="1:16" x14ac:dyDescent="0.2">
      <c r="A179" s="12">
        <v>2178</v>
      </c>
      <c r="B179" s="13" t="s">
        <v>830</v>
      </c>
      <c r="C179" s="13" t="s">
        <v>831</v>
      </c>
      <c r="D179" s="14" t="s">
        <v>1512</v>
      </c>
      <c r="E179" s="13" t="s">
        <v>4299</v>
      </c>
      <c r="F179" s="16">
        <v>3</v>
      </c>
      <c r="G179" s="14"/>
      <c r="H179" s="14"/>
      <c r="I179" s="14"/>
      <c r="J179" s="15" t="s">
        <v>315</v>
      </c>
      <c r="K179" s="15" t="s">
        <v>746</v>
      </c>
      <c r="L179" s="17" t="s">
        <v>316</v>
      </c>
      <c r="M179" s="17" t="s">
        <v>747</v>
      </c>
      <c r="N179" s="17" t="s">
        <v>526</v>
      </c>
      <c r="O179" s="17" t="s">
        <v>32</v>
      </c>
      <c r="P179" t="str">
        <f t="shared" si="2"/>
        <v>美浜中中</v>
      </c>
    </row>
    <row r="180" spans="1:16" x14ac:dyDescent="0.2">
      <c r="A180" s="12">
        <v>2179</v>
      </c>
      <c r="B180" s="13" t="s">
        <v>814</v>
      </c>
      <c r="C180" s="13" t="s">
        <v>359</v>
      </c>
      <c r="D180" s="14" t="s">
        <v>1512</v>
      </c>
      <c r="E180" s="13" t="s">
        <v>4299</v>
      </c>
      <c r="F180" s="16">
        <v>3</v>
      </c>
      <c r="G180" s="14"/>
      <c r="H180" s="14"/>
      <c r="I180" s="14"/>
      <c r="J180" s="15" t="s">
        <v>379</v>
      </c>
      <c r="K180" s="15" t="s">
        <v>202</v>
      </c>
      <c r="L180" s="17" t="s">
        <v>717</v>
      </c>
      <c r="M180" s="17" t="s">
        <v>203</v>
      </c>
      <c r="N180" s="17" t="s">
        <v>1523</v>
      </c>
      <c r="O180" s="17" t="s">
        <v>32</v>
      </c>
      <c r="P180" t="str">
        <f t="shared" si="2"/>
        <v>美浜中中</v>
      </c>
    </row>
    <row r="181" spans="1:16" x14ac:dyDescent="0.2">
      <c r="A181" s="12">
        <v>2180</v>
      </c>
      <c r="B181" s="13" t="s">
        <v>4636</v>
      </c>
      <c r="C181" s="13" t="s">
        <v>1588</v>
      </c>
      <c r="D181" s="14" t="s">
        <v>1512</v>
      </c>
      <c r="E181" s="13" t="s">
        <v>4299</v>
      </c>
      <c r="F181" s="16">
        <v>3</v>
      </c>
      <c r="G181" s="14"/>
      <c r="H181" s="14"/>
      <c r="I181" s="14"/>
      <c r="J181" s="15" t="s">
        <v>1589</v>
      </c>
      <c r="K181" s="15" t="s">
        <v>1590</v>
      </c>
      <c r="L181" s="17" t="s">
        <v>1591</v>
      </c>
      <c r="M181" s="17" t="s">
        <v>1592</v>
      </c>
      <c r="N181" s="17" t="s">
        <v>1593</v>
      </c>
      <c r="O181" s="17" t="s">
        <v>32</v>
      </c>
      <c r="P181" t="str">
        <f t="shared" si="2"/>
        <v>美浜中中</v>
      </c>
    </row>
    <row r="182" spans="1:16" x14ac:dyDescent="0.2">
      <c r="A182" s="12">
        <v>2181</v>
      </c>
      <c r="B182" s="13" t="s">
        <v>4637</v>
      </c>
      <c r="C182" s="13" t="s">
        <v>2200</v>
      </c>
      <c r="D182" s="14" t="s">
        <v>1512</v>
      </c>
      <c r="E182" s="13" t="s">
        <v>4299</v>
      </c>
      <c r="F182" s="16">
        <v>2</v>
      </c>
      <c r="G182" s="14"/>
      <c r="H182" s="14"/>
      <c r="I182" s="14"/>
      <c r="J182" s="15" t="s">
        <v>1217</v>
      </c>
      <c r="K182" s="15" t="s">
        <v>45</v>
      </c>
      <c r="L182" s="17" t="s">
        <v>1218</v>
      </c>
      <c r="M182" s="17" t="s">
        <v>46</v>
      </c>
      <c r="N182" s="17" t="s">
        <v>2201</v>
      </c>
      <c r="O182" s="17" t="s">
        <v>32</v>
      </c>
      <c r="P182" t="str">
        <f t="shared" si="2"/>
        <v>美浜中中</v>
      </c>
    </row>
    <row r="183" spans="1:16" x14ac:dyDescent="0.2">
      <c r="A183" s="12">
        <v>2182</v>
      </c>
      <c r="B183" s="13" t="s">
        <v>4638</v>
      </c>
      <c r="C183" s="13" t="s">
        <v>2202</v>
      </c>
      <c r="D183" s="14" t="s">
        <v>1512</v>
      </c>
      <c r="E183" s="13" t="s">
        <v>4299</v>
      </c>
      <c r="F183" s="16">
        <v>2</v>
      </c>
      <c r="G183" s="14"/>
      <c r="H183" s="14"/>
      <c r="I183" s="14"/>
      <c r="J183" s="15" t="s">
        <v>2203</v>
      </c>
      <c r="K183" s="15" t="s">
        <v>2204</v>
      </c>
      <c r="L183" s="17" t="s">
        <v>2205</v>
      </c>
      <c r="M183" s="17" t="s">
        <v>2206</v>
      </c>
      <c r="N183" s="17" t="s">
        <v>2207</v>
      </c>
      <c r="O183" s="17" t="s">
        <v>32</v>
      </c>
      <c r="P183" t="str">
        <f t="shared" si="2"/>
        <v>美浜中中</v>
      </c>
    </row>
    <row r="184" spans="1:16" x14ac:dyDescent="0.2">
      <c r="A184" s="12">
        <v>2183</v>
      </c>
      <c r="B184" s="13" t="s">
        <v>4639</v>
      </c>
      <c r="C184" s="13" t="s">
        <v>2208</v>
      </c>
      <c r="D184" s="14" t="s">
        <v>1512</v>
      </c>
      <c r="E184" s="13" t="s">
        <v>4299</v>
      </c>
      <c r="F184" s="16">
        <v>2</v>
      </c>
      <c r="G184" s="14"/>
      <c r="H184" s="14"/>
      <c r="I184" s="14"/>
      <c r="J184" s="15" t="s">
        <v>2209</v>
      </c>
      <c r="K184" s="15" t="s">
        <v>341</v>
      </c>
      <c r="L184" s="17" t="s">
        <v>2210</v>
      </c>
      <c r="M184" s="17" t="s">
        <v>342</v>
      </c>
      <c r="N184" s="17" t="s">
        <v>2211</v>
      </c>
      <c r="O184" s="17" t="s">
        <v>32</v>
      </c>
      <c r="P184" t="str">
        <f t="shared" si="2"/>
        <v>美浜中中</v>
      </c>
    </row>
    <row r="185" spans="1:16" x14ac:dyDescent="0.2">
      <c r="A185" s="12">
        <v>2184</v>
      </c>
      <c r="B185" s="13" t="s">
        <v>4640</v>
      </c>
      <c r="C185" s="13" t="s">
        <v>2212</v>
      </c>
      <c r="D185" s="14" t="s">
        <v>1512</v>
      </c>
      <c r="E185" s="13" t="s">
        <v>4299</v>
      </c>
      <c r="F185" s="16">
        <v>2</v>
      </c>
      <c r="G185" s="14"/>
      <c r="H185" s="14"/>
      <c r="I185" s="14"/>
      <c r="J185" s="15" t="s">
        <v>955</v>
      </c>
      <c r="K185" s="15" t="s">
        <v>64</v>
      </c>
      <c r="L185" s="17" t="s">
        <v>957</v>
      </c>
      <c r="M185" s="17" t="s">
        <v>65</v>
      </c>
      <c r="N185" s="17" t="s">
        <v>2213</v>
      </c>
      <c r="O185" s="17" t="s">
        <v>32</v>
      </c>
      <c r="P185" t="str">
        <f t="shared" si="2"/>
        <v>美浜中中</v>
      </c>
    </row>
    <row r="186" spans="1:16" x14ac:dyDescent="0.2">
      <c r="A186" s="12">
        <v>2185</v>
      </c>
      <c r="B186" s="13" t="s">
        <v>2214</v>
      </c>
      <c r="C186" s="13" t="s">
        <v>2215</v>
      </c>
      <c r="D186" s="14" t="s">
        <v>1512</v>
      </c>
      <c r="E186" s="13" t="s">
        <v>4299</v>
      </c>
      <c r="F186" s="16">
        <v>2</v>
      </c>
      <c r="G186" s="14"/>
      <c r="H186" s="14"/>
      <c r="I186" s="14"/>
      <c r="J186" s="15" t="s">
        <v>2216</v>
      </c>
      <c r="K186" s="15" t="s">
        <v>128</v>
      </c>
      <c r="L186" s="17" t="s">
        <v>2217</v>
      </c>
      <c r="M186" s="17" t="s">
        <v>129</v>
      </c>
      <c r="N186" s="17" t="s">
        <v>2218</v>
      </c>
      <c r="O186" s="17" t="s">
        <v>32</v>
      </c>
      <c r="P186" t="str">
        <f t="shared" si="2"/>
        <v>美浜中中</v>
      </c>
    </row>
    <row r="187" spans="1:16" x14ac:dyDescent="0.2">
      <c r="A187" s="12">
        <v>2186</v>
      </c>
      <c r="B187" s="13" t="s">
        <v>2735</v>
      </c>
      <c r="C187" s="13" t="s">
        <v>605</v>
      </c>
      <c r="D187" s="14" t="s">
        <v>1512</v>
      </c>
      <c r="E187" s="13" t="s">
        <v>4299</v>
      </c>
      <c r="F187" s="16">
        <v>2</v>
      </c>
      <c r="G187" s="14"/>
      <c r="H187" s="14"/>
      <c r="I187" s="14"/>
      <c r="J187" s="15" t="s">
        <v>1030</v>
      </c>
      <c r="K187" s="15" t="s">
        <v>35</v>
      </c>
      <c r="L187" s="17" t="s">
        <v>1031</v>
      </c>
      <c r="M187" s="17" t="s">
        <v>2219</v>
      </c>
      <c r="N187" s="17" t="s">
        <v>2220</v>
      </c>
      <c r="O187" s="17" t="s">
        <v>32</v>
      </c>
      <c r="P187" t="str">
        <f t="shared" si="2"/>
        <v>美浜中中</v>
      </c>
    </row>
    <row r="188" spans="1:16" x14ac:dyDescent="0.2">
      <c r="A188" s="12">
        <v>2187</v>
      </c>
      <c r="B188" s="13" t="s">
        <v>2736</v>
      </c>
      <c r="C188" s="13" t="s">
        <v>2737</v>
      </c>
      <c r="D188" s="14" t="s">
        <v>1512</v>
      </c>
      <c r="E188" s="13" t="s">
        <v>4301</v>
      </c>
      <c r="F188" s="16">
        <v>3</v>
      </c>
      <c r="G188" s="14"/>
      <c r="H188" s="14"/>
      <c r="I188" s="14"/>
      <c r="J188" s="15" t="s">
        <v>516</v>
      </c>
      <c r="K188" s="15" t="s">
        <v>517</v>
      </c>
      <c r="L188" s="17" t="s">
        <v>518</v>
      </c>
      <c r="M188" s="17" t="s">
        <v>519</v>
      </c>
      <c r="N188" s="17" t="s">
        <v>520</v>
      </c>
      <c r="O188" s="17" t="s">
        <v>32</v>
      </c>
      <c r="P188" t="str">
        <f t="shared" si="2"/>
        <v>福栄中中</v>
      </c>
    </row>
    <row r="189" spans="1:16" x14ac:dyDescent="0.2">
      <c r="A189" s="12">
        <v>2188</v>
      </c>
      <c r="B189" s="13" t="s">
        <v>2738</v>
      </c>
      <c r="C189" s="13" t="s">
        <v>2739</v>
      </c>
      <c r="D189" s="14" t="s">
        <v>1512</v>
      </c>
      <c r="E189" s="13" t="s">
        <v>4301</v>
      </c>
      <c r="F189" s="16">
        <v>3</v>
      </c>
      <c r="G189" s="14"/>
      <c r="H189" s="14"/>
      <c r="I189" s="14"/>
      <c r="J189" s="15" t="s">
        <v>698</v>
      </c>
      <c r="K189" s="15" t="s">
        <v>699</v>
      </c>
      <c r="L189" s="17" t="s">
        <v>700</v>
      </c>
      <c r="M189" s="17" t="s">
        <v>701</v>
      </c>
      <c r="N189" s="17" t="s">
        <v>702</v>
      </c>
      <c r="O189" s="17" t="s">
        <v>32</v>
      </c>
      <c r="P189" t="str">
        <f t="shared" si="2"/>
        <v>福栄中中</v>
      </c>
    </row>
    <row r="190" spans="1:16" x14ac:dyDescent="0.2">
      <c r="A190" s="12">
        <v>2189</v>
      </c>
      <c r="B190" s="13" t="s">
        <v>2740</v>
      </c>
      <c r="C190" s="13" t="s">
        <v>2741</v>
      </c>
      <c r="D190" s="14" t="s">
        <v>1512</v>
      </c>
      <c r="E190" s="13" t="s">
        <v>4301</v>
      </c>
      <c r="F190" s="16">
        <v>3</v>
      </c>
      <c r="G190" s="14"/>
      <c r="H190" s="14"/>
      <c r="I190" s="14"/>
      <c r="J190" s="15" t="s">
        <v>521</v>
      </c>
      <c r="K190" s="15" t="s">
        <v>388</v>
      </c>
      <c r="L190" s="17" t="s">
        <v>522</v>
      </c>
      <c r="M190" s="17" t="s">
        <v>389</v>
      </c>
      <c r="N190" s="17" t="s">
        <v>523</v>
      </c>
      <c r="O190" s="17" t="s">
        <v>32</v>
      </c>
      <c r="P190" t="str">
        <f t="shared" si="2"/>
        <v>福栄中中</v>
      </c>
    </row>
    <row r="191" spans="1:16" x14ac:dyDescent="0.2">
      <c r="A191" s="12">
        <v>2190</v>
      </c>
      <c r="B191" s="13" t="s">
        <v>2742</v>
      </c>
      <c r="C191" s="13" t="s">
        <v>2743</v>
      </c>
      <c r="D191" s="14" t="s">
        <v>1512</v>
      </c>
      <c r="E191" s="13" t="s">
        <v>4301</v>
      </c>
      <c r="F191" s="16">
        <v>3</v>
      </c>
      <c r="G191" s="14"/>
      <c r="H191" s="14"/>
      <c r="I191" s="14"/>
      <c r="J191" s="15" t="s">
        <v>524</v>
      </c>
      <c r="K191" s="15" t="s">
        <v>74</v>
      </c>
      <c r="L191" s="17" t="s">
        <v>525</v>
      </c>
      <c r="M191" s="17" t="s">
        <v>75</v>
      </c>
      <c r="N191" s="17" t="s">
        <v>515</v>
      </c>
      <c r="O191" s="17" t="s">
        <v>32</v>
      </c>
      <c r="P191" t="str">
        <f t="shared" si="2"/>
        <v>福栄中中</v>
      </c>
    </row>
    <row r="192" spans="1:16" x14ac:dyDescent="0.2">
      <c r="A192" s="12">
        <v>2191</v>
      </c>
      <c r="B192" s="13" t="s">
        <v>2744</v>
      </c>
      <c r="C192" s="13" t="s">
        <v>2745</v>
      </c>
      <c r="D192" s="14" t="s">
        <v>1512</v>
      </c>
      <c r="E192" s="13" t="s">
        <v>4301</v>
      </c>
      <c r="F192" s="16">
        <v>3</v>
      </c>
      <c r="G192" s="14"/>
      <c r="H192" s="14"/>
      <c r="I192" s="14"/>
      <c r="J192" s="15" t="s">
        <v>703</v>
      </c>
      <c r="K192" s="15" t="s">
        <v>233</v>
      </c>
      <c r="L192" s="17" t="s">
        <v>704</v>
      </c>
      <c r="M192" s="17" t="s">
        <v>234</v>
      </c>
      <c r="N192" s="17" t="s">
        <v>705</v>
      </c>
      <c r="O192" s="17" t="s">
        <v>32</v>
      </c>
      <c r="P192" t="str">
        <f t="shared" si="2"/>
        <v>福栄中中</v>
      </c>
    </row>
    <row r="193" spans="1:16" x14ac:dyDescent="0.2">
      <c r="A193" s="12">
        <v>2192</v>
      </c>
      <c r="B193" s="13" t="s">
        <v>2746</v>
      </c>
      <c r="C193" s="13" t="s">
        <v>2747</v>
      </c>
      <c r="D193" s="14" t="s">
        <v>1512</v>
      </c>
      <c r="E193" s="13" t="s">
        <v>4301</v>
      </c>
      <c r="F193" s="16">
        <v>3</v>
      </c>
      <c r="G193" s="14"/>
      <c r="H193" s="14"/>
      <c r="I193" s="14"/>
      <c r="J193" s="15" t="s">
        <v>706</v>
      </c>
      <c r="K193" s="15" t="s">
        <v>707</v>
      </c>
      <c r="L193" s="17" t="s">
        <v>708</v>
      </c>
      <c r="M193" s="17" t="s">
        <v>709</v>
      </c>
      <c r="N193" s="17" t="s">
        <v>710</v>
      </c>
      <c r="O193" s="17" t="s">
        <v>32</v>
      </c>
      <c r="P193" t="str">
        <f t="shared" si="2"/>
        <v>福栄中中</v>
      </c>
    </row>
    <row r="194" spans="1:16" x14ac:dyDescent="0.2">
      <c r="A194" s="12">
        <v>2193</v>
      </c>
      <c r="B194" s="13" t="s">
        <v>2748</v>
      </c>
      <c r="C194" s="13" t="s">
        <v>2749</v>
      </c>
      <c r="D194" s="14" t="s">
        <v>1512</v>
      </c>
      <c r="E194" s="13" t="s">
        <v>4301</v>
      </c>
      <c r="F194" s="16">
        <v>3</v>
      </c>
      <c r="G194" s="14"/>
      <c r="H194" s="14"/>
      <c r="I194" s="14"/>
      <c r="J194" s="15" t="s">
        <v>367</v>
      </c>
      <c r="K194" s="15" t="s">
        <v>341</v>
      </c>
      <c r="L194" s="17" t="s">
        <v>369</v>
      </c>
      <c r="M194" s="17" t="s">
        <v>342</v>
      </c>
      <c r="N194" s="17" t="s">
        <v>711</v>
      </c>
      <c r="O194" s="17" t="s">
        <v>32</v>
      </c>
      <c r="P194" t="str">
        <f t="shared" si="2"/>
        <v>福栄中中</v>
      </c>
    </row>
    <row r="195" spans="1:16" x14ac:dyDescent="0.2">
      <c r="A195" s="12">
        <v>2194</v>
      </c>
      <c r="B195" s="13" t="s">
        <v>2750</v>
      </c>
      <c r="C195" s="13" t="s">
        <v>2751</v>
      </c>
      <c r="D195" s="14" t="s">
        <v>1512</v>
      </c>
      <c r="E195" s="13" t="s">
        <v>4301</v>
      </c>
      <c r="F195" s="16">
        <v>3</v>
      </c>
      <c r="G195" s="14"/>
      <c r="H195" s="14"/>
      <c r="I195" s="14"/>
      <c r="J195" s="15" t="s">
        <v>714</v>
      </c>
      <c r="K195" s="15" t="s">
        <v>61</v>
      </c>
      <c r="L195" s="17" t="s">
        <v>715</v>
      </c>
      <c r="M195" s="17" t="s">
        <v>63</v>
      </c>
      <c r="N195" s="17" t="s">
        <v>716</v>
      </c>
      <c r="O195" s="17" t="s">
        <v>32</v>
      </c>
      <c r="P195" t="str">
        <f t="shared" ref="P195:P258" si="3">E195&amp;"中"</f>
        <v>福栄中中</v>
      </c>
    </row>
    <row r="196" spans="1:16" x14ac:dyDescent="0.2">
      <c r="A196" s="12">
        <v>2195</v>
      </c>
      <c r="B196" s="13" t="s">
        <v>2752</v>
      </c>
      <c r="C196" s="13" t="s">
        <v>2753</v>
      </c>
      <c r="D196" s="14" t="s">
        <v>1512</v>
      </c>
      <c r="E196" s="13" t="s">
        <v>4301</v>
      </c>
      <c r="F196" s="16">
        <v>3</v>
      </c>
      <c r="G196" s="14"/>
      <c r="H196" s="14"/>
      <c r="I196" s="14"/>
      <c r="J196" s="15" t="s">
        <v>718</v>
      </c>
      <c r="K196" s="15" t="s">
        <v>52</v>
      </c>
      <c r="L196" s="17" t="s">
        <v>719</v>
      </c>
      <c r="M196" s="17" t="s">
        <v>53</v>
      </c>
      <c r="N196" s="17" t="s">
        <v>720</v>
      </c>
      <c r="O196" s="17" t="s">
        <v>32</v>
      </c>
      <c r="P196" t="str">
        <f t="shared" si="3"/>
        <v>福栄中中</v>
      </c>
    </row>
    <row r="197" spans="1:16" x14ac:dyDescent="0.2">
      <c r="A197" s="12">
        <v>2196</v>
      </c>
      <c r="B197" s="13" t="s">
        <v>2754</v>
      </c>
      <c r="C197" s="13" t="s">
        <v>2755</v>
      </c>
      <c r="D197" s="14" t="s">
        <v>1512</v>
      </c>
      <c r="E197" s="13" t="s">
        <v>4301</v>
      </c>
      <c r="F197" s="16">
        <v>3</v>
      </c>
      <c r="G197" s="14"/>
      <c r="H197" s="14"/>
      <c r="I197" s="14"/>
      <c r="J197" s="24" t="s">
        <v>721</v>
      </c>
      <c r="K197" s="15" t="s">
        <v>665</v>
      </c>
      <c r="L197" s="17" t="s">
        <v>722</v>
      </c>
      <c r="M197" s="17" t="s">
        <v>667</v>
      </c>
      <c r="N197" s="17" t="s">
        <v>723</v>
      </c>
      <c r="O197" s="17" t="s">
        <v>32</v>
      </c>
      <c r="P197" t="str">
        <f t="shared" si="3"/>
        <v>福栄中中</v>
      </c>
    </row>
    <row r="198" spans="1:16" x14ac:dyDescent="0.2">
      <c r="A198" s="12">
        <v>2197</v>
      </c>
      <c r="B198" s="13" t="s">
        <v>2756</v>
      </c>
      <c r="C198" s="13" t="s">
        <v>2757</v>
      </c>
      <c r="D198" s="14" t="s">
        <v>1512</v>
      </c>
      <c r="E198" s="13" t="s">
        <v>4301</v>
      </c>
      <c r="F198" s="16">
        <v>3</v>
      </c>
      <c r="G198" s="14"/>
      <c r="H198" s="14"/>
      <c r="I198" s="14"/>
      <c r="J198" s="24" t="s">
        <v>724</v>
      </c>
      <c r="K198" s="15" t="s">
        <v>305</v>
      </c>
      <c r="L198" s="17" t="s">
        <v>725</v>
      </c>
      <c r="M198" s="17" t="s">
        <v>306</v>
      </c>
      <c r="N198" s="17" t="s">
        <v>726</v>
      </c>
      <c r="O198" s="17" t="s">
        <v>32</v>
      </c>
      <c r="P198" t="str">
        <f t="shared" si="3"/>
        <v>福栄中中</v>
      </c>
    </row>
    <row r="199" spans="1:16" x14ac:dyDescent="0.2">
      <c r="A199" s="12">
        <v>2198</v>
      </c>
      <c r="B199" s="13" t="s">
        <v>2758</v>
      </c>
      <c r="C199" s="13" t="s">
        <v>2759</v>
      </c>
      <c r="D199" s="14" t="s">
        <v>1512</v>
      </c>
      <c r="E199" s="13" t="s">
        <v>4301</v>
      </c>
      <c r="F199" s="16">
        <v>3</v>
      </c>
      <c r="G199" s="14"/>
      <c r="H199" s="14"/>
      <c r="I199" s="14"/>
      <c r="J199" s="24" t="s">
        <v>727</v>
      </c>
      <c r="K199" s="15" t="s">
        <v>116</v>
      </c>
      <c r="L199" s="17" t="s">
        <v>728</v>
      </c>
      <c r="M199" s="17" t="s">
        <v>117</v>
      </c>
      <c r="N199" s="17" t="s">
        <v>729</v>
      </c>
      <c r="O199" s="17" t="s">
        <v>32</v>
      </c>
      <c r="P199" t="str">
        <f t="shared" si="3"/>
        <v>福栄中中</v>
      </c>
    </row>
    <row r="200" spans="1:16" x14ac:dyDescent="0.2">
      <c r="A200" s="12">
        <v>2199</v>
      </c>
      <c r="B200" s="13" t="s">
        <v>2760</v>
      </c>
      <c r="C200" s="13" t="s">
        <v>2761</v>
      </c>
      <c r="D200" s="14" t="s">
        <v>1512</v>
      </c>
      <c r="E200" s="13" t="s">
        <v>4301</v>
      </c>
      <c r="F200" s="16">
        <v>3</v>
      </c>
      <c r="G200" s="14"/>
      <c r="H200" s="14"/>
      <c r="I200" s="14"/>
      <c r="J200" s="24" t="s">
        <v>730</v>
      </c>
      <c r="K200" s="15" t="s">
        <v>731</v>
      </c>
      <c r="L200" s="17" t="s">
        <v>732</v>
      </c>
      <c r="M200" s="17" t="s">
        <v>733</v>
      </c>
      <c r="N200" s="17" t="s">
        <v>734</v>
      </c>
      <c r="O200" s="17" t="s">
        <v>32</v>
      </c>
      <c r="P200" t="str">
        <f t="shared" si="3"/>
        <v>福栄中中</v>
      </c>
    </row>
    <row r="201" spans="1:16" x14ac:dyDescent="0.2">
      <c r="A201" s="12">
        <v>2200</v>
      </c>
      <c r="B201" s="13" t="s">
        <v>2762</v>
      </c>
      <c r="C201" s="13" t="s">
        <v>2763</v>
      </c>
      <c r="D201" s="14" t="s">
        <v>1512</v>
      </c>
      <c r="E201" s="13" t="s">
        <v>4301</v>
      </c>
      <c r="F201" s="16">
        <v>3</v>
      </c>
      <c r="G201" s="14"/>
      <c r="H201" s="14"/>
      <c r="I201" s="14"/>
      <c r="J201" s="24" t="s">
        <v>735</v>
      </c>
      <c r="K201" s="15" t="s">
        <v>736</v>
      </c>
      <c r="L201" s="17" t="s">
        <v>737</v>
      </c>
      <c r="M201" s="17" t="s">
        <v>738</v>
      </c>
      <c r="N201" s="17" t="s">
        <v>739</v>
      </c>
      <c r="O201" s="17" t="s">
        <v>32</v>
      </c>
      <c r="P201" t="str">
        <f t="shared" si="3"/>
        <v>福栄中中</v>
      </c>
    </row>
    <row r="202" spans="1:16" x14ac:dyDescent="0.2">
      <c r="A202" s="12">
        <v>2201</v>
      </c>
      <c r="B202" s="13" t="s">
        <v>2499</v>
      </c>
      <c r="C202" s="13" t="s">
        <v>2764</v>
      </c>
      <c r="D202" s="14" t="s">
        <v>1512</v>
      </c>
      <c r="E202" s="13" t="s">
        <v>4301</v>
      </c>
      <c r="F202" s="16">
        <v>3</v>
      </c>
      <c r="G202" s="14"/>
      <c r="H202" s="14"/>
      <c r="I202" s="14"/>
      <c r="J202" s="24" t="s">
        <v>313</v>
      </c>
      <c r="K202" s="15" t="s">
        <v>287</v>
      </c>
      <c r="L202" s="17" t="s">
        <v>314</v>
      </c>
      <c r="M202" s="17" t="s">
        <v>288</v>
      </c>
      <c r="N202" s="17" t="s">
        <v>740</v>
      </c>
      <c r="O202" s="17" t="s">
        <v>32</v>
      </c>
      <c r="P202" t="str">
        <f t="shared" si="3"/>
        <v>福栄中中</v>
      </c>
    </row>
    <row r="203" spans="1:16" x14ac:dyDescent="0.2">
      <c r="A203" s="12">
        <v>2202</v>
      </c>
      <c r="B203" s="13" t="s">
        <v>144</v>
      </c>
      <c r="C203" s="13" t="s">
        <v>2765</v>
      </c>
      <c r="D203" s="14" t="s">
        <v>1512</v>
      </c>
      <c r="E203" s="13" t="s">
        <v>4301</v>
      </c>
      <c r="F203" s="16">
        <v>3</v>
      </c>
      <c r="G203" s="14"/>
      <c r="H203" s="14"/>
      <c r="I203" s="14"/>
      <c r="J203" s="24" t="s">
        <v>145</v>
      </c>
      <c r="K203" s="15" t="s">
        <v>307</v>
      </c>
      <c r="L203" s="17" t="s">
        <v>146</v>
      </c>
      <c r="M203" s="17" t="s">
        <v>308</v>
      </c>
      <c r="N203" s="17" t="s">
        <v>741</v>
      </c>
      <c r="O203" s="17" t="s">
        <v>32</v>
      </c>
      <c r="P203" t="str">
        <f t="shared" si="3"/>
        <v>福栄中中</v>
      </c>
    </row>
    <row r="204" spans="1:16" x14ac:dyDescent="0.2">
      <c r="A204" s="12">
        <v>2203</v>
      </c>
      <c r="B204" s="13" t="s">
        <v>2766</v>
      </c>
      <c r="C204" s="13" t="s">
        <v>1887</v>
      </c>
      <c r="D204" s="14" t="s">
        <v>1512</v>
      </c>
      <c r="E204" s="13" t="s">
        <v>4301</v>
      </c>
      <c r="F204" s="16">
        <v>3</v>
      </c>
      <c r="G204" s="14"/>
      <c r="H204" s="14"/>
      <c r="I204" s="14"/>
      <c r="J204" s="15" t="s">
        <v>1526</v>
      </c>
      <c r="K204" s="15" t="s">
        <v>52</v>
      </c>
      <c r="L204" s="17" t="s">
        <v>1527</v>
      </c>
      <c r="M204" s="17" t="s">
        <v>53</v>
      </c>
      <c r="N204" s="17" t="s">
        <v>1528</v>
      </c>
      <c r="O204" s="17" t="s">
        <v>32</v>
      </c>
      <c r="P204" t="str">
        <f t="shared" si="3"/>
        <v>福栄中中</v>
      </c>
    </row>
    <row r="205" spans="1:16" x14ac:dyDescent="0.2">
      <c r="A205" s="12">
        <v>2204</v>
      </c>
      <c r="B205" s="13" t="s">
        <v>2767</v>
      </c>
      <c r="C205" s="13" t="s">
        <v>2768</v>
      </c>
      <c r="D205" s="14" t="s">
        <v>1512</v>
      </c>
      <c r="E205" s="13" t="s">
        <v>4301</v>
      </c>
      <c r="F205" s="16">
        <v>3</v>
      </c>
      <c r="G205" s="14"/>
      <c r="H205" s="14"/>
      <c r="I205" s="14"/>
      <c r="J205" s="15" t="s">
        <v>1529</v>
      </c>
      <c r="K205" s="15" t="s">
        <v>1530</v>
      </c>
      <c r="L205" s="17" t="s">
        <v>1531</v>
      </c>
      <c r="M205" s="17" t="s">
        <v>1532</v>
      </c>
      <c r="N205" s="17" t="s">
        <v>1533</v>
      </c>
      <c r="O205" s="17" t="s">
        <v>32</v>
      </c>
      <c r="P205" t="str">
        <f t="shared" si="3"/>
        <v>福栄中中</v>
      </c>
    </row>
    <row r="206" spans="1:16" x14ac:dyDescent="0.2">
      <c r="A206" s="12">
        <v>2205</v>
      </c>
      <c r="B206" s="13" t="s">
        <v>2677</v>
      </c>
      <c r="C206" s="13" t="s">
        <v>1599</v>
      </c>
      <c r="D206" s="14" t="s">
        <v>1512</v>
      </c>
      <c r="E206" s="13" t="s">
        <v>4301</v>
      </c>
      <c r="F206" s="16">
        <v>2</v>
      </c>
      <c r="G206" s="14"/>
      <c r="H206" s="14"/>
      <c r="I206" s="14"/>
      <c r="J206" s="15" t="s">
        <v>156</v>
      </c>
      <c r="K206" s="15" t="s">
        <v>689</v>
      </c>
      <c r="L206" s="17" t="s">
        <v>158</v>
      </c>
      <c r="M206" s="17" t="s">
        <v>691</v>
      </c>
      <c r="N206" s="17" t="s">
        <v>1597</v>
      </c>
      <c r="O206" s="17" t="s">
        <v>32</v>
      </c>
      <c r="P206" t="str">
        <f t="shared" si="3"/>
        <v>福栄中中</v>
      </c>
    </row>
    <row r="207" spans="1:16" x14ac:dyDescent="0.2">
      <c r="A207" s="12">
        <v>2206</v>
      </c>
      <c r="B207" s="13" t="s">
        <v>2769</v>
      </c>
      <c r="C207" s="13" t="s">
        <v>2770</v>
      </c>
      <c r="D207" s="14" t="s">
        <v>1512</v>
      </c>
      <c r="E207" s="13" t="s">
        <v>4301</v>
      </c>
      <c r="F207" s="16">
        <v>2</v>
      </c>
      <c r="G207" s="14"/>
      <c r="H207" s="14"/>
      <c r="I207" s="14"/>
      <c r="J207" s="15" t="s">
        <v>81</v>
      </c>
      <c r="K207" s="15" t="s">
        <v>70</v>
      </c>
      <c r="L207" s="17" t="s">
        <v>83</v>
      </c>
      <c r="M207" s="17" t="s">
        <v>71</v>
      </c>
      <c r="N207" s="17" t="s">
        <v>2221</v>
      </c>
      <c r="O207" s="17" t="s">
        <v>32</v>
      </c>
      <c r="P207" t="str">
        <f t="shared" si="3"/>
        <v>福栄中中</v>
      </c>
    </row>
    <row r="208" spans="1:16" x14ac:dyDescent="0.2">
      <c r="A208" s="12">
        <v>2207</v>
      </c>
      <c r="B208" s="13" t="s">
        <v>2771</v>
      </c>
      <c r="C208" s="13" t="s">
        <v>2772</v>
      </c>
      <c r="D208" s="14" t="s">
        <v>1512</v>
      </c>
      <c r="E208" s="13" t="s">
        <v>4301</v>
      </c>
      <c r="F208" s="16">
        <v>2</v>
      </c>
      <c r="G208" s="14"/>
      <c r="H208" s="14"/>
      <c r="I208" s="14"/>
      <c r="J208" s="15" t="s">
        <v>2222</v>
      </c>
      <c r="K208" s="15" t="s">
        <v>689</v>
      </c>
      <c r="L208" s="17" t="s">
        <v>2223</v>
      </c>
      <c r="M208" s="17" t="s">
        <v>691</v>
      </c>
      <c r="N208" s="17" t="s">
        <v>2224</v>
      </c>
      <c r="O208" s="17" t="s">
        <v>32</v>
      </c>
      <c r="P208" t="str">
        <f t="shared" si="3"/>
        <v>福栄中中</v>
      </c>
    </row>
    <row r="209" spans="1:16" x14ac:dyDescent="0.2">
      <c r="A209" s="12">
        <v>2208</v>
      </c>
      <c r="B209" s="13" t="s">
        <v>2773</v>
      </c>
      <c r="C209" s="13" t="s">
        <v>2774</v>
      </c>
      <c r="D209" s="14" t="s">
        <v>1512</v>
      </c>
      <c r="E209" s="13" t="s">
        <v>4301</v>
      </c>
      <c r="F209" s="16">
        <v>2</v>
      </c>
      <c r="G209" s="14"/>
      <c r="H209" s="14"/>
      <c r="I209" s="20"/>
      <c r="J209" s="15" t="s">
        <v>122</v>
      </c>
      <c r="K209" s="15" t="s">
        <v>2225</v>
      </c>
      <c r="L209" s="17" t="s">
        <v>123</v>
      </c>
      <c r="M209" s="17" t="s">
        <v>2226</v>
      </c>
      <c r="N209" s="17" t="s">
        <v>2227</v>
      </c>
      <c r="O209" s="17" t="s">
        <v>32</v>
      </c>
      <c r="P209" t="str">
        <f t="shared" si="3"/>
        <v>福栄中中</v>
      </c>
    </row>
    <row r="210" spans="1:16" x14ac:dyDescent="0.2">
      <c r="A210" s="12">
        <v>2209</v>
      </c>
      <c r="B210" s="22" t="s">
        <v>2775</v>
      </c>
      <c r="C210" s="22" t="s">
        <v>2776</v>
      </c>
      <c r="D210" s="14" t="s">
        <v>1512</v>
      </c>
      <c r="E210" s="22" t="s">
        <v>4301</v>
      </c>
      <c r="F210" s="12">
        <v>2</v>
      </c>
      <c r="G210" s="14"/>
      <c r="H210" s="14"/>
      <c r="I210" s="23"/>
      <c r="J210" s="21" t="s">
        <v>2228</v>
      </c>
      <c r="K210" s="21" t="s">
        <v>2229</v>
      </c>
      <c r="L210" s="17" t="s">
        <v>2230</v>
      </c>
      <c r="M210" s="17" t="s">
        <v>2231</v>
      </c>
      <c r="N210" s="17" t="s">
        <v>2232</v>
      </c>
      <c r="O210" s="17" t="s">
        <v>32</v>
      </c>
      <c r="P210" t="str">
        <f t="shared" si="3"/>
        <v>福栄中中</v>
      </c>
    </row>
    <row r="211" spans="1:16" x14ac:dyDescent="0.2">
      <c r="A211" s="12">
        <v>2210</v>
      </c>
      <c r="B211" s="22" t="s">
        <v>2777</v>
      </c>
      <c r="C211" s="22" t="s">
        <v>2778</v>
      </c>
      <c r="D211" s="14" t="s">
        <v>1512</v>
      </c>
      <c r="E211" s="22" t="s">
        <v>4301</v>
      </c>
      <c r="F211" s="12">
        <v>2</v>
      </c>
      <c r="G211" s="14"/>
      <c r="H211" s="14"/>
      <c r="I211" s="23"/>
      <c r="J211" s="21" t="s">
        <v>2233</v>
      </c>
      <c r="K211" s="21" t="s">
        <v>2234</v>
      </c>
      <c r="L211" s="17" t="s">
        <v>2235</v>
      </c>
      <c r="M211" s="17" t="s">
        <v>2236</v>
      </c>
      <c r="N211" s="17" t="s">
        <v>2237</v>
      </c>
      <c r="O211" s="17" t="s">
        <v>32</v>
      </c>
      <c r="P211" t="str">
        <f t="shared" si="3"/>
        <v>福栄中中</v>
      </c>
    </row>
    <row r="212" spans="1:16" x14ac:dyDescent="0.2">
      <c r="A212" s="12">
        <v>2211</v>
      </c>
      <c r="B212" s="22" t="s">
        <v>2779</v>
      </c>
      <c r="C212" s="22" t="s">
        <v>2780</v>
      </c>
      <c r="D212" s="14" t="s">
        <v>1512</v>
      </c>
      <c r="E212" s="22" t="s">
        <v>4301</v>
      </c>
      <c r="F212" s="12">
        <v>2</v>
      </c>
      <c r="G212" s="25"/>
      <c r="H212" s="14"/>
      <c r="I212" s="23"/>
      <c r="J212" s="21" t="s">
        <v>138</v>
      </c>
      <c r="K212" s="21" t="s">
        <v>140</v>
      </c>
      <c r="L212" s="17" t="s">
        <v>139</v>
      </c>
      <c r="M212" s="17" t="s">
        <v>141</v>
      </c>
      <c r="N212" s="17" t="s">
        <v>2238</v>
      </c>
      <c r="O212" s="17" t="s">
        <v>32</v>
      </c>
      <c r="P212" t="str">
        <f t="shared" si="3"/>
        <v>福栄中中</v>
      </c>
    </row>
    <row r="213" spans="1:16" x14ac:dyDescent="0.2">
      <c r="A213" s="12">
        <v>2212</v>
      </c>
      <c r="B213" s="22" t="s">
        <v>2781</v>
      </c>
      <c r="C213" s="22" t="s">
        <v>2782</v>
      </c>
      <c r="D213" s="14" t="s">
        <v>1512</v>
      </c>
      <c r="E213" s="22" t="s">
        <v>4301</v>
      </c>
      <c r="F213" s="12">
        <v>2</v>
      </c>
      <c r="G213" s="25"/>
      <c r="H213" s="14"/>
      <c r="I213" s="23"/>
      <c r="J213" s="21" t="s">
        <v>134</v>
      </c>
      <c r="K213" s="21" t="s">
        <v>2239</v>
      </c>
      <c r="L213" s="17" t="s">
        <v>2240</v>
      </c>
      <c r="M213" s="17" t="s">
        <v>2241</v>
      </c>
      <c r="N213" s="17" t="s">
        <v>2242</v>
      </c>
      <c r="O213" s="17" t="s">
        <v>32</v>
      </c>
      <c r="P213" t="str">
        <f t="shared" si="3"/>
        <v>福栄中中</v>
      </c>
    </row>
    <row r="214" spans="1:16" x14ac:dyDescent="0.2">
      <c r="A214" s="12">
        <v>2213</v>
      </c>
      <c r="B214" s="22" t="s">
        <v>2783</v>
      </c>
      <c r="C214" s="22" t="s">
        <v>2243</v>
      </c>
      <c r="D214" s="14" t="s">
        <v>1512</v>
      </c>
      <c r="E214" s="22" t="s">
        <v>4301</v>
      </c>
      <c r="F214" s="12">
        <v>2</v>
      </c>
      <c r="G214" s="25"/>
      <c r="H214" s="14"/>
      <c r="I214" s="23"/>
      <c r="J214" s="21" t="s">
        <v>2244</v>
      </c>
      <c r="K214" s="21" t="s">
        <v>2245</v>
      </c>
      <c r="L214" s="17" t="s">
        <v>2246</v>
      </c>
      <c r="M214" s="17" t="s">
        <v>2247</v>
      </c>
      <c r="N214" s="17" t="s">
        <v>2248</v>
      </c>
      <c r="O214" s="17" t="s">
        <v>32</v>
      </c>
      <c r="P214" t="str">
        <f t="shared" si="3"/>
        <v>福栄中中</v>
      </c>
    </row>
    <row r="215" spans="1:16" x14ac:dyDescent="0.2">
      <c r="A215" s="12">
        <v>2214</v>
      </c>
      <c r="B215" s="22" t="s">
        <v>2784</v>
      </c>
      <c r="C215" s="22" t="s">
        <v>2785</v>
      </c>
      <c r="D215" s="14" t="s">
        <v>1512</v>
      </c>
      <c r="E215" s="22" t="s">
        <v>4301</v>
      </c>
      <c r="F215" s="12">
        <v>2</v>
      </c>
      <c r="G215" s="25"/>
      <c r="H215" s="14"/>
      <c r="I215" s="23"/>
      <c r="J215" s="21" t="s">
        <v>968</v>
      </c>
      <c r="K215" s="21" t="s">
        <v>2249</v>
      </c>
      <c r="L215" s="17" t="s">
        <v>970</v>
      </c>
      <c r="M215" s="17" t="s">
        <v>2250</v>
      </c>
      <c r="N215" s="17" t="s">
        <v>2251</v>
      </c>
      <c r="O215" s="17" t="s">
        <v>32</v>
      </c>
      <c r="P215" t="str">
        <f t="shared" si="3"/>
        <v>福栄中中</v>
      </c>
    </row>
    <row r="216" spans="1:16" x14ac:dyDescent="0.2">
      <c r="A216" s="12">
        <v>2215</v>
      </c>
      <c r="B216" s="22" t="s">
        <v>2786</v>
      </c>
      <c r="C216" s="22" t="s">
        <v>2787</v>
      </c>
      <c r="D216" s="14" t="s">
        <v>1512</v>
      </c>
      <c r="E216" s="22" t="s">
        <v>4301</v>
      </c>
      <c r="F216" s="12">
        <v>2</v>
      </c>
      <c r="G216" s="25"/>
      <c r="H216" s="14"/>
      <c r="I216" s="23"/>
      <c r="J216" s="21" t="s">
        <v>2252</v>
      </c>
      <c r="K216" s="21" t="s">
        <v>162</v>
      </c>
      <c r="L216" s="17" t="s">
        <v>2253</v>
      </c>
      <c r="M216" s="17" t="s">
        <v>163</v>
      </c>
      <c r="N216" s="17" t="s">
        <v>2125</v>
      </c>
      <c r="O216" s="17" t="s">
        <v>32</v>
      </c>
      <c r="P216" t="str">
        <f t="shared" si="3"/>
        <v>福栄中中</v>
      </c>
    </row>
    <row r="217" spans="1:16" x14ac:dyDescent="0.2">
      <c r="A217" s="12">
        <v>2216</v>
      </c>
      <c r="B217" s="22" t="s">
        <v>2788</v>
      </c>
      <c r="C217" s="22" t="s">
        <v>2573</v>
      </c>
      <c r="D217" s="14" t="s">
        <v>1512</v>
      </c>
      <c r="E217" s="22" t="s">
        <v>4301</v>
      </c>
      <c r="F217" s="12">
        <v>2</v>
      </c>
      <c r="G217" s="14"/>
      <c r="H217" s="14"/>
      <c r="I217" s="23"/>
      <c r="J217" s="21" t="s">
        <v>2254</v>
      </c>
      <c r="K217" s="21" t="s">
        <v>1757</v>
      </c>
      <c r="L217" s="17" t="s">
        <v>2255</v>
      </c>
      <c r="M217" s="17" t="s">
        <v>1901</v>
      </c>
      <c r="N217" s="17" t="s">
        <v>2256</v>
      </c>
      <c r="O217" s="17" t="s">
        <v>32</v>
      </c>
      <c r="P217" t="str">
        <f t="shared" si="3"/>
        <v>福栄中中</v>
      </c>
    </row>
    <row r="218" spans="1:16" x14ac:dyDescent="0.2">
      <c r="A218" s="12">
        <v>2217</v>
      </c>
      <c r="B218" s="13" t="s">
        <v>2789</v>
      </c>
      <c r="C218" s="13" t="s">
        <v>2790</v>
      </c>
      <c r="D218" s="14" t="s">
        <v>1512</v>
      </c>
      <c r="E218" s="13" t="s">
        <v>4301</v>
      </c>
      <c r="F218" s="16">
        <v>2</v>
      </c>
      <c r="G218" s="14"/>
      <c r="H218" s="14"/>
      <c r="I218" s="14"/>
      <c r="J218" s="15" t="s">
        <v>2257</v>
      </c>
      <c r="K218" s="15" t="s">
        <v>2258</v>
      </c>
      <c r="L218" s="17" t="s">
        <v>2259</v>
      </c>
      <c r="M218" s="17" t="s">
        <v>2260</v>
      </c>
      <c r="N218" s="17" t="s">
        <v>2261</v>
      </c>
      <c r="O218" s="17" t="s">
        <v>32</v>
      </c>
      <c r="P218" t="str">
        <f t="shared" si="3"/>
        <v>福栄中中</v>
      </c>
    </row>
    <row r="219" spans="1:16" x14ac:dyDescent="0.2">
      <c r="A219" s="12">
        <v>2218</v>
      </c>
      <c r="B219" s="13" t="s">
        <v>2791</v>
      </c>
      <c r="C219" s="13" t="s">
        <v>2792</v>
      </c>
      <c r="D219" s="14" t="s">
        <v>1512</v>
      </c>
      <c r="E219" s="13" t="s">
        <v>4301</v>
      </c>
      <c r="F219" s="16">
        <v>2</v>
      </c>
      <c r="G219" s="14"/>
      <c r="H219" s="14"/>
      <c r="I219" s="14"/>
      <c r="J219" s="15" t="s">
        <v>1526</v>
      </c>
      <c r="K219" s="15" t="s">
        <v>98</v>
      </c>
      <c r="L219" s="17" t="s">
        <v>1527</v>
      </c>
      <c r="M219" s="17" t="s">
        <v>99</v>
      </c>
      <c r="N219" s="17" t="s">
        <v>1976</v>
      </c>
      <c r="O219" s="17" t="s">
        <v>32</v>
      </c>
      <c r="P219" t="str">
        <f t="shared" si="3"/>
        <v>福栄中中</v>
      </c>
    </row>
    <row r="220" spans="1:16" x14ac:dyDescent="0.2">
      <c r="A220" s="12">
        <v>2219</v>
      </c>
      <c r="B220" s="13" t="s">
        <v>2793</v>
      </c>
      <c r="C220" s="13" t="s">
        <v>2794</v>
      </c>
      <c r="D220" s="14" t="s">
        <v>1512</v>
      </c>
      <c r="E220" s="13" t="s">
        <v>4301</v>
      </c>
      <c r="F220" s="16">
        <v>2</v>
      </c>
      <c r="G220" s="14"/>
      <c r="H220" s="14"/>
      <c r="I220" s="14"/>
      <c r="J220" s="15" t="s">
        <v>903</v>
      </c>
      <c r="K220" s="15" t="s">
        <v>128</v>
      </c>
      <c r="L220" s="17" t="s">
        <v>904</v>
      </c>
      <c r="M220" s="17" t="s">
        <v>129</v>
      </c>
      <c r="N220" s="17" t="s">
        <v>2262</v>
      </c>
      <c r="O220" s="17" t="s">
        <v>32</v>
      </c>
      <c r="P220" t="str">
        <f t="shared" si="3"/>
        <v>福栄中中</v>
      </c>
    </row>
    <row r="221" spans="1:16" x14ac:dyDescent="0.2">
      <c r="A221" s="12">
        <v>2220</v>
      </c>
      <c r="B221" s="13" t="s">
        <v>2795</v>
      </c>
      <c r="C221" s="13" t="s">
        <v>2796</v>
      </c>
      <c r="D221" s="14" t="s">
        <v>1512</v>
      </c>
      <c r="E221" s="13" t="s">
        <v>4301</v>
      </c>
      <c r="F221" s="16">
        <v>3</v>
      </c>
      <c r="G221" s="14"/>
      <c r="H221" s="14"/>
      <c r="I221" s="14"/>
      <c r="J221" s="15" t="s">
        <v>124</v>
      </c>
      <c r="K221" s="15" t="s">
        <v>72</v>
      </c>
      <c r="L221" s="17" t="s">
        <v>125</v>
      </c>
      <c r="M221" s="17" t="s">
        <v>73</v>
      </c>
      <c r="N221" s="17" t="s">
        <v>1053</v>
      </c>
      <c r="O221" s="17" t="s">
        <v>32</v>
      </c>
      <c r="P221" t="str">
        <f t="shared" si="3"/>
        <v>福栄中中</v>
      </c>
    </row>
    <row r="222" spans="1:16" x14ac:dyDescent="0.2">
      <c r="A222" s="12">
        <v>2221</v>
      </c>
      <c r="B222" s="13" t="s">
        <v>1743</v>
      </c>
      <c r="C222" s="13" t="s">
        <v>2797</v>
      </c>
      <c r="D222" s="14" t="s">
        <v>1512</v>
      </c>
      <c r="E222" s="13" t="s">
        <v>4301</v>
      </c>
      <c r="F222" s="16">
        <v>2</v>
      </c>
      <c r="G222" s="14"/>
      <c r="H222" s="14"/>
      <c r="I222" s="14"/>
      <c r="J222" s="15" t="s">
        <v>198</v>
      </c>
      <c r="K222" s="15" t="s">
        <v>297</v>
      </c>
      <c r="L222" s="17" t="s">
        <v>199</v>
      </c>
      <c r="M222" s="17" t="s">
        <v>298</v>
      </c>
      <c r="N222" s="17" t="s">
        <v>1877</v>
      </c>
      <c r="O222" s="17" t="s">
        <v>32</v>
      </c>
      <c r="P222" t="str">
        <f t="shared" si="3"/>
        <v>福栄中中</v>
      </c>
    </row>
    <row r="223" spans="1:16" x14ac:dyDescent="0.2">
      <c r="A223" s="12">
        <v>2222</v>
      </c>
      <c r="B223" s="13" t="s">
        <v>353</v>
      </c>
      <c r="C223" s="13" t="s">
        <v>2798</v>
      </c>
      <c r="D223" s="14" t="s">
        <v>1512</v>
      </c>
      <c r="E223" s="13" t="s">
        <v>4301</v>
      </c>
      <c r="F223" s="16">
        <v>2</v>
      </c>
      <c r="G223" s="14"/>
      <c r="H223" s="14"/>
      <c r="I223" s="14"/>
      <c r="J223" s="15" t="s">
        <v>354</v>
      </c>
      <c r="K223" s="15" t="s">
        <v>2799</v>
      </c>
      <c r="L223" s="17" t="s">
        <v>355</v>
      </c>
      <c r="M223" s="17" t="s">
        <v>2800</v>
      </c>
      <c r="N223" s="17" t="s">
        <v>2801</v>
      </c>
      <c r="O223" s="17" t="s">
        <v>32</v>
      </c>
      <c r="P223" t="str">
        <f t="shared" si="3"/>
        <v>福栄中中</v>
      </c>
    </row>
    <row r="224" spans="1:16" x14ac:dyDescent="0.2">
      <c r="A224" s="12">
        <v>2223</v>
      </c>
      <c r="B224" s="13" t="s">
        <v>2802</v>
      </c>
      <c r="C224" s="13" t="s">
        <v>2803</v>
      </c>
      <c r="D224" s="14" t="s">
        <v>1512</v>
      </c>
      <c r="E224" s="13" t="s">
        <v>4301</v>
      </c>
      <c r="F224" s="16">
        <v>2</v>
      </c>
      <c r="G224" s="14"/>
      <c r="H224" s="14"/>
      <c r="I224" s="14"/>
      <c r="J224" s="15" t="s">
        <v>134</v>
      </c>
      <c r="K224" s="15" t="s">
        <v>2239</v>
      </c>
      <c r="L224" s="17" t="s">
        <v>2240</v>
      </c>
      <c r="M224" s="17" t="s">
        <v>2241</v>
      </c>
      <c r="N224" s="17" t="s">
        <v>2242</v>
      </c>
      <c r="O224" s="17" t="s">
        <v>32</v>
      </c>
      <c r="P224" t="str">
        <f t="shared" si="3"/>
        <v>福栄中中</v>
      </c>
    </row>
    <row r="225" spans="1:16" x14ac:dyDescent="0.2">
      <c r="A225" s="12">
        <v>2224</v>
      </c>
      <c r="B225" s="13" t="s">
        <v>2804</v>
      </c>
      <c r="C225" s="13" t="s">
        <v>2805</v>
      </c>
      <c r="D225" s="14" t="s">
        <v>1512</v>
      </c>
      <c r="E225" s="13" t="s">
        <v>4303</v>
      </c>
      <c r="F225" s="16">
        <v>3</v>
      </c>
      <c r="G225" s="14"/>
      <c r="H225" s="14"/>
      <c r="I225" s="14"/>
      <c r="J225" s="15" t="s">
        <v>130</v>
      </c>
      <c r="K225" s="15" t="s">
        <v>601</v>
      </c>
      <c r="L225" s="17" t="s">
        <v>132</v>
      </c>
      <c r="M225" s="17" t="s">
        <v>602</v>
      </c>
      <c r="N225" s="17" t="s">
        <v>634</v>
      </c>
      <c r="O225" s="17" t="s">
        <v>32</v>
      </c>
      <c r="P225" t="str">
        <f t="shared" si="3"/>
        <v>妙典中中</v>
      </c>
    </row>
    <row r="226" spans="1:16" x14ac:dyDescent="0.2">
      <c r="A226" s="12">
        <v>2225</v>
      </c>
      <c r="B226" s="13" t="s">
        <v>2806</v>
      </c>
      <c r="C226" s="13" t="s">
        <v>2807</v>
      </c>
      <c r="D226" s="14" t="s">
        <v>1512</v>
      </c>
      <c r="E226" s="13" t="s">
        <v>4303</v>
      </c>
      <c r="F226" s="16">
        <v>3</v>
      </c>
      <c r="G226" s="14"/>
      <c r="H226" s="14"/>
      <c r="I226" s="14"/>
      <c r="J226" s="15" t="s">
        <v>668</v>
      </c>
      <c r="K226" s="15" t="s">
        <v>594</v>
      </c>
      <c r="L226" s="17" t="s">
        <v>669</v>
      </c>
      <c r="M226" s="17" t="s">
        <v>595</v>
      </c>
      <c r="N226" s="17" t="s">
        <v>670</v>
      </c>
      <c r="O226" s="17" t="s">
        <v>32</v>
      </c>
      <c r="P226" t="str">
        <f t="shared" si="3"/>
        <v>妙典中中</v>
      </c>
    </row>
    <row r="227" spans="1:16" x14ac:dyDescent="0.2">
      <c r="A227" s="12">
        <v>2226</v>
      </c>
      <c r="B227" s="13" t="s">
        <v>2808</v>
      </c>
      <c r="C227" s="13" t="s">
        <v>2581</v>
      </c>
      <c r="D227" s="14" t="s">
        <v>1512</v>
      </c>
      <c r="E227" s="13" t="s">
        <v>4303</v>
      </c>
      <c r="F227" s="16">
        <v>3</v>
      </c>
      <c r="G227" s="14"/>
      <c r="H227" s="14"/>
      <c r="I227" s="14"/>
      <c r="J227" s="15" t="s">
        <v>635</v>
      </c>
      <c r="K227" s="15" t="s">
        <v>76</v>
      </c>
      <c r="L227" s="17" t="s">
        <v>636</v>
      </c>
      <c r="M227" s="17" t="s">
        <v>77</v>
      </c>
      <c r="N227" s="17" t="s">
        <v>637</v>
      </c>
      <c r="O227" s="17" t="s">
        <v>32</v>
      </c>
      <c r="P227" t="str">
        <f t="shared" si="3"/>
        <v>妙典中中</v>
      </c>
    </row>
    <row r="228" spans="1:16" x14ac:dyDescent="0.2">
      <c r="A228" s="12">
        <v>2227</v>
      </c>
      <c r="B228" s="13" t="s">
        <v>2809</v>
      </c>
      <c r="C228" s="13" t="s">
        <v>2810</v>
      </c>
      <c r="D228" s="14" t="s">
        <v>1512</v>
      </c>
      <c r="E228" s="13" t="s">
        <v>4303</v>
      </c>
      <c r="F228" s="16">
        <v>3</v>
      </c>
      <c r="G228" s="14"/>
      <c r="H228" s="14"/>
      <c r="I228" s="14"/>
      <c r="J228" s="15" t="s">
        <v>104</v>
      </c>
      <c r="K228" s="15" t="s">
        <v>174</v>
      </c>
      <c r="L228" s="17" t="s">
        <v>106</v>
      </c>
      <c r="M228" s="17" t="s">
        <v>175</v>
      </c>
      <c r="N228" s="17" t="s">
        <v>638</v>
      </c>
      <c r="O228" s="17" t="s">
        <v>32</v>
      </c>
      <c r="P228" t="str">
        <f t="shared" si="3"/>
        <v>妙典中中</v>
      </c>
    </row>
    <row r="229" spans="1:16" x14ac:dyDescent="0.2">
      <c r="A229" s="12">
        <v>2228</v>
      </c>
      <c r="B229" s="13" t="s">
        <v>2811</v>
      </c>
      <c r="C229" s="13" t="s">
        <v>2812</v>
      </c>
      <c r="D229" s="14" t="s">
        <v>1512</v>
      </c>
      <c r="E229" s="13" t="s">
        <v>4303</v>
      </c>
      <c r="F229" s="16">
        <v>3</v>
      </c>
      <c r="G229" s="14"/>
      <c r="H229" s="14"/>
      <c r="I229" s="14"/>
      <c r="J229" s="15" t="s">
        <v>639</v>
      </c>
      <c r="K229" s="15" t="s">
        <v>61</v>
      </c>
      <c r="L229" s="17" t="s">
        <v>640</v>
      </c>
      <c r="M229" s="17" t="s">
        <v>63</v>
      </c>
      <c r="N229" s="17" t="s">
        <v>641</v>
      </c>
      <c r="O229" s="17" t="s">
        <v>32</v>
      </c>
      <c r="P229" t="str">
        <f t="shared" si="3"/>
        <v>妙典中中</v>
      </c>
    </row>
    <row r="230" spans="1:16" x14ac:dyDescent="0.2">
      <c r="A230" s="12">
        <v>2229</v>
      </c>
      <c r="B230" s="13" t="s">
        <v>2813</v>
      </c>
      <c r="C230" s="13" t="s">
        <v>2814</v>
      </c>
      <c r="D230" s="14" t="s">
        <v>1512</v>
      </c>
      <c r="E230" s="13" t="s">
        <v>4303</v>
      </c>
      <c r="F230" s="16">
        <v>3</v>
      </c>
      <c r="G230" s="14"/>
      <c r="H230" s="14"/>
      <c r="I230" s="14"/>
      <c r="J230" s="15" t="s">
        <v>642</v>
      </c>
      <c r="K230" s="15" t="s">
        <v>363</v>
      </c>
      <c r="L230" s="17" t="s">
        <v>643</v>
      </c>
      <c r="M230" s="17" t="s">
        <v>365</v>
      </c>
      <c r="N230" s="17" t="s">
        <v>644</v>
      </c>
      <c r="O230" s="17" t="s">
        <v>32</v>
      </c>
      <c r="P230" t="str">
        <f t="shared" si="3"/>
        <v>妙典中中</v>
      </c>
    </row>
    <row r="231" spans="1:16" x14ac:dyDescent="0.2">
      <c r="A231" s="12">
        <v>2230</v>
      </c>
      <c r="B231" s="13" t="s">
        <v>2815</v>
      </c>
      <c r="C231" s="13" t="s">
        <v>2816</v>
      </c>
      <c r="D231" s="14" t="s">
        <v>1512</v>
      </c>
      <c r="E231" s="13" t="s">
        <v>4303</v>
      </c>
      <c r="F231" s="16">
        <v>3</v>
      </c>
      <c r="G231" s="14"/>
      <c r="H231" s="14"/>
      <c r="I231" s="14"/>
      <c r="J231" s="15" t="s">
        <v>645</v>
      </c>
      <c r="K231" s="15" t="s">
        <v>646</v>
      </c>
      <c r="L231" s="17" t="s">
        <v>647</v>
      </c>
      <c r="M231" s="17" t="s">
        <v>648</v>
      </c>
      <c r="N231" s="17" t="s">
        <v>649</v>
      </c>
      <c r="O231" s="17" t="s">
        <v>32</v>
      </c>
      <c r="P231" t="str">
        <f t="shared" si="3"/>
        <v>妙典中中</v>
      </c>
    </row>
    <row r="232" spans="1:16" x14ac:dyDescent="0.2">
      <c r="A232" s="12">
        <v>2231</v>
      </c>
      <c r="B232" s="13" t="s">
        <v>2720</v>
      </c>
      <c r="C232" s="13" t="s">
        <v>2817</v>
      </c>
      <c r="D232" s="14" t="s">
        <v>1512</v>
      </c>
      <c r="E232" s="13" t="s">
        <v>4303</v>
      </c>
      <c r="F232" s="16">
        <v>3</v>
      </c>
      <c r="G232" s="14"/>
      <c r="H232" s="14"/>
      <c r="I232" s="14"/>
      <c r="J232" s="15" t="s">
        <v>224</v>
      </c>
      <c r="K232" s="15" t="s">
        <v>381</v>
      </c>
      <c r="L232" s="17" t="s">
        <v>225</v>
      </c>
      <c r="M232" s="17" t="s">
        <v>383</v>
      </c>
      <c r="N232" s="17" t="s">
        <v>650</v>
      </c>
      <c r="O232" s="17" t="s">
        <v>32</v>
      </c>
      <c r="P232" t="str">
        <f t="shared" si="3"/>
        <v>妙典中中</v>
      </c>
    </row>
    <row r="233" spans="1:16" x14ac:dyDescent="0.2">
      <c r="A233" s="12">
        <v>2232</v>
      </c>
      <c r="B233" s="13" t="s">
        <v>2818</v>
      </c>
      <c r="C233" s="13" t="s">
        <v>2819</v>
      </c>
      <c r="D233" s="14" t="s">
        <v>1512</v>
      </c>
      <c r="E233" s="13" t="s">
        <v>4303</v>
      </c>
      <c r="F233" s="16">
        <v>3</v>
      </c>
      <c r="G233" s="14"/>
      <c r="H233" s="14"/>
      <c r="I233" s="14"/>
      <c r="J233" s="15" t="s">
        <v>362</v>
      </c>
      <c r="K233" s="15" t="s">
        <v>651</v>
      </c>
      <c r="L233" s="17" t="s">
        <v>364</v>
      </c>
      <c r="M233" s="17" t="s">
        <v>652</v>
      </c>
      <c r="N233" s="17" t="s">
        <v>499</v>
      </c>
      <c r="O233" s="17" t="s">
        <v>32</v>
      </c>
      <c r="P233" t="str">
        <f t="shared" si="3"/>
        <v>妙典中中</v>
      </c>
    </row>
    <row r="234" spans="1:16" x14ac:dyDescent="0.2">
      <c r="A234" s="12">
        <v>2233</v>
      </c>
      <c r="B234" s="13" t="s">
        <v>2820</v>
      </c>
      <c r="C234" s="13" t="s">
        <v>2821</v>
      </c>
      <c r="D234" s="14" t="s">
        <v>1512</v>
      </c>
      <c r="E234" s="13" t="s">
        <v>4303</v>
      </c>
      <c r="F234" s="16">
        <v>3</v>
      </c>
      <c r="G234" s="14"/>
      <c r="H234" s="14"/>
      <c r="I234" s="14"/>
      <c r="J234" s="15" t="s">
        <v>654</v>
      </c>
      <c r="K234" s="15" t="s">
        <v>61</v>
      </c>
      <c r="L234" s="17" t="s">
        <v>655</v>
      </c>
      <c r="M234" s="17" t="s">
        <v>63</v>
      </c>
      <c r="N234" s="17" t="s">
        <v>458</v>
      </c>
      <c r="O234" s="17" t="s">
        <v>32</v>
      </c>
      <c r="P234" t="str">
        <f t="shared" si="3"/>
        <v>妙典中中</v>
      </c>
    </row>
    <row r="235" spans="1:16" x14ac:dyDescent="0.2">
      <c r="A235" s="12">
        <v>2234</v>
      </c>
      <c r="B235" s="13" t="s">
        <v>2822</v>
      </c>
      <c r="C235" s="13" t="s">
        <v>2823</v>
      </c>
      <c r="D235" s="14" t="s">
        <v>1512</v>
      </c>
      <c r="E235" s="13" t="s">
        <v>4303</v>
      </c>
      <c r="F235" s="16">
        <v>3</v>
      </c>
      <c r="G235" s="14"/>
      <c r="H235" s="14"/>
      <c r="I235" s="14"/>
      <c r="J235" s="15" t="s">
        <v>656</v>
      </c>
      <c r="K235" s="15" t="s">
        <v>657</v>
      </c>
      <c r="L235" s="17" t="s">
        <v>658</v>
      </c>
      <c r="M235" s="17" t="s">
        <v>264</v>
      </c>
      <c r="N235" s="17" t="s">
        <v>659</v>
      </c>
      <c r="O235" s="17" t="s">
        <v>32</v>
      </c>
      <c r="P235" t="str">
        <f t="shared" si="3"/>
        <v>妙典中中</v>
      </c>
    </row>
    <row r="236" spans="1:16" x14ac:dyDescent="0.2">
      <c r="A236" s="12">
        <v>2235</v>
      </c>
      <c r="B236" s="13" t="s">
        <v>1308</v>
      </c>
      <c r="C236" s="13" t="s">
        <v>2154</v>
      </c>
      <c r="D236" s="14" t="s">
        <v>1512</v>
      </c>
      <c r="E236" s="13" t="s">
        <v>4303</v>
      </c>
      <c r="F236" s="16">
        <v>2</v>
      </c>
      <c r="G236" s="14"/>
      <c r="H236" s="14"/>
      <c r="I236" s="14"/>
      <c r="J236" s="15" t="s">
        <v>130</v>
      </c>
      <c r="K236" s="15" t="s">
        <v>2155</v>
      </c>
      <c r="L236" s="17" t="s">
        <v>132</v>
      </c>
      <c r="M236" s="17" t="s">
        <v>2156</v>
      </c>
      <c r="N236" s="17" t="s">
        <v>2157</v>
      </c>
      <c r="O236" s="17" t="s">
        <v>32</v>
      </c>
      <c r="P236" t="str">
        <f t="shared" si="3"/>
        <v>妙典中中</v>
      </c>
    </row>
    <row r="237" spans="1:16" x14ac:dyDescent="0.2">
      <c r="A237" s="12">
        <v>2236</v>
      </c>
      <c r="B237" s="13" t="s">
        <v>2158</v>
      </c>
      <c r="C237" s="13" t="s">
        <v>2159</v>
      </c>
      <c r="D237" s="14" t="s">
        <v>1512</v>
      </c>
      <c r="E237" s="13" t="s">
        <v>4303</v>
      </c>
      <c r="F237" s="16">
        <v>2</v>
      </c>
      <c r="G237" s="14"/>
      <c r="H237" s="14"/>
      <c r="I237" s="14"/>
      <c r="J237" s="15" t="s">
        <v>903</v>
      </c>
      <c r="K237" s="15" t="s">
        <v>149</v>
      </c>
      <c r="L237" s="17" t="s">
        <v>904</v>
      </c>
      <c r="M237" s="17" t="s">
        <v>150</v>
      </c>
      <c r="N237" s="17" t="s">
        <v>2160</v>
      </c>
      <c r="O237" s="17" t="s">
        <v>32</v>
      </c>
      <c r="P237" t="str">
        <f t="shared" si="3"/>
        <v>妙典中中</v>
      </c>
    </row>
    <row r="238" spans="1:16" x14ac:dyDescent="0.2">
      <c r="A238" s="12">
        <v>2237</v>
      </c>
      <c r="B238" s="13" t="s">
        <v>2161</v>
      </c>
      <c r="C238" s="13" t="s">
        <v>2162</v>
      </c>
      <c r="D238" s="14" t="s">
        <v>1512</v>
      </c>
      <c r="E238" s="13" t="s">
        <v>4303</v>
      </c>
      <c r="F238" s="16">
        <v>2</v>
      </c>
      <c r="G238" s="14"/>
      <c r="H238" s="14"/>
      <c r="I238" s="14"/>
      <c r="J238" s="15" t="s">
        <v>112</v>
      </c>
      <c r="K238" s="15" t="s">
        <v>1731</v>
      </c>
      <c r="L238" s="17" t="s">
        <v>113</v>
      </c>
      <c r="M238" s="17" t="s">
        <v>1732</v>
      </c>
      <c r="N238" s="17" t="s">
        <v>2163</v>
      </c>
      <c r="O238" s="17" t="s">
        <v>32</v>
      </c>
      <c r="P238" t="str">
        <f t="shared" si="3"/>
        <v>妙典中中</v>
      </c>
    </row>
    <row r="239" spans="1:16" x14ac:dyDescent="0.2">
      <c r="A239" s="12">
        <v>2238</v>
      </c>
      <c r="B239" s="13" t="s">
        <v>2164</v>
      </c>
      <c r="C239" s="13" t="s">
        <v>2165</v>
      </c>
      <c r="D239" s="14" t="s">
        <v>1512</v>
      </c>
      <c r="E239" s="13" t="s">
        <v>4303</v>
      </c>
      <c r="F239" s="16">
        <v>2</v>
      </c>
      <c r="G239" s="14"/>
      <c r="H239" s="14"/>
      <c r="I239" s="14"/>
      <c r="J239" s="15" t="s">
        <v>2166</v>
      </c>
      <c r="K239" s="15" t="s">
        <v>2167</v>
      </c>
      <c r="L239" s="17" t="s">
        <v>2168</v>
      </c>
      <c r="M239" s="17" t="s">
        <v>2169</v>
      </c>
      <c r="N239" s="17" t="s">
        <v>1710</v>
      </c>
      <c r="O239" s="17" t="s">
        <v>32</v>
      </c>
      <c r="P239" t="str">
        <f t="shared" si="3"/>
        <v>妙典中中</v>
      </c>
    </row>
    <row r="240" spans="1:16" x14ac:dyDescent="0.2">
      <c r="A240" s="12">
        <v>2239</v>
      </c>
      <c r="B240" s="13" t="s">
        <v>2170</v>
      </c>
      <c r="C240" s="13" t="s">
        <v>2171</v>
      </c>
      <c r="D240" s="14" t="s">
        <v>1512</v>
      </c>
      <c r="E240" s="13" t="s">
        <v>4303</v>
      </c>
      <c r="F240" s="16">
        <v>2</v>
      </c>
      <c r="G240" s="14"/>
      <c r="H240" s="14"/>
      <c r="I240" s="14"/>
      <c r="J240" s="15" t="s">
        <v>2172</v>
      </c>
      <c r="K240" s="15" t="s">
        <v>1420</v>
      </c>
      <c r="L240" s="17" t="s">
        <v>2173</v>
      </c>
      <c r="M240" s="17" t="s">
        <v>1421</v>
      </c>
      <c r="N240" s="17" t="s">
        <v>2174</v>
      </c>
      <c r="O240" s="17" t="s">
        <v>32</v>
      </c>
      <c r="P240" t="str">
        <f t="shared" si="3"/>
        <v>妙典中中</v>
      </c>
    </row>
    <row r="241" spans="1:16" x14ac:dyDescent="0.2">
      <c r="A241" s="12">
        <v>2240</v>
      </c>
      <c r="B241" s="13" t="s">
        <v>2175</v>
      </c>
      <c r="C241" s="13" t="s">
        <v>2176</v>
      </c>
      <c r="D241" s="14" t="s">
        <v>1512</v>
      </c>
      <c r="E241" s="13" t="s">
        <v>4303</v>
      </c>
      <c r="F241" s="16">
        <v>2</v>
      </c>
      <c r="G241" s="14"/>
      <c r="H241" s="14"/>
      <c r="I241" s="14"/>
      <c r="J241" s="15" t="s">
        <v>2177</v>
      </c>
      <c r="K241" s="15" t="s">
        <v>2178</v>
      </c>
      <c r="L241" s="17" t="s">
        <v>2179</v>
      </c>
      <c r="M241" s="17" t="s">
        <v>2180</v>
      </c>
      <c r="N241" s="17" t="s">
        <v>2181</v>
      </c>
      <c r="O241" s="17" t="s">
        <v>32</v>
      </c>
      <c r="P241" t="str">
        <f t="shared" si="3"/>
        <v>妙典中中</v>
      </c>
    </row>
    <row r="242" spans="1:16" x14ac:dyDescent="0.2">
      <c r="A242" s="12">
        <v>2241</v>
      </c>
      <c r="B242" s="13" t="s">
        <v>2182</v>
      </c>
      <c r="C242" s="13" t="s">
        <v>2183</v>
      </c>
      <c r="D242" s="14" t="s">
        <v>1512</v>
      </c>
      <c r="E242" s="13" t="s">
        <v>4303</v>
      </c>
      <c r="F242" s="16">
        <v>2</v>
      </c>
      <c r="G242" s="14"/>
      <c r="H242" s="14"/>
      <c r="I242" s="14"/>
      <c r="J242" s="15" t="s">
        <v>380</v>
      </c>
      <c r="K242" s="15" t="s">
        <v>873</v>
      </c>
      <c r="L242" s="17" t="s">
        <v>382</v>
      </c>
      <c r="M242" s="17" t="s">
        <v>875</v>
      </c>
      <c r="N242" s="17" t="s">
        <v>2184</v>
      </c>
      <c r="O242" s="17" t="s">
        <v>32</v>
      </c>
      <c r="P242" t="str">
        <f t="shared" si="3"/>
        <v>妙典中中</v>
      </c>
    </row>
    <row r="243" spans="1:16" x14ac:dyDescent="0.2">
      <c r="A243" s="12">
        <v>2242</v>
      </c>
      <c r="B243" s="13" t="s">
        <v>2182</v>
      </c>
      <c r="C243" s="13" t="s">
        <v>2185</v>
      </c>
      <c r="D243" s="14" t="s">
        <v>1512</v>
      </c>
      <c r="E243" s="13" t="s">
        <v>4303</v>
      </c>
      <c r="F243" s="16">
        <v>2</v>
      </c>
      <c r="G243" s="14"/>
      <c r="H243" s="14"/>
      <c r="I243" s="14"/>
      <c r="J243" s="15" t="s">
        <v>380</v>
      </c>
      <c r="K243" s="15" t="s">
        <v>151</v>
      </c>
      <c r="L243" s="17" t="s">
        <v>382</v>
      </c>
      <c r="M243" s="17" t="s">
        <v>153</v>
      </c>
      <c r="N243" s="17" t="s">
        <v>2186</v>
      </c>
      <c r="O243" s="17" t="s">
        <v>32</v>
      </c>
      <c r="P243" t="str">
        <f t="shared" si="3"/>
        <v>妙典中中</v>
      </c>
    </row>
    <row r="244" spans="1:16" x14ac:dyDescent="0.2">
      <c r="A244" s="12">
        <v>2243</v>
      </c>
      <c r="B244" s="13" t="s">
        <v>2824</v>
      </c>
      <c r="C244" s="13" t="s">
        <v>2825</v>
      </c>
      <c r="D244" s="14" t="s">
        <v>1512</v>
      </c>
      <c r="E244" s="13" t="s">
        <v>3590</v>
      </c>
      <c r="F244" s="16">
        <v>3</v>
      </c>
      <c r="G244" s="14"/>
      <c r="H244" s="14"/>
      <c r="I244" s="14"/>
      <c r="J244" s="15" t="s">
        <v>384</v>
      </c>
      <c r="K244" s="15" t="s">
        <v>128</v>
      </c>
      <c r="L244" s="17" t="s">
        <v>385</v>
      </c>
      <c r="M244" s="17" t="s">
        <v>129</v>
      </c>
      <c r="N244" s="17" t="s">
        <v>446</v>
      </c>
      <c r="O244" s="17" t="s">
        <v>32</v>
      </c>
      <c r="P244" t="str">
        <f t="shared" si="3"/>
        <v>明海中中</v>
      </c>
    </row>
    <row r="245" spans="1:16" x14ac:dyDescent="0.2">
      <c r="A245" s="12">
        <v>2244</v>
      </c>
      <c r="B245" s="13" t="s">
        <v>2826</v>
      </c>
      <c r="C245" s="13" t="s">
        <v>2827</v>
      </c>
      <c r="D245" s="14" t="s">
        <v>1512</v>
      </c>
      <c r="E245" s="13" t="s">
        <v>3590</v>
      </c>
      <c r="F245" s="16">
        <v>3</v>
      </c>
      <c r="G245" s="14"/>
      <c r="H245" s="14"/>
      <c r="I245" s="14"/>
      <c r="J245" s="15" t="s">
        <v>395</v>
      </c>
      <c r="K245" s="15" t="s">
        <v>257</v>
      </c>
      <c r="L245" s="17" t="s">
        <v>396</v>
      </c>
      <c r="M245" s="17" t="s">
        <v>258</v>
      </c>
      <c r="N245" s="17" t="s">
        <v>397</v>
      </c>
      <c r="O245" s="17" t="s">
        <v>32</v>
      </c>
      <c r="P245" t="str">
        <f t="shared" si="3"/>
        <v>明海中中</v>
      </c>
    </row>
    <row r="246" spans="1:16" x14ac:dyDescent="0.2">
      <c r="A246" s="12">
        <v>2245</v>
      </c>
      <c r="B246" s="22" t="s">
        <v>2828</v>
      </c>
      <c r="C246" s="22" t="s">
        <v>2829</v>
      </c>
      <c r="D246" s="14" t="s">
        <v>1512</v>
      </c>
      <c r="E246" s="22" t="s">
        <v>3590</v>
      </c>
      <c r="F246" s="12">
        <v>3</v>
      </c>
      <c r="G246" s="14"/>
      <c r="H246" s="14"/>
      <c r="I246" s="23"/>
      <c r="J246" s="21" t="s">
        <v>398</v>
      </c>
      <c r="K246" s="21" t="s">
        <v>147</v>
      </c>
      <c r="L246" s="17" t="s">
        <v>399</v>
      </c>
      <c r="M246" s="17" t="s">
        <v>148</v>
      </c>
      <c r="N246" s="17" t="s">
        <v>400</v>
      </c>
      <c r="O246" s="17" t="s">
        <v>32</v>
      </c>
      <c r="P246" t="str">
        <f t="shared" si="3"/>
        <v>明海中中</v>
      </c>
    </row>
    <row r="247" spans="1:16" x14ac:dyDescent="0.2">
      <c r="A247" s="12">
        <v>2246</v>
      </c>
      <c r="B247" s="13" t="s">
        <v>4641</v>
      </c>
      <c r="C247" s="13" t="s">
        <v>4642</v>
      </c>
      <c r="D247" s="14" t="s">
        <v>1512</v>
      </c>
      <c r="E247" s="13" t="s">
        <v>3590</v>
      </c>
      <c r="F247" s="16">
        <v>3</v>
      </c>
      <c r="G247" s="14"/>
      <c r="H247" s="14"/>
      <c r="I247" s="14"/>
      <c r="J247" s="15" t="s">
        <v>4643</v>
      </c>
      <c r="K247" s="15" t="s">
        <v>4644</v>
      </c>
      <c r="L247" s="17" t="s">
        <v>4641</v>
      </c>
      <c r="M247" s="17" t="s">
        <v>4645</v>
      </c>
      <c r="N247" s="17" t="s">
        <v>4646</v>
      </c>
      <c r="O247" s="17" t="s">
        <v>4647</v>
      </c>
      <c r="P247" t="str">
        <f t="shared" si="3"/>
        <v>明海中中</v>
      </c>
    </row>
    <row r="248" spans="1:16" x14ac:dyDescent="0.2">
      <c r="A248" s="12">
        <v>2247</v>
      </c>
      <c r="B248" s="13" t="s">
        <v>2830</v>
      </c>
      <c r="C248" s="13" t="s">
        <v>2831</v>
      </c>
      <c r="D248" s="14" t="s">
        <v>1512</v>
      </c>
      <c r="E248" s="13" t="s">
        <v>3590</v>
      </c>
      <c r="F248" s="16">
        <v>3</v>
      </c>
      <c r="G248" s="14"/>
      <c r="H248" s="14"/>
      <c r="I248" s="14"/>
      <c r="J248" s="15" t="s">
        <v>447</v>
      </c>
      <c r="K248" s="15" t="s">
        <v>202</v>
      </c>
      <c r="L248" s="17" t="s">
        <v>448</v>
      </c>
      <c r="M248" s="17" t="s">
        <v>203</v>
      </c>
      <c r="N248" s="17" t="s">
        <v>449</v>
      </c>
      <c r="O248" s="17" t="s">
        <v>32</v>
      </c>
      <c r="P248" t="str">
        <f t="shared" si="3"/>
        <v>明海中中</v>
      </c>
    </row>
    <row r="249" spans="1:16" x14ac:dyDescent="0.2">
      <c r="A249" s="12">
        <v>2248</v>
      </c>
      <c r="B249" s="13" t="s">
        <v>2832</v>
      </c>
      <c r="C249" s="13" t="s">
        <v>2833</v>
      </c>
      <c r="D249" s="14" t="s">
        <v>1512</v>
      </c>
      <c r="E249" s="13" t="s">
        <v>3590</v>
      </c>
      <c r="F249" s="16">
        <v>3</v>
      </c>
      <c r="G249" s="14"/>
      <c r="H249" s="14"/>
      <c r="I249" s="14"/>
      <c r="J249" s="15" t="s">
        <v>251</v>
      </c>
      <c r="K249" s="15" t="s">
        <v>368</v>
      </c>
      <c r="L249" s="17" t="s">
        <v>252</v>
      </c>
      <c r="M249" s="17" t="s">
        <v>370</v>
      </c>
      <c r="N249" s="17" t="s">
        <v>450</v>
      </c>
      <c r="O249" s="17" t="s">
        <v>32</v>
      </c>
      <c r="P249" t="str">
        <f t="shared" si="3"/>
        <v>明海中中</v>
      </c>
    </row>
    <row r="250" spans="1:16" x14ac:dyDescent="0.2">
      <c r="A250" s="12">
        <v>2249</v>
      </c>
      <c r="B250" s="13" t="s">
        <v>2834</v>
      </c>
      <c r="C250" s="13" t="s">
        <v>2835</v>
      </c>
      <c r="D250" s="14" t="s">
        <v>1512</v>
      </c>
      <c r="E250" s="13" t="s">
        <v>3590</v>
      </c>
      <c r="F250" s="16">
        <v>3</v>
      </c>
      <c r="G250" s="14"/>
      <c r="H250" s="14"/>
      <c r="I250" s="14"/>
      <c r="J250" s="15" t="s">
        <v>451</v>
      </c>
      <c r="K250" s="15" t="s">
        <v>452</v>
      </c>
      <c r="L250" s="17" t="s">
        <v>453</v>
      </c>
      <c r="M250" s="17" t="s">
        <v>454</v>
      </c>
      <c r="N250" s="17" t="s">
        <v>455</v>
      </c>
      <c r="O250" s="17" t="s">
        <v>32</v>
      </c>
      <c r="P250" t="str">
        <f t="shared" si="3"/>
        <v>明海中中</v>
      </c>
    </row>
    <row r="251" spans="1:16" x14ac:dyDescent="0.2">
      <c r="A251" s="12">
        <v>2250</v>
      </c>
      <c r="B251" s="13" t="s">
        <v>2836</v>
      </c>
      <c r="C251" s="13" t="s">
        <v>2837</v>
      </c>
      <c r="D251" s="14" t="s">
        <v>1512</v>
      </c>
      <c r="E251" s="13" t="s">
        <v>3590</v>
      </c>
      <c r="F251" s="16">
        <v>2</v>
      </c>
      <c r="G251" s="14"/>
      <c r="H251" s="14"/>
      <c r="I251" s="14"/>
      <c r="J251" s="15" t="s">
        <v>1713</v>
      </c>
      <c r="K251" s="15" t="s">
        <v>228</v>
      </c>
      <c r="L251" s="17" t="s">
        <v>1714</v>
      </c>
      <c r="M251" s="17" t="s">
        <v>229</v>
      </c>
      <c r="N251" s="17" t="s">
        <v>1715</v>
      </c>
      <c r="O251" s="17" t="s">
        <v>32</v>
      </c>
      <c r="P251" t="str">
        <f t="shared" si="3"/>
        <v>明海中中</v>
      </c>
    </row>
    <row r="252" spans="1:16" x14ac:dyDescent="0.2">
      <c r="A252" s="12">
        <v>2251</v>
      </c>
      <c r="B252" s="13" t="s">
        <v>2838</v>
      </c>
      <c r="C252" s="13" t="s">
        <v>2839</v>
      </c>
      <c r="D252" s="14" t="s">
        <v>1512</v>
      </c>
      <c r="E252" s="13" t="s">
        <v>3590</v>
      </c>
      <c r="F252" s="16">
        <v>2</v>
      </c>
      <c r="G252" s="14"/>
      <c r="H252" s="14"/>
      <c r="I252" s="14"/>
      <c r="J252" s="15" t="s">
        <v>1716</v>
      </c>
      <c r="K252" s="15" t="s">
        <v>1717</v>
      </c>
      <c r="L252" s="17" t="s">
        <v>1718</v>
      </c>
      <c r="M252" s="17" t="s">
        <v>1719</v>
      </c>
      <c r="N252" s="17" t="s">
        <v>1707</v>
      </c>
      <c r="O252" s="17" t="s">
        <v>32</v>
      </c>
      <c r="P252" t="str">
        <f t="shared" si="3"/>
        <v>明海中中</v>
      </c>
    </row>
    <row r="253" spans="1:16" x14ac:dyDescent="0.2">
      <c r="A253" s="12">
        <v>2252</v>
      </c>
      <c r="B253" s="13" t="s">
        <v>2840</v>
      </c>
      <c r="C253" s="13" t="s">
        <v>2841</v>
      </c>
      <c r="D253" s="14" t="s">
        <v>1512</v>
      </c>
      <c r="E253" s="13" t="s">
        <v>3590</v>
      </c>
      <c r="F253" s="16">
        <v>2</v>
      </c>
      <c r="G253" s="14"/>
      <c r="H253" s="14"/>
      <c r="I253" s="14"/>
      <c r="J253" s="15" t="s">
        <v>1720</v>
      </c>
      <c r="K253" s="15" t="s">
        <v>1721</v>
      </c>
      <c r="L253" s="17" t="s">
        <v>1722</v>
      </c>
      <c r="M253" s="17" t="s">
        <v>1723</v>
      </c>
      <c r="N253" s="17" t="s">
        <v>1724</v>
      </c>
      <c r="O253" s="17" t="s">
        <v>32</v>
      </c>
      <c r="P253" t="str">
        <f t="shared" si="3"/>
        <v>明海中中</v>
      </c>
    </row>
    <row r="254" spans="1:16" x14ac:dyDescent="0.2">
      <c r="A254" s="12">
        <v>2253</v>
      </c>
      <c r="B254" s="13" t="s">
        <v>2842</v>
      </c>
      <c r="C254" s="13" t="s">
        <v>2843</v>
      </c>
      <c r="D254" s="14" t="s">
        <v>1512</v>
      </c>
      <c r="E254" s="13" t="s">
        <v>3590</v>
      </c>
      <c r="F254" s="16">
        <v>2</v>
      </c>
      <c r="G254" s="14"/>
      <c r="H254" s="14"/>
      <c r="I254" s="14"/>
      <c r="J254" s="15" t="s">
        <v>246</v>
      </c>
      <c r="K254" s="15" t="s">
        <v>72</v>
      </c>
      <c r="L254" s="17" t="s">
        <v>247</v>
      </c>
      <c r="M254" s="17" t="s">
        <v>73</v>
      </c>
      <c r="N254" s="17" t="s">
        <v>1725</v>
      </c>
      <c r="O254" s="17" t="s">
        <v>32</v>
      </c>
      <c r="P254" t="str">
        <f t="shared" si="3"/>
        <v>明海中中</v>
      </c>
    </row>
    <row r="255" spans="1:16" x14ac:dyDescent="0.2">
      <c r="A255" s="12">
        <v>2254</v>
      </c>
      <c r="B255" s="13" t="s">
        <v>2844</v>
      </c>
      <c r="C255" s="13" t="s">
        <v>2845</v>
      </c>
      <c r="D255" s="14" t="s">
        <v>1512</v>
      </c>
      <c r="E255" s="13" t="s">
        <v>3590</v>
      </c>
      <c r="F255" s="16">
        <v>2</v>
      </c>
      <c r="G255" s="14"/>
      <c r="H255" s="14"/>
      <c r="I255" s="14"/>
      <c r="J255" s="15" t="s">
        <v>1726</v>
      </c>
      <c r="K255" s="15" t="s">
        <v>1727</v>
      </c>
      <c r="L255" s="17" t="s">
        <v>1728</v>
      </c>
      <c r="M255" s="17" t="s">
        <v>1729</v>
      </c>
      <c r="N255" s="17" t="s">
        <v>1730</v>
      </c>
      <c r="O255" s="17" t="s">
        <v>32</v>
      </c>
      <c r="P255" t="str">
        <f t="shared" si="3"/>
        <v>明海中中</v>
      </c>
    </row>
    <row r="256" spans="1:16" x14ac:dyDescent="0.2">
      <c r="A256" s="12">
        <v>2255</v>
      </c>
      <c r="B256" s="13" t="s">
        <v>2523</v>
      </c>
      <c r="C256" s="13" t="s">
        <v>2846</v>
      </c>
      <c r="D256" s="14" t="s">
        <v>1512</v>
      </c>
      <c r="E256" s="13" t="s">
        <v>3590</v>
      </c>
      <c r="F256" s="16">
        <v>2</v>
      </c>
      <c r="G256" s="14"/>
      <c r="H256" s="14"/>
      <c r="I256" s="14"/>
      <c r="J256" s="15" t="s">
        <v>2288</v>
      </c>
      <c r="K256" s="15" t="s">
        <v>2289</v>
      </c>
      <c r="L256" s="17" t="s">
        <v>2290</v>
      </c>
      <c r="M256" s="17" t="s">
        <v>2291</v>
      </c>
      <c r="N256" s="17" t="s">
        <v>2292</v>
      </c>
      <c r="O256" s="17" t="s">
        <v>32</v>
      </c>
      <c r="P256" t="str">
        <f t="shared" si="3"/>
        <v>明海中中</v>
      </c>
    </row>
    <row r="257" spans="1:16" x14ac:dyDescent="0.2">
      <c r="A257" s="12">
        <v>2256</v>
      </c>
      <c r="B257" s="13" t="s">
        <v>2847</v>
      </c>
      <c r="C257" s="13" t="s">
        <v>2848</v>
      </c>
      <c r="D257" s="14" t="s">
        <v>1512</v>
      </c>
      <c r="E257" s="13" t="s">
        <v>3590</v>
      </c>
      <c r="F257" s="16">
        <v>2</v>
      </c>
      <c r="G257" s="14"/>
      <c r="H257" s="14"/>
      <c r="I257" s="14"/>
      <c r="J257" s="15" t="s">
        <v>2849</v>
      </c>
      <c r="K257" s="15" t="s">
        <v>2167</v>
      </c>
      <c r="L257" s="17" t="s">
        <v>2850</v>
      </c>
      <c r="M257" s="17" t="s">
        <v>2169</v>
      </c>
      <c r="N257" s="17" t="s">
        <v>2851</v>
      </c>
      <c r="O257" s="17" t="s">
        <v>32</v>
      </c>
      <c r="P257" t="str">
        <f t="shared" si="3"/>
        <v>明海中中</v>
      </c>
    </row>
    <row r="258" spans="1:16" x14ac:dyDescent="0.2">
      <c r="A258" s="12">
        <v>2257</v>
      </c>
      <c r="B258" s="13" t="s">
        <v>2852</v>
      </c>
      <c r="C258" s="13" t="s">
        <v>776</v>
      </c>
      <c r="D258" s="14" t="s">
        <v>1512</v>
      </c>
      <c r="E258" s="13" t="s">
        <v>4290</v>
      </c>
      <c r="F258" s="16">
        <v>3</v>
      </c>
      <c r="G258" s="14"/>
      <c r="H258" s="14"/>
      <c r="I258" s="14"/>
      <c r="J258" s="15" t="s">
        <v>777</v>
      </c>
      <c r="K258" s="15" t="s">
        <v>134</v>
      </c>
      <c r="L258" s="17" t="s">
        <v>778</v>
      </c>
      <c r="M258" s="17" t="s">
        <v>135</v>
      </c>
      <c r="N258" s="17" t="s">
        <v>779</v>
      </c>
      <c r="O258" s="17" t="s">
        <v>32</v>
      </c>
      <c r="P258" t="str">
        <f t="shared" si="3"/>
        <v>市川八中中</v>
      </c>
    </row>
    <row r="259" spans="1:16" x14ac:dyDescent="0.2">
      <c r="A259" s="12">
        <v>2258</v>
      </c>
      <c r="B259" s="13" t="s">
        <v>2853</v>
      </c>
      <c r="C259" s="13" t="s">
        <v>2854</v>
      </c>
      <c r="D259" s="14" t="s">
        <v>1512</v>
      </c>
      <c r="E259" s="13" t="s">
        <v>4290</v>
      </c>
      <c r="F259" s="16">
        <v>3</v>
      </c>
      <c r="G259" s="14"/>
      <c r="H259" s="14"/>
      <c r="I259" s="14"/>
      <c r="J259" s="15" t="s">
        <v>660</v>
      </c>
      <c r="K259" s="15" t="s">
        <v>323</v>
      </c>
      <c r="L259" s="17" t="s">
        <v>661</v>
      </c>
      <c r="M259" s="17" t="s">
        <v>325</v>
      </c>
      <c r="N259" s="17" t="s">
        <v>662</v>
      </c>
      <c r="O259" s="17" t="s">
        <v>32</v>
      </c>
      <c r="P259" t="str">
        <f t="shared" ref="P259:P322" si="4">E259&amp;"中"</f>
        <v>市川八中中</v>
      </c>
    </row>
    <row r="260" spans="1:16" x14ac:dyDescent="0.2">
      <c r="A260" s="12">
        <v>2259</v>
      </c>
      <c r="B260" s="13" t="s">
        <v>2855</v>
      </c>
      <c r="C260" s="13" t="s">
        <v>2856</v>
      </c>
      <c r="D260" s="14" t="s">
        <v>1512</v>
      </c>
      <c r="E260" s="13" t="s">
        <v>4290</v>
      </c>
      <c r="F260" s="16">
        <v>2</v>
      </c>
      <c r="G260" s="14"/>
      <c r="H260" s="14"/>
      <c r="I260" s="14"/>
      <c r="J260" s="15" t="s">
        <v>930</v>
      </c>
      <c r="K260" s="15" t="s">
        <v>1686</v>
      </c>
      <c r="L260" s="17" t="s">
        <v>2302</v>
      </c>
      <c r="M260" s="17" t="s">
        <v>1687</v>
      </c>
      <c r="N260" s="17" t="s">
        <v>1688</v>
      </c>
      <c r="O260" s="17" t="s">
        <v>32</v>
      </c>
      <c r="P260" t="str">
        <f t="shared" si="4"/>
        <v>市川八中中</v>
      </c>
    </row>
    <row r="261" spans="1:16" x14ac:dyDescent="0.2">
      <c r="A261" s="12">
        <v>2260</v>
      </c>
      <c r="B261" s="13" t="s">
        <v>1734</v>
      </c>
      <c r="C261" s="13" t="s">
        <v>1735</v>
      </c>
      <c r="D261" s="14" t="s">
        <v>1512</v>
      </c>
      <c r="E261" s="13" t="s">
        <v>4290</v>
      </c>
      <c r="F261" s="16">
        <v>2</v>
      </c>
      <c r="G261" s="14"/>
      <c r="H261" s="14"/>
      <c r="I261" s="14"/>
      <c r="J261" s="15" t="s">
        <v>122</v>
      </c>
      <c r="K261" s="15" t="s">
        <v>694</v>
      </c>
      <c r="L261" s="17" t="s">
        <v>123</v>
      </c>
      <c r="M261" s="17" t="s">
        <v>695</v>
      </c>
      <c r="N261" s="17" t="s">
        <v>1736</v>
      </c>
      <c r="O261" s="17" t="s">
        <v>32</v>
      </c>
      <c r="P261" t="str">
        <f t="shared" si="4"/>
        <v>市川八中中</v>
      </c>
    </row>
    <row r="262" spans="1:16" x14ac:dyDescent="0.2">
      <c r="A262" s="12">
        <v>2261</v>
      </c>
      <c r="B262" s="13" t="s">
        <v>2857</v>
      </c>
      <c r="C262" s="13" t="s">
        <v>2858</v>
      </c>
      <c r="D262" s="14" t="s">
        <v>1512</v>
      </c>
      <c r="E262" s="13" t="s">
        <v>4290</v>
      </c>
      <c r="F262" s="16">
        <v>2</v>
      </c>
      <c r="G262" s="14"/>
      <c r="H262" s="14"/>
      <c r="I262" s="14"/>
      <c r="J262" s="15" t="s">
        <v>1605</v>
      </c>
      <c r="K262" s="15" t="s">
        <v>82</v>
      </c>
      <c r="L262" s="17" t="s">
        <v>1606</v>
      </c>
      <c r="M262" s="17" t="s">
        <v>84</v>
      </c>
      <c r="N262" s="17" t="s">
        <v>2010</v>
      </c>
      <c r="O262" s="17" t="s">
        <v>32</v>
      </c>
      <c r="P262" t="str">
        <f t="shared" si="4"/>
        <v>市川八中中</v>
      </c>
    </row>
    <row r="263" spans="1:16" x14ac:dyDescent="0.2">
      <c r="A263" s="12">
        <v>2262</v>
      </c>
      <c r="B263" s="13" t="s">
        <v>2859</v>
      </c>
      <c r="C263" s="13" t="s">
        <v>2860</v>
      </c>
      <c r="D263" s="14" t="s">
        <v>1512</v>
      </c>
      <c r="E263" s="13" t="s">
        <v>4286</v>
      </c>
      <c r="F263" s="16">
        <v>3</v>
      </c>
      <c r="G263" s="14"/>
      <c r="H263" s="14"/>
      <c r="I263" s="14"/>
      <c r="J263" s="15" t="s">
        <v>757</v>
      </c>
      <c r="K263" s="15" t="s">
        <v>253</v>
      </c>
      <c r="L263" s="17" t="s">
        <v>758</v>
      </c>
      <c r="M263" s="17" t="s">
        <v>254</v>
      </c>
      <c r="N263" s="17" t="s">
        <v>759</v>
      </c>
      <c r="O263" s="17" t="s">
        <v>32</v>
      </c>
      <c r="P263" t="str">
        <f t="shared" si="4"/>
        <v>市川五中中</v>
      </c>
    </row>
    <row r="264" spans="1:16" x14ac:dyDescent="0.2">
      <c r="A264" s="12">
        <v>2263</v>
      </c>
      <c r="B264" s="13" t="s">
        <v>2861</v>
      </c>
      <c r="C264" s="13" t="s">
        <v>2862</v>
      </c>
      <c r="D264" s="14" t="s">
        <v>1512</v>
      </c>
      <c r="E264" s="13" t="s">
        <v>4305</v>
      </c>
      <c r="F264" s="16">
        <v>3</v>
      </c>
      <c r="G264" s="14"/>
      <c r="H264" s="14"/>
      <c r="I264" s="14"/>
      <c r="J264" s="15" t="s">
        <v>833</v>
      </c>
      <c r="K264" s="15" t="s">
        <v>66</v>
      </c>
      <c r="L264" s="17" t="s">
        <v>834</v>
      </c>
      <c r="M264" s="17" t="s">
        <v>67</v>
      </c>
      <c r="N264" s="17" t="s">
        <v>835</v>
      </c>
      <c r="O264" s="17" t="s">
        <v>32</v>
      </c>
      <c r="P264" t="str">
        <f t="shared" si="4"/>
        <v>市川七中中</v>
      </c>
    </row>
    <row r="265" spans="1:16" x14ac:dyDescent="0.2">
      <c r="A265" s="12">
        <v>2264</v>
      </c>
      <c r="B265" s="13" t="s">
        <v>2863</v>
      </c>
      <c r="C265" s="13" t="s">
        <v>2864</v>
      </c>
      <c r="D265" s="14" t="s">
        <v>1512</v>
      </c>
      <c r="E265" s="13" t="s">
        <v>4305</v>
      </c>
      <c r="F265" s="16">
        <v>2</v>
      </c>
      <c r="G265" s="14"/>
      <c r="H265" s="14"/>
      <c r="I265" s="14"/>
      <c r="J265" s="15" t="s">
        <v>2267</v>
      </c>
      <c r="K265" s="15" t="s">
        <v>2268</v>
      </c>
      <c r="L265" s="17" t="s">
        <v>2269</v>
      </c>
      <c r="M265" s="17" t="s">
        <v>2270</v>
      </c>
      <c r="N265" s="17" t="s">
        <v>2271</v>
      </c>
      <c r="O265" s="17" t="s">
        <v>32</v>
      </c>
      <c r="P265" t="str">
        <f t="shared" si="4"/>
        <v>市川七中中</v>
      </c>
    </row>
    <row r="266" spans="1:16" x14ac:dyDescent="0.2">
      <c r="A266" s="12">
        <v>2265</v>
      </c>
      <c r="B266" s="17" t="s">
        <v>624</v>
      </c>
      <c r="C266" s="17" t="s">
        <v>299</v>
      </c>
      <c r="D266" s="14" t="s">
        <v>1512</v>
      </c>
      <c r="E266" s="15" t="s">
        <v>4283</v>
      </c>
      <c r="F266" s="16">
        <v>3</v>
      </c>
      <c r="G266" s="14"/>
      <c r="H266" s="17"/>
      <c r="I266" s="17"/>
      <c r="J266" s="15" t="s">
        <v>625</v>
      </c>
      <c r="K266" s="17" t="s">
        <v>300</v>
      </c>
      <c r="L266" s="17" t="s">
        <v>626</v>
      </c>
      <c r="M266" s="17" t="s">
        <v>301</v>
      </c>
      <c r="N266" s="17" t="s">
        <v>627</v>
      </c>
      <c r="O266" s="17" t="s">
        <v>32</v>
      </c>
      <c r="P266" t="str">
        <f t="shared" si="4"/>
        <v>下貝塚中中</v>
      </c>
    </row>
    <row r="267" spans="1:16" x14ac:dyDescent="0.2">
      <c r="A267" s="12">
        <v>2266</v>
      </c>
      <c r="B267" s="13" t="s">
        <v>628</v>
      </c>
      <c r="C267" s="13" t="s">
        <v>629</v>
      </c>
      <c r="D267" s="14" t="s">
        <v>1512</v>
      </c>
      <c r="E267" s="13" t="s">
        <v>4283</v>
      </c>
      <c r="F267" s="16">
        <v>3</v>
      </c>
      <c r="G267" s="14"/>
      <c r="H267" s="14"/>
      <c r="I267" s="14"/>
      <c r="J267" s="15" t="s">
        <v>630</v>
      </c>
      <c r="K267" s="15" t="s">
        <v>66</v>
      </c>
      <c r="L267" s="17" t="s">
        <v>631</v>
      </c>
      <c r="M267" s="17" t="s">
        <v>67</v>
      </c>
      <c r="N267" s="17" t="s">
        <v>632</v>
      </c>
      <c r="O267" s="17" t="s">
        <v>32</v>
      </c>
      <c r="P267" t="str">
        <f t="shared" si="4"/>
        <v>下貝塚中中</v>
      </c>
    </row>
    <row r="268" spans="1:16" x14ac:dyDescent="0.2">
      <c r="A268" s="12">
        <v>2267</v>
      </c>
      <c r="B268" s="13" t="s">
        <v>2865</v>
      </c>
      <c r="C268" s="13" t="s">
        <v>2866</v>
      </c>
      <c r="D268" s="14" t="s">
        <v>1512</v>
      </c>
      <c r="E268" s="13" t="s">
        <v>4283</v>
      </c>
      <c r="F268" s="16">
        <v>2</v>
      </c>
      <c r="G268" s="14"/>
      <c r="H268" s="14"/>
      <c r="I268" s="14"/>
      <c r="J268" s="15" t="s">
        <v>1908</v>
      </c>
      <c r="K268" s="15" t="s">
        <v>962</v>
      </c>
      <c r="L268" s="17" t="s">
        <v>1909</v>
      </c>
      <c r="M268" s="17" t="s">
        <v>964</v>
      </c>
      <c r="N268" s="17" t="s">
        <v>1910</v>
      </c>
      <c r="O268" s="17" t="s">
        <v>32</v>
      </c>
      <c r="P268" t="str">
        <f t="shared" si="4"/>
        <v>下貝塚中中</v>
      </c>
    </row>
    <row r="269" spans="1:16" x14ac:dyDescent="0.2">
      <c r="A269" s="12">
        <v>2268</v>
      </c>
      <c r="B269" s="13" t="s">
        <v>2867</v>
      </c>
      <c r="C269" s="13" t="s">
        <v>2868</v>
      </c>
      <c r="D269" s="14" t="s">
        <v>1512</v>
      </c>
      <c r="E269" s="13" t="s">
        <v>4283</v>
      </c>
      <c r="F269" s="16">
        <v>2</v>
      </c>
      <c r="G269" s="14"/>
      <c r="H269" s="14"/>
      <c r="I269" s="14"/>
      <c r="J269" s="15" t="s">
        <v>1911</v>
      </c>
      <c r="K269" s="15" t="s">
        <v>1677</v>
      </c>
      <c r="L269" s="17" t="s">
        <v>1912</v>
      </c>
      <c r="M269" s="17" t="s">
        <v>1679</v>
      </c>
      <c r="N269" s="17" t="s">
        <v>1913</v>
      </c>
      <c r="O269" s="17" t="s">
        <v>32</v>
      </c>
      <c r="P269" t="str">
        <f t="shared" si="4"/>
        <v>下貝塚中中</v>
      </c>
    </row>
    <row r="270" spans="1:16" x14ac:dyDescent="0.2">
      <c r="A270" s="12">
        <v>2269</v>
      </c>
      <c r="B270" s="13" t="s">
        <v>1135</v>
      </c>
      <c r="C270" s="13" t="s">
        <v>2869</v>
      </c>
      <c r="D270" s="14" t="s">
        <v>1512</v>
      </c>
      <c r="E270" s="13" t="s">
        <v>4283</v>
      </c>
      <c r="F270" s="16">
        <v>2</v>
      </c>
      <c r="G270" s="14"/>
      <c r="H270" s="14"/>
      <c r="I270" s="14"/>
      <c r="J270" s="15" t="s">
        <v>36</v>
      </c>
      <c r="K270" s="15" t="s">
        <v>166</v>
      </c>
      <c r="L270" s="17" t="s">
        <v>38</v>
      </c>
      <c r="M270" s="17" t="s">
        <v>167</v>
      </c>
      <c r="N270" s="17" t="s">
        <v>1914</v>
      </c>
      <c r="O270" s="17" t="s">
        <v>32</v>
      </c>
      <c r="P270" t="str">
        <f t="shared" si="4"/>
        <v>下貝塚中中</v>
      </c>
    </row>
    <row r="271" spans="1:16" x14ac:dyDescent="0.2">
      <c r="A271" s="12">
        <v>2270</v>
      </c>
      <c r="B271" s="13" t="s">
        <v>2870</v>
      </c>
      <c r="C271" s="13" t="s">
        <v>2871</v>
      </c>
      <c r="D271" s="14" t="s">
        <v>1512</v>
      </c>
      <c r="E271" s="13" t="s">
        <v>4283</v>
      </c>
      <c r="F271" s="16">
        <v>2</v>
      </c>
      <c r="G271" s="14"/>
      <c r="H271" s="14"/>
      <c r="I271" s="14"/>
      <c r="J271" s="15" t="s">
        <v>276</v>
      </c>
      <c r="K271" s="15" t="s">
        <v>849</v>
      </c>
      <c r="L271" s="17" t="s">
        <v>277</v>
      </c>
      <c r="M271" s="17" t="s">
        <v>850</v>
      </c>
      <c r="N271" s="17" t="s">
        <v>1915</v>
      </c>
      <c r="O271" s="17" t="s">
        <v>32</v>
      </c>
      <c r="P271" t="str">
        <f t="shared" si="4"/>
        <v>下貝塚中中</v>
      </c>
    </row>
    <row r="272" spans="1:16" x14ac:dyDescent="0.2">
      <c r="A272" s="12">
        <v>2271</v>
      </c>
      <c r="B272" s="13" t="s">
        <v>2476</v>
      </c>
      <c r="C272" s="13" t="s">
        <v>2872</v>
      </c>
      <c r="D272" s="14" t="s">
        <v>1512</v>
      </c>
      <c r="E272" s="13" t="s">
        <v>4283</v>
      </c>
      <c r="F272" s="16">
        <v>2</v>
      </c>
      <c r="G272" s="14"/>
      <c r="H272" s="14"/>
      <c r="I272" s="14"/>
      <c r="J272" s="15" t="s">
        <v>224</v>
      </c>
      <c r="K272" s="15" t="s">
        <v>1916</v>
      </c>
      <c r="L272" s="17" t="s">
        <v>225</v>
      </c>
      <c r="M272" s="17" t="s">
        <v>1917</v>
      </c>
      <c r="N272" s="17" t="s">
        <v>1918</v>
      </c>
      <c r="O272" s="17" t="s">
        <v>32</v>
      </c>
      <c r="P272" t="str">
        <f t="shared" si="4"/>
        <v>下貝塚中中</v>
      </c>
    </row>
    <row r="273" spans="1:16" x14ac:dyDescent="0.2">
      <c r="A273" s="12">
        <v>2272</v>
      </c>
      <c r="B273" s="13" t="s">
        <v>2873</v>
      </c>
      <c r="C273" s="13" t="s">
        <v>2874</v>
      </c>
      <c r="D273" s="14" t="s">
        <v>1512</v>
      </c>
      <c r="E273" s="13" t="s">
        <v>4283</v>
      </c>
      <c r="F273" s="16">
        <v>2</v>
      </c>
      <c r="G273" s="14"/>
      <c r="H273" s="14"/>
      <c r="I273" s="14"/>
      <c r="J273" s="15" t="s">
        <v>1919</v>
      </c>
      <c r="K273" s="15" t="s">
        <v>105</v>
      </c>
      <c r="L273" s="17" t="s">
        <v>1920</v>
      </c>
      <c r="M273" s="17" t="s">
        <v>107</v>
      </c>
      <c r="N273" s="17" t="s">
        <v>1921</v>
      </c>
      <c r="O273" s="17" t="s">
        <v>32</v>
      </c>
      <c r="P273" t="str">
        <f t="shared" si="4"/>
        <v>下貝塚中中</v>
      </c>
    </row>
    <row r="274" spans="1:16" x14ac:dyDescent="0.2">
      <c r="A274" s="12">
        <v>2273</v>
      </c>
      <c r="B274" s="13" t="s">
        <v>1840</v>
      </c>
      <c r="C274" s="13" t="s">
        <v>2875</v>
      </c>
      <c r="D274" s="14" t="s">
        <v>87</v>
      </c>
      <c r="E274" s="13" t="s">
        <v>4299</v>
      </c>
      <c r="F274" s="16">
        <v>2</v>
      </c>
      <c r="G274" s="14"/>
      <c r="H274" s="14"/>
      <c r="I274" s="14"/>
      <c r="J274" s="15" t="s">
        <v>983</v>
      </c>
      <c r="K274" s="15" t="s">
        <v>2876</v>
      </c>
      <c r="L274" s="17" t="s">
        <v>984</v>
      </c>
      <c r="M274" s="17" t="s">
        <v>2877</v>
      </c>
      <c r="N274" s="17" t="s">
        <v>2153</v>
      </c>
      <c r="O274" s="17" t="s">
        <v>32</v>
      </c>
      <c r="P274" t="str">
        <f t="shared" si="4"/>
        <v>美浜中中</v>
      </c>
    </row>
    <row r="275" spans="1:16" x14ac:dyDescent="0.2">
      <c r="A275" s="12">
        <v>2274</v>
      </c>
      <c r="B275" s="13" t="s">
        <v>2878</v>
      </c>
      <c r="C275" s="13" t="s">
        <v>2879</v>
      </c>
      <c r="D275" s="14" t="s">
        <v>1512</v>
      </c>
      <c r="E275" s="13" t="s">
        <v>4295</v>
      </c>
      <c r="F275" s="16">
        <v>3</v>
      </c>
      <c r="G275" s="14"/>
      <c r="H275" s="14"/>
      <c r="I275" s="14"/>
      <c r="J275" s="15" t="s">
        <v>401</v>
      </c>
      <c r="K275" s="15" t="s">
        <v>402</v>
      </c>
      <c r="L275" s="17" t="s">
        <v>403</v>
      </c>
      <c r="M275" s="17" t="s">
        <v>404</v>
      </c>
      <c r="N275" s="17" t="s">
        <v>405</v>
      </c>
      <c r="O275" s="17" t="s">
        <v>32</v>
      </c>
      <c r="P275" t="str">
        <f t="shared" si="4"/>
        <v>東海大浦安中中</v>
      </c>
    </row>
    <row r="276" spans="1:16" x14ac:dyDescent="0.2">
      <c r="A276" s="12">
        <v>2275</v>
      </c>
      <c r="B276" s="22" t="s">
        <v>2880</v>
      </c>
      <c r="C276" s="22" t="s">
        <v>2881</v>
      </c>
      <c r="D276" s="14" t="s">
        <v>1512</v>
      </c>
      <c r="E276" s="22" t="s">
        <v>4295</v>
      </c>
      <c r="F276" s="12">
        <v>3</v>
      </c>
      <c r="G276" s="14"/>
      <c r="H276" s="14"/>
      <c r="I276" s="23"/>
      <c r="J276" s="21" t="s">
        <v>261</v>
      </c>
      <c r="K276" s="21" t="s">
        <v>406</v>
      </c>
      <c r="L276" s="17" t="s">
        <v>262</v>
      </c>
      <c r="M276" s="17" t="s">
        <v>407</v>
      </c>
      <c r="N276" s="17" t="s">
        <v>408</v>
      </c>
      <c r="O276" s="17" t="s">
        <v>32</v>
      </c>
      <c r="P276" t="str">
        <f t="shared" si="4"/>
        <v>東海大浦安中中</v>
      </c>
    </row>
    <row r="277" spans="1:16" x14ac:dyDescent="0.2">
      <c r="A277" s="12">
        <v>2276</v>
      </c>
      <c r="B277" s="13" t="s">
        <v>2533</v>
      </c>
      <c r="C277" s="13" t="s">
        <v>2882</v>
      </c>
      <c r="D277" s="14" t="s">
        <v>1512</v>
      </c>
      <c r="E277" s="13" t="s">
        <v>4295</v>
      </c>
      <c r="F277" s="16">
        <v>3</v>
      </c>
      <c r="G277" s="26"/>
      <c r="H277" s="14"/>
      <c r="I277" s="14"/>
      <c r="J277" s="15" t="s">
        <v>330</v>
      </c>
      <c r="K277" s="15" t="s">
        <v>328</v>
      </c>
      <c r="L277" s="17" t="s">
        <v>331</v>
      </c>
      <c r="M277" s="17" t="s">
        <v>329</v>
      </c>
      <c r="N277" s="17" t="s">
        <v>409</v>
      </c>
      <c r="O277" s="17" t="s">
        <v>32</v>
      </c>
      <c r="P277" t="str">
        <f t="shared" si="4"/>
        <v>東海大浦安中中</v>
      </c>
    </row>
    <row r="278" spans="1:16" x14ac:dyDescent="0.45">
      <c r="A278" s="12">
        <v>2277</v>
      </c>
      <c r="B278" s="27" t="s">
        <v>2648</v>
      </c>
      <c r="C278" s="27" t="s">
        <v>2883</v>
      </c>
      <c r="D278" s="14" t="s">
        <v>1512</v>
      </c>
      <c r="E278" s="27" t="s">
        <v>4295</v>
      </c>
      <c r="F278" s="28">
        <v>3</v>
      </c>
      <c r="G278" s="26"/>
      <c r="H278" s="14"/>
      <c r="I278" s="14"/>
      <c r="J278" s="15" t="s">
        <v>120</v>
      </c>
      <c r="K278" s="15" t="s">
        <v>41</v>
      </c>
      <c r="L278" s="17" t="s">
        <v>121</v>
      </c>
      <c r="M278" s="17" t="s">
        <v>43</v>
      </c>
      <c r="N278" s="17" t="s">
        <v>410</v>
      </c>
      <c r="O278" s="17" t="s">
        <v>32</v>
      </c>
      <c r="P278" t="str">
        <f t="shared" si="4"/>
        <v>東海大浦安中中</v>
      </c>
    </row>
    <row r="279" spans="1:16" x14ac:dyDescent="0.45">
      <c r="A279" s="12">
        <v>2278</v>
      </c>
      <c r="B279" s="27" t="s">
        <v>2884</v>
      </c>
      <c r="C279" s="27" t="s">
        <v>2885</v>
      </c>
      <c r="D279" s="14" t="s">
        <v>1512</v>
      </c>
      <c r="E279" s="27" t="s">
        <v>4295</v>
      </c>
      <c r="F279" s="28">
        <v>3</v>
      </c>
      <c r="G279" s="26"/>
      <c r="H279" s="14"/>
      <c r="I279" s="14"/>
      <c r="J279" s="15" t="s">
        <v>411</v>
      </c>
      <c r="K279" s="15" t="s">
        <v>412</v>
      </c>
      <c r="L279" s="17" t="s">
        <v>413</v>
      </c>
      <c r="M279" s="17" t="s">
        <v>414</v>
      </c>
      <c r="N279" s="17" t="s">
        <v>409</v>
      </c>
      <c r="O279" s="17" t="s">
        <v>32</v>
      </c>
      <c r="P279" t="str">
        <f t="shared" si="4"/>
        <v>東海大浦安中中</v>
      </c>
    </row>
    <row r="280" spans="1:16" x14ac:dyDescent="0.45">
      <c r="A280" s="12">
        <v>2279</v>
      </c>
      <c r="B280" s="27" t="s">
        <v>2886</v>
      </c>
      <c r="C280" s="27" t="s">
        <v>2887</v>
      </c>
      <c r="D280" s="14" t="s">
        <v>1512</v>
      </c>
      <c r="E280" s="27" t="s">
        <v>4295</v>
      </c>
      <c r="F280" s="28">
        <v>3</v>
      </c>
      <c r="G280" s="26"/>
      <c r="H280" s="14"/>
      <c r="I280" s="14"/>
      <c r="J280" s="15" t="s">
        <v>415</v>
      </c>
      <c r="K280" s="15" t="s">
        <v>47</v>
      </c>
      <c r="L280" s="17" t="s">
        <v>416</v>
      </c>
      <c r="M280" s="17" t="s">
        <v>48</v>
      </c>
      <c r="N280" s="17" t="s">
        <v>417</v>
      </c>
      <c r="O280" s="17" t="s">
        <v>32</v>
      </c>
      <c r="P280" t="str">
        <f t="shared" si="4"/>
        <v>東海大浦安中中</v>
      </c>
    </row>
    <row r="281" spans="1:16" x14ac:dyDescent="0.45">
      <c r="A281" s="12">
        <v>2280</v>
      </c>
      <c r="B281" s="27" t="s">
        <v>2888</v>
      </c>
      <c r="C281" s="27" t="s">
        <v>2889</v>
      </c>
      <c r="D281" s="14" t="s">
        <v>1512</v>
      </c>
      <c r="E281" s="27" t="s">
        <v>4295</v>
      </c>
      <c r="F281" s="28">
        <v>3</v>
      </c>
      <c r="G281" s="26"/>
      <c r="H281" s="14"/>
      <c r="I281" s="14"/>
      <c r="J281" s="15" t="s">
        <v>418</v>
      </c>
      <c r="K281" s="15" t="s">
        <v>419</v>
      </c>
      <c r="L281" s="17" t="s">
        <v>420</v>
      </c>
      <c r="M281" s="17" t="s">
        <v>421</v>
      </c>
      <c r="N281" s="17" t="s">
        <v>422</v>
      </c>
      <c r="O281" s="17" t="s">
        <v>32</v>
      </c>
      <c r="P281" t="str">
        <f t="shared" si="4"/>
        <v>東海大浦安中中</v>
      </c>
    </row>
    <row r="282" spans="1:16" x14ac:dyDescent="0.45">
      <c r="A282" s="12">
        <v>2281</v>
      </c>
      <c r="B282" s="27" t="s">
        <v>2857</v>
      </c>
      <c r="C282" s="27" t="s">
        <v>2890</v>
      </c>
      <c r="D282" s="14" t="s">
        <v>1512</v>
      </c>
      <c r="E282" s="27" t="s">
        <v>4295</v>
      </c>
      <c r="F282" s="28">
        <v>2</v>
      </c>
      <c r="G282" s="26"/>
      <c r="H282" s="14"/>
      <c r="I282" s="14"/>
      <c r="J282" s="15" t="s">
        <v>1605</v>
      </c>
      <c r="K282" s="15" t="s">
        <v>174</v>
      </c>
      <c r="L282" s="17" t="s">
        <v>1606</v>
      </c>
      <c r="M282" s="17" t="s">
        <v>175</v>
      </c>
      <c r="N282" s="17" t="s">
        <v>1607</v>
      </c>
      <c r="O282" s="17" t="s">
        <v>32</v>
      </c>
      <c r="P282" t="str">
        <f t="shared" si="4"/>
        <v>東海大浦安中中</v>
      </c>
    </row>
    <row r="283" spans="1:16" x14ac:dyDescent="0.45">
      <c r="A283" s="12">
        <v>2282</v>
      </c>
      <c r="B283" s="27" t="s">
        <v>2891</v>
      </c>
      <c r="C283" s="27" t="s">
        <v>2892</v>
      </c>
      <c r="D283" s="14" t="s">
        <v>1512</v>
      </c>
      <c r="E283" s="27" t="s">
        <v>4295</v>
      </c>
      <c r="F283" s="28">
        <v>2</v>
      </c>
      <c r="G283" s="26"/>
      <c r="H283" s="14"/>
      <c r="I283" s="14"/>
      <c r="J283" s="15" t="s">
        <v>352</v>
      </c>
      <c r="K283" s="15" t="s">
        <v>297</v>
      </c>
      <c r="L283" s="17" t="s">
        <v>324</v>
      </c>
      <c r="M283" s="17" t="s">
        <v>298</v>
      </c>
      <c r="N283" s="17" t="s">
        <v>1608</v>
      </c>
      <c r="O283" s="17" t="s">
        <v>32</v>
      </c>
      <c r="P283" t="str">
        <f t="shared" si="4"/>
        <v>東海大浦安中中</v>
      </c>
    </row>
    <row r="284" spans="1:16" x14ac:dyDescent="0.45">
      <c r="A284" s="12">
        <v>2283</v>
      </c>
      <c r="B284" s="27" t="s">
        <v>2893</v>
      </c>
      <c r="C284" s="27" t="s">
        <v>2894</v>
      </c>
      <c r="D284" s="14" t="s">
        <v>1512</v>
      </c>
      <c r="E284" s="27" t="s">
        <v>4295</v>
      </c>
      <c r="F284" s="28">
        <v>2</v>
      </c>
      <c r="G284" s="26"/>
      <c r="H284" s="14"/>
      <c r="I284" s="14"/>
      <c r="J284" s="15" t="s">
        <v>1145</v>
      </c>
      <c r="K284" s="15" t="s">
        <v>731</v>
      </c>
      <c r="L284" s="17" t="s">
        <v>1147</v>
      </c>
      <c r="M284" s="17" t="s">
        <v>733</v>
      </c>
      <c r="N284" s="17" t="s">
        <v>1609</v>
      </c>
      <c r="O284" s="17" t="s">
        <v>32</v>
      </c>
      <c r="P284" t="str">
        <f t="shared" si="4"/>
        <v>東海大浦安中中</v>
      </c>
    </row>
    <row r="285" spans="1:16" x14ac:dyDescent="0.45">
      <c r="A285" s="12">
        <v>2284</v>
      </c>
      <c r="B285" s="27" t="s">
        <v>2895</v>
      </c>
      <c r="C285" s="27" t="s">
        <v>2896</v>
      </c>
      <c r="D285" s="14" t="s">
        <v>1512</v>
      </c>
      <c r="E285" s="27" t="s">
        <v>4295</v>
      </c>
      <c r="F285" s="28">
        <v>2</v>
      </c>
      <c r="G285" s="26"/>
      <c r="H285" s="14"/>
      <c r="I285" s="14"/>
      <c r="J285" s="15" t="s">
        <v>1610</v>
      </c>
      <c r="K285" s="15" t="s">
        <v>1611</v>
      </c>
      <c r="L285" s="17" t="s">
        <v>1612</v>
      </c>
      <c r="M285" s="17" t="s">
        <v>1613</v>
      </c>
      <c r="N285" s="17" t="s">
        <v>1614</v>
      </c>
      <c r="O285" s="17" t="s">
        <v>32</v>
      </c>
      <c r="P285" t="str">
        <f t="shared" si="4"/>
        <v>東海大浦安中中</v>
      </c>
    </row>
    <row r="286" spans="1:16" x14ac:dyDescent="0.45">
      <c r="A286" s="12">
        <v>2285</v>
      </c>
      <c r="B286" s="27" t="s">
        <v>2897</v>
      </c>
      <c r="C286" s="27" t="s">
        <v>2898</v>
      </c>
      <c r="D286" s="14" t="s">
        <v>1512</v>
      </c>
      <c r="E286" s="27" t="s">
        <v>4295</v>
      </c>
      <c r="F286" s="28">
        <v>2</v>
      </c>
      <c r="G286" s="26"/>
      <c r="H286" s="14"/>
      <c r="I286" s="14"/>
      <c r="J286" s="15" t="s">
        <v>145</v>
      </c>
      <c r="K286" s="15" t="s">
        <v>2899</v>
      </c>
      <c r="L286" s="17" t="s">
        <v>146</v>
      </c>
      <c r="M286" s="17" t="s">
        <v>2900</v>
      </c>
      <c r="N286" s="17" t="s">
        <v>2901</v>
      </c>
      <c r="O286" s="17" t="s">
        <v>32</v>
      </c>
      <c r="P286" t="str">
        <f t="shared" si="4"/>
        <v>東海大浦安中中</v>
      </c>
    </row>
    <row r="287" spans="1:16" x14ac:dyDescent="0.45">
      <c r="A287" s="12">
        <v>2286</v>
      </c>
      <c r="B287" s="27" t="s">
        <v>2902</v>
      </c>
      <c r="C287" s="27" t="s">
        <v>2903</v>
      </c>
      <c r="D287" s="14" t="s">
        <v>1512</v>
      </c>
      <c r="E287" s="27" t="s">
        <v>4283</v>
      </c>
      <c r="F287" s="28">
        <v>3</v>
      </c>
      <c r="G287" s="26"/>
      <c r="H287" s="14"/>
      <c r="I287" s="14"/>
      <c r="J287" s="15" t="s">
        <v>724</v>
      </c>
      <c r="K287" s="15" t="s">
        <v>300</v>
      </c>
      <c r="L287" s="17" t="s">
        <v>725</v>
      </c>
      <c r="M287" s="17" t="s">
        <v>301</v>
      </c>
      <c r="N287" s="17" t="s">
        <v>2187</v>
      </c>
      <c r="O287" s="17" t="s">
        <v>32</v>
      </c>
      <c r="P287" t="str">
        <f t="shared" si="4"/>
        <v>下貝塚中中</v>
      </c>
    </row>
    <row r="288" spans="1:16" x14ac:dyDescent="0.45">
      <c r="A288" s="12">
        <v>2287</v>
      </c>
      <c r="B288" s="27" t="s">
        <v>619</v>
      </c>
      <c r="C288" s="27" t="s">
        <v>620</v>
      </c>
      <c r="D288" s="14" t="s">
        <v>1512</v>
      </c>
      <c r="E288" s="27" t="s">
        <v>4283</v>
      </c>
      <c r="F288" s="28">
        <v>3</v>
      </c>
      <c r="G288" s="26"/>
      <c r="H288" s="14"/>
      <c r="I288" s="14"/>
      <c r="J288" s="15" t="s">
        <v>621</v>
      </c>
      <c r="K288" s="15" t="s">
        <v>154</v>
      </c>
      <c r="L288" s="17" t="s">
        <v>622</v>
      </c>
      <c r="M288" s="17" t="s">
        <v>155</v>
      </c>
      <c r="N288" s="17" t="s">
        <v>623</v>
      </c>
      <c r="O288" s="17" t="s">
        <v>32</v>
      </c>
      <c r="P288" t="str">
        <f t="shared" si="4"/>
        <v>下貝塚中中</v>
      </c>
    </row>
    <row r="289" spans="1:16" x14ac:dyDescent="0.45">
      <c r="A289" s="12">
        <v>2288</v>
      </c>
      <c r="B289" s="27" t="s">
        <v>144</v>
      </c>
      <c r="C289" s="27" t="s">
        <v>609</v>
      </c>
      <c r="D289" s="14" t="s">
        <v>1512</v>
      </c>
      <c r="E289" s="27" t="s">
        <v>4283</v>
      </c>
      <c r="F289" s="28">
        <v>3</v>
      </c>
      <c r="G289" s="26"/>
      <c r="H289" s="14"/>
      <c r="I289" s="14"/>
      <c r="J289" s="15" t="s">
        <v>145</v>
      </c>
      <c r="K289" s="15" t="s">
        <v>610</v>
      </c>
      <c r="L289" s="17" t="s">
        <v>146</v>
      </c>
      <c r="M289" s="17" t="s">
        <v>611</v>
      </c>
      <c r="N289" s="17" t="s">
        <v>455</v>
      </c>
      <c r="O289" s="17" t="s">
        <v>32</v>
      </c>
      <c r="P289" t="str">
        <f t="shared" si="4"/>
        <v>下貝塚中中</v>
      </c>
    </row>
    <row r="290" spans="1:16" x14ac:dyDescent="0.45">
      <c r="A290" s="12">
        <v>2289</v>
      </c>
      <c r="B290" s="27" t="s">
        <v>2904</v>
      </c>
      <c r="C290" s="27" t="s">
        <v>2905</v>
      </c>
      <c r="D290" s="14" t="s">
        <v>87</v>
      </c>
      <c r="E290" s="27" t="s">
        <v>4301</v>
      </c>
      <c r="F290" s="28">
        <v>3</v>
      </c>
      <c r="G290" s="26" t="s">
        <v>2906</v>
      </c>
      <c r="H290" s="14" t="s">
        <v>390</v>
      </c>
      <c r="I290" s="14"/>
      <c r="J290" s="15" t="s">
        <v>2907</v>
      </c>
      <c r="K290" s="15" t="s">
        <v>76</v>
      </c>
      <c r="L290" s="17" t="s">
        <v>2908</v>
      </c>
      <c r="M290" s="17" t="s">
        <v>77</v>
      </c>
      <c r="N290" s="17" t="s">
        <v>2909</v>
      </c>
      <c r="O290" s="17" t="s">
        <v>32</v>
      </c>
      <c r="P290" t="str">
        <f t="shared" si="4"/>
        <v>福栄中中</v>
      </c>
    </row>
    <row r="291" spans="1:16" x14ac:dyDescent="0.45">
      <c r="A291" s="12">
        <v>2290</v>
      </c>
      <c r="B291" s="27" t="s">
        <v>2910</v>
      </c>
      <c r="C291" s="27" t="s">
        <v>2911</v>
      </c>
      <c r="D291" s="14" t="s">
        <v>1512</v>
      </c>
      <c r="E291" s="27" t="s">
        <v>4283</v>
      </c>
      <c r="F291" s="28">
        <v>3</v>
      </c>
      <c r="G291" s="26"/>
      <c r="H291" s="14"/>
      <c r="I291" s="14"/>
      <c r="J291" s="15" t="s">
        <v>190</v>
      </c>
      <c r="K291" s="15" t="s">
        <v>1905</v>
      </c>
      <c r="L291" s="17" t="s">
        <v>191</v>
      </c>
      <c r="M291" s="17" t="s">
        <v>1906</v>
      </c>
      <c r="N291" s="17" t="s">
        <v>1907</v>
      </c>
      <c r="O291" s="17" t="s">
        <v>32</v>
      </c>
      <c r="P291" t="str">
        <f t="shared" si="4"/>
        <v>下貝塚中中</v>
      </c>
    </row>
    <row r="292" spans="1:16" x14ac:dyDescent="0.45">
      <c r="A292" s="12">
        <v>2291</v>
      </c>
      <c r="B292" s="27" t="s">
        <v>2912</v>
      </c>
      <c r="C292" s="27" t="s">
        <v>2913</v>
      </c>
      <c r="D292" s="14" t="s">
        <v>1512</v>
      </c>
      <c r="E292" s="27" t="s">
        <v>4285</v>
      </c>
      <c r="F292" s="28">
        <v>3</v>
      </c>
      <c r="G292" s="26"/>
      <c r="H292" s="14"/>
      <c r="I292" s="14"/>
      <c r="J292" s="15" t="s">
        <v>425</v>
      </c>
      <c r="K292" s="15" t="s">
        <v>263</v>
      </c>
      <c r="L292" s="17" t="s">
        <v>426</v>
      </c>
      <c r="M292" s="17" t="s">
        <v>264</v>
      </c>
      <c r="N292" s="17" t="s">
        <v>427</v>
      </c>
      <c r="O292" s="17" t="s">
        <v>32</v>
      </c>
      <c r="P292" t="str">
        <f t="shared" si="4"/>
        <v>高谷中中</v>
      </c>
    </row>
    <row r="293" spans="1:16" x14ac:dyDescent="0.45">
      <c r="A293" s="12">
        <v>2292</v>
      </c>
      <c r="B293" s="27" t="s">
        <v>2914</v>
      </c>
      <c r="C293" s="27" t="s">
        <v>2915</v>
      </c>
      <c r="D293" s="14" t="s">
        <v>1512</v>
      </c>
      <c r="E293" s="27" t="s">
        <v>4285</v>
      </c>
      <c r="F293" s="28">
        <v>3</v>
      </c>
      <c r="G293" s="26"/>
      <c r="H293" s="14"/>
      <c r="I293" s="14"/>
      <c r="J293" s="15" t="s">
        <v>285</v>
      </c>
      <c r="K293" s="15" t="s">
        <v>428</v>
      </c>
      <c r="L293" s="17" t="s">
        <v>286</v>
      </c>
      <c r="M293" s="17" t="s">
        <v>429</v>
      </c>
      <c r="N293" s="17" t="s">
        <v>430</v>
      </c>
      <c r="O293" s="17" t="s">
        <v>32</v>
      </c>
      <c r="P293" t="str">
        <f t="shared" si="4"/>
        <v>高谷中中</v>
      </c>
    </row>
    <row r="294" spans="1:16" x14ac:dyDescent="0.45">
      <c r="A294" s="12">
        <v>2293</v>
      </c>
      <c r="B294" s="13" t="s">
        <v>2916</v>
      </c>
      <c r="C294" s="13" t="s">
        <v>2917</v>
      </c>
      <c r="D294" s="14" t="s">
        <v>1512</v>
      </c>
      <c r="E294" s="13" t="s">
        <v>4285</v>
      </c>
      <c r="F294" s="28">
        <v>3</v>
      </c>
      <c r="G294" s="26"/>
      <c r="H294" s="14"/>
      <c r="I294" s="14"/>
      <c r="J294" s="15" t="s">
        <v>431</v>
      </c>
      <c r="K294" s="15" t="s">
        <v>213</v>
      </c>
      <c r="L294" s="17" t="s">
        <v>432</v>
      </c>
      <c r="M294" s="17" t="s">
        <v>214</v>
      </c>
      <c r="N294" s="17" t="s">
        <v>433</v>
      </c>
      <c r="O294" s="17" t="s">
        <v>32</v>
      </c>
      <c r="P294" t="str">
        <f t="shared" si="4"/>
        <v>高谷中中</v>
      </c>
    </row>
    <row r="295" spans="1:16" x14ac:dyDescent="0.45">
      <c r="A295" s="12">
        <v>2294</v>
      </c>
      <c r="B295" s="13" t="s">
        <v>2572</v>
      </c>
      <c r="C295" s="13" t="s">
        <v>2918</v>
      </c>
      <c r="D295" s="14" t="s">
        <v>1512</v>
      </c>
      <c r="E295" s="13" t="s">
        <v>4285</v>
      </c>
      <c r="F295" s="28">
        <v>3</v>
      </c>
      <c r="G295" s="26"/>
      <c r="H295" s="14"/>
      <c r="I295" s="14"/>
      <c r="J295" s="15" t="s">
        <v>276</v>
      </c>
      <c r="K295" s="15" t="s">
        <v>114</v>
      </c>
      <c r="L295" s="17" t="s">
        <v>277</v>
      </c>
      <c r="M295" s="17" t="s">
        <v>115</v>
      </c>
      <c r="N295" s="17" t="s">
        <v>434</v>
      </c>
      <c r="O295" s="17" t="s">
        <v>32</v>
      </c>
      <c r="P295" t="str">
        <f t="shared" si="4"/>
        <v>高谷中中</v>
      </c>
    </row>
    <row r="296" spans="1:16" x14ac:dyDescent="0.2">
      <c r="A296" s="12">
        <v>2295</v>
      </c>
      <c r="B296" s="13" t="s">
        <v>2566</v>
      </c>
      <c r="C296" s="13" t="s">
        <v>2919</v>
      </c>
      <c r="D296" s="14" t="s">
        <v>1512</v>
      </c>
      <c r="E296" s="13" t="s">
        <v>4285</v>
      </c>
      <c r="F296" s="16">
        <v>3</v>
      </c>
      <c r="G296" s="26"/>
      <c r="H296" s="14"/>
      <c r="I296" s="14"/>
      <c r="J296" s="15" t="s">
        <v>435</v>
      </c>
      <c r="K296" s="15" t="s">
        <v>228</v>
      </c>
      <c r="L296" s="17" t="s">
        <v>436</v>
      </c>
      <c r="M296" s="17" t="s">
        <v>229</v>
      </c>
      <c r="N296" s="17" t="s">
        <v>437</v>
      </c>
      <c r="O296" s="17" t="s">
        <v>32</v>
      </c>
      <c r="P296" t="str">
        <f t="shared" si="4"/>
        <v>高谷中中</v>
      </c>
    </row>
    <row r="297" spans="1:16" x14ac:dyDescent="0.2">
      <c r="A297" s="12">
        <v>2296</v>
      </c>
      <c r="B297" s="13" t="s">
        <v>2920</v>
      </c>
      <c r="C297" s="13" t="s">
        <v>2921</v>
      </c>
      <c r="D297" s="14" t="s">
        <v>1512</v>
      </c>
      <c r="E297" s="13" t="s">
        <v>4285</v>
      </c>
      <c r="F297" s="16">
        <v>3</v>
      </c>
      <c r="G297" s="14"/>
      <c r="H297" s="14"/>
      <c r="I297" s="14"/>
      <c r="J297" s="15" t="s">
        <v>438</v>
      </c>
      <c r="K297" s="15" t="s">
        <v>439</v>
      </c>
      <c r="L297" s="17" t="s">
        <v>440</v>
      </c>
      <c r="M297" s="17" t="s">
        <v>441</v>
      </c>
      <c r="N297" s="17" t="s">
        <v>442</v>
      </c>
      <c r="O297" s="17" t="s">
        <v>32</v>
      </c>
      <c r="P297" t="str">
        <f t="shared" si="4"/>
        <v>高谷中中</v>
      </c>
    </row>
    <row r="298" spans="1:16" x14ac:dyDescent="0.2">
      <c r="A298" s="12">
        <v>2297</v>
      </c>
      <c r="B298" s="13" t="s">
        <v>2922</v>
      </c>
      <c r="C298" s="13" t="s">
        <v>2923</v>
      </c>
      <c r="D298" s="14" t="s">
        <v>1512</v>
      </c>
      <c r="E298" s="13" t="s">
        <v>4285</v>
      </c>
      <c r="F298" s="16">
        <v>3</v>
      </c>
      <c r="G298" s="14"/>
      <c r="H298" s="14"/>
      <c r="I298" s="14"/>
      <c r="J298" s="15" t="s">
        <v>85</v>
      </c>
      <c r="K298" s="15" t="s">
        <v>443</v>
      </c>
      <c r="L298" s="17" t="s">
        <v>86</v>
      </c>
      <c r="M298" s="17" t="s">
        <v>444</v>
      </c>
      <c r="N298" s="17" t="s">
        <v>445</v>
      </c>
      <c r="O298" s="17" t="s">
        <v>32</v>
      </c>
      <c r="P298" t="str">
        <f t="shared" si="4"/>
        <v>高谷中中</v>
      </c>
    </row>
    <row r="299" spans="1:16" x14ac:dyDescent="0.2">
      <c r="A299" s="12">
        <v>2298</v>
      </c>
      <c r="B299" s="13" t="s">
        <v>2924</v>
      </c>
      <c r="C299" s="13" t="s">
        <v>2925</v>
      </c>
      <c r="D299" s="14" t="s">
        <v>1512</v>
      </c>
      <c r="E299" s="13" t="s">
        <v>4285</v>
      </c>
      <c r="F299" s="16">
        <v>2</v>
      </c>
      <c r="G299" s="14"/>
      <c r="H299" s="14"/>
      <c r="I299" s="14"/>
      <c r="J299" s="15" t="s">
        <v>1628</v>
      </c>
      <c r="K299" s="15" t="s">
        <v>292</v>
      </c>
      <c r="L299" s="17" t="s">
        <v>1629</v>
      </c>
      <c r="M299" s="17" t="s">
        <v>294</v>
      </c>
      <c r="N299" s="17" t="s">
        <v>1803</v>
      </c>
      <c r="O299" s="17" t="s">
        <v>32</v>
      </c>
      <c r="P299" t="str">
        <f t="shared" si="4"/>
        <v>高谷中中</v>
      </c>
    </row>
    <row r="300" spans="1:16" x14ac:dyDescent="0.2">
      <c r="A300" s="12">
        <v>2299</v>
      </c>
      <c r="B300" s="13" t="s">
        <v>2926</v>
      </c>
      <c r="C300" s="13" t="s">
        <v>2927</v>
      </c>
      <c r="D300" s="14" t="s">
        <v>1512</v>
      </c>
      <c r="E300" s="13" t="s">
        <v>4285</v>
      </c>
      <c r="F300" s="16">
        <v>2</v>
      </c>
      <c r="G300" s="14"/>
      <c r="H300" s="14"/>
      <c r="I300" s="14"/>
      <c r="J300" s="15" t="s">
        <v>1804</v>
      </c>
      <c r="K300" s="15" t="s">
        <v>1805</v>
      </c>
      <c r="L300" s="17" t="s">
        <v>1806</v>
      </c>
      <c r="M300" s="17" t="s">
        <v>1807</v>
      </c>
      <c r="N300" s="17" t="s">
        <v>1808</v>
      </c>
      <c r="O300" s="17" t="s">
        <v>32</v>
      </c>
      <c r="P300" t="str">
        <f t="shared" si="4"/>
        <v>高谷中中</v>
      </c>
    </row>
    <row r="301" spans="1:16" x14ac:dyDescent="0.2">
      <c r="A301" s="12">
        <v>2300</v>
      </c>
      <c r="B301" s="13" t="s">
        <v>2928</v>
      </c>
      <c r="C301" s="13" t="s">
        <v>2929</v>
      </c>
      <c r="D301" s="14" t="s">
        <v>1512</v>
      </c>
      <c r="E301" s="13" t="s">
        <v>4285</v>
      </c>
      <c r="F301" s="16">
        <v>2</v>
      </c>
      <c r="G301" s="14"/>
      <c r="H301" s="14"/>
      <c r="I301" s="14"/>
      <c r="J301" s="15" t="s">
        <v>1809</v>
      </c>
      <c r="K301" s="15" t="s">
        <v>58</v>
      </c>
      <c r="L301" s="17" t="s">
        <v>1810</v>
      </c>
      <c r="M301" s="17" t="s">
        <v>59</v>
      </c>
      <c r="N301" s="17" t="s">
        <v>1811</v>
      </c>
      <c r="O301" s="17" t="s">
        <v>32</v>
      </c>
      <c r="P301" t="str">
        <f t="shared" si="4"/>
        <v>高谷中中</v>
      </c>
    </row>
    <row r="302" spans="1:16" x14ac:dyDescent="0.2">
      <c r="A302" s="12">
        <v>2301</v>
      </c>
      <c r="B302" s="13" t="s">
        <v>2930</v>
      </c>
      <c r="C302" s="13" t="s">
        <v>2931</v>
      </c>
      <c r="D302" s="14" t="s">
        <v>1512</v>
      </c>
      <c r="E302" s="13" t="s">
        <v>4285</v>
      </c>
      <c r="F302" s="16">
        <v>2</v>
      </c>
      <c r="G302" s="14"/>
      <c r="H302" s="14"/>
      <c r="I302" s="14"/>
      <c r="J302" s="15" t="s">
        <v>1812</v>
      </c>
      <c r="K302" s="15" t="s">
        <v>375</v>
      </c>
      <c r="L302" s="17" t="s">
        <v>1813</v>
      </c>
      <c r="M302" s="17" t="s">
        <v>376</v>
      </c>
      <c r="N302" s="17" t="s">
        <v>1792</v>
      </c>
      <c r="O302" s="17" t="s">
        <v>32</v>
      </c>
      <c r="P302" t="str">
        <f t="shared" si="4"/>
        <v>高谷中中</v>
      </c>
    </row>
    <row r="303" spans="1:16" x14ac:dyDescent="0.2">
      <c r="A303" s="12">
        <v>2302</v>
      </c>
      <c r="B303" s="13" t="s">
        <v>2932</v>
      </c>
      <c r="C303" s="13" t="s">
        <v>2933</v>
      </c>
      <c r="D303" s="14" t="s">
        <v>1512</v>
      </c>
      <c r="E303" s="13" t="s">
        <v>4285</v>
      </c>
      <c r="F303" s="16">
        <v>2</v>
      </c>
      <c r="G303" s="14"/>
      <c r="H303" s="14"/>
      <c r="I303" s="14"/>
      <c r="J303" s="15" t="s">
        <v>1814</v>
      </c>
      <c r="K303" s="15" t="s">
        <v>202</v>
      </c>
      <c r="L303" s="17" t="s">
        <v>1815</v>
      </c>
      <c r="M303" s="17" t="s">
        <v>203</v>
      </c>
      <c r="N303" s="17" t="s">
        <v>1736</v>
      </c>
      <c r="O303" s="17" t="s">
        <v>32</v>
      </c>
      <c r="P303" t="str">
        <f t="shared" si="4"/>
        <v>高谷中中</v>
      </c>
    </row>
    <row r="304" spans="1:16" x14ac:dyDescent="0.2">
      <c r="A304" s="12">
        <v>2303</v>
      </c>
      <c r="B304" s="22" t="s">
        <v>2934</v>
      </c>
      <c r="C304" s="22" t="s">
        <v>2935</v>
      </c>
      <c r="D304" s="14" t="s">
        <v>1512</v>
      </c>
      <c r="E304" s="22" t="s">
        <v>4285</v>
      </c>
      <c r="F304" s="12">
        <v>2</v>
      </c>
      <c r="G304" s="14"/>
      <c r="H304" s="14"/>
      <c r="I304" s="23"/>
      <c r="J304" s="21" t="s">
        <v>1816</v>
      </c>
      <c r="K304" s="21" t="s">
        <v>1817</v>
      </c>
      <c r="L304" s="17" t="s">
        <v>1818</v>
      </c>
      <c r="M304" s="17" t="s">
        <v>1819</v>
      </c>
      <c r="N304" s="17" t="s">
        <v>1820</v>
      </c>
      <c r="O304" s="17" t="s">
        <v>32</v>
      </c>
      <c r="P304" t="str">
        <f t="shared" si="4"/>
        <v>高谷中中</v>
      </c>
    </row>
    <row r="305" spans="1:16" x14ac:dyDescent="0.2">
      <c r="A305" s="12">
        <v>2304</v>
      </c>
      <c r="B305" s="13" t="s">
        <v>2936</v>
      </c>
      <c r="C305" s="13" t="s">
        <v>2794</v>
      </c>
      <c r="D305" s="14" t="s">
        <v>1512</v>
      </c>
      <c r="E305" s="13" t="s">
        <v>4285</v>
      </c>
      <c r="F305" s="16">
        <v>2</v>
      </c>
      <c r="G305" s="14"/>
      <c r="H305" s="14"/>
      <c r="I305" s="14"/>
      <c r="J305" s="15" t="s">
        <v>1821</v>
      </c>
      <c r="K305" s="15" t="s">
        <v>128</v>
      </c>
      <c r="L305" s="17" t="s">
        <v>1822</v>
      </c>
      <c r="M305" s="17" t="s">
        <v>129</v>
      </c>
      <c r="N305" s="17" t="s">
        <v>1823</v>
      </c>
      <c r="O305" s="17" t="s">
        <v>32</v>
      </c>
      <c r="P305" t="str">
        <f t="shared" si="4"/>
        <v>高谷中中</v>
      </c>
    </row>
    <row r="306" spans="1:16" x14ac:dyDescent="0.2">
      <c r="A306" s="12">
        <v>2305</v>
      </c>
      <c r="B306" s="22" t="s">
        <v>2937</v>
      </c>
      <c r="C306" s="22" t="s">
        <v>2938</v>
      </c>
      <c r="D306" s="14" t="s">
        <v>1512</v>
      </c>
      <c r="E306" s="22" t="s">
        <v>4285</v>
      </c>
      <c r="F306" s="12">
        <v>2</v>
      </c>
      <c r="G306" s="14"/>
      <c r="H306" s="14"/>
      <c r="I306" s="23"/>
      <c r="J306" s="21" t="s">
        <v>1824</v>
      </c>
      <c r="K306" s="21" t="s">
        <v>1825</v>
      </c>
      <c r="L306" s="17" t="s">
        <v>1826</v>
      </c>
      <c r="M306" s="17" t="s">
        <v>1827</v>
      </c>
      <c r="N306" s="17" t="s">
        <v>1828</v>
      </c>
      <c r="O306" s="17" t="s">
        <v>32</v>
      </c>
      <c r="P306" t="str">
        <f t="shared" si="4"/>
        <v>高谷中中</v>
      </c>
    </row>
    <row r="307" spans="1:16" x14ac:dyDescent="0.2">
      <c r="A307" s="12">
        <v>2306</v>
      </c>
      <c r="B307" s="22" t="s">
        <v>2939</v>
      </c>
      <c r="C307" s="22" t="s">
        <v>2940</v>
      </c>
      <c r="D307" s="14" t="s">
        <v>1512</v>
      </c>
      <c r="E307" s="22" t="s">
        <v>4285</v>
      </c>
      <c r="F307" s="12">
        <v>2</v>
      </c>
      <c r="G307" s="14"/>
      <c r="H307" s="14"/>
      <c r="I307" s="23"/>
      <c r="J307" s="21" t="s">
        <v>265</v>
      </c>
      <c r="K307" s="21" t="s">
        <v>61</v>
      </c>
      <c r="L307" s="17" t="s">
        <v>266</v>
      </c>
      <c r="M307" s="17" t="s">
        <v>63</v>
      </c>
      <c r="N307" s="17" t="s">
        <v>1829</v>
      </c>
      <c r="O307" s="17" t="s">
        <v>32</v>
      </c>
      <c r="P307" t="str">
        <f t="shared" si="4"/>
        <v>高谷中中</v>
      </c>
    </row>
    <row r="308" spans="1:16" x14ac:dyDescent="0.2">
      <c r="A308" s="12">
        <v>2307</v>
      </c>
      <c r="B308" s="13" t="s">
        <v>836</v>
      </c>
      <c r="C308" s="13" t="s">
        <v>837</v>
      </c>
      <c r="D308" s="14" t="s">
        <v>87</v>
      </c>
      <c r="E308" s="13" t="s">
        <v>4296</v>
      </c>
      <c r="F308" s="16">
        <v>3</v>
      </c>
      <c r="G308" s="14" t="s">
        <v>1546</v>
      </c>
      <c r="H308" s="14" t="s">
        <v>390</v>
      </c>
      <c r="I308" s="14"/>
      <c r="J308" s="15" t="s">
        <v>122</v>
      </c>
      <c r="K308" s="15" t="s">
        <v>838</v>
      </c>
      <c r="L308" s="17" t="s">
        <v>123</v>
      </c>
      <c r="M308" s="17" t="s">
        <v>839</v>
      </c>
      <c r="N308" s="17" t="s">
        <v>650</v>
      </c>
      <c r="O308" s="17" t="s">
        <v>32</v>
      </c>
      <c r="P308" t="str">
        <f t="shared" si="4"/>
        <v>日の出中中</v>
      </c>
    </row>
    <row r="309" spans="1:16" x14ac:dyDescent="0.2">
      <c r="A309" s="12">
        <v>2308</v>
      </c>
      <c r="B309" s="13" t="s">
        <v>840</v>
      </c>
      <c r="C309" s="13" t="s">
        <v>841</v>
      </c>
      <c r="D309" s="14" t="s">
        <v>87</v>
      </c>
      <c r="E309" s="13" t="s">
        <v>4296</v>
      </c>
      <c r="F309" s="16">
        <v>3</v>
      </c>
      <c r="G309" s="14" t="s">
        <v>1546</v>
      </c>
      <c r="H309" s="14" t="s">
        <v>390</v>
      </c>
      <c r="I309" s="14"/>
      <c r="J309" s="15" t="s">
        <v>842</v>
      </c>
      <c r="K309" s="15" t="s">
        <v>791</v>
      </c>
      <c r="L309" s="17" t="s">
        <v>843</v>
      </c>
      <c r="M309" s="17" t="s">
        <v>793</v>
      </c>
      <c r="N309" s="17" t="s">
        <v>844</v>
      </c>
      <c r="O309" s="17" t="s">
        <v>32</v>
      </c>
      <c r="P309" t="str">
        <f t="shared" si="4"/>
        <v>日の出中中</v>
      </c>
    </row>
    <row r="310" spans="1:16" x14ac:dyDescent="0.2">
      <c r="A310" s="12">
        <v>2309</v>
      </c>
      <c r="B310" s="13" t="s">
        <v>845</v>
      </c>
      <c r="C310" s="13" t="s">
        <v>846</v>
      </c>
      <c r="D310" s="14" t="s">
        <v>87</v>
      </c>
      <c r="E310" s="13" t="s">
        <v>4296</v>
      </c>
      <c r="F310" s="16">
        <v>3</v>
      </c>
      <c r="G310" s="14" t="s">
        <v>1546</v>
      </c>
      <c r="H310" s="14" t="s">
        <v>390</v>
      </c>
      <c r="I310" s="14"/>
      <c r="J310" s="15" t="s">
        <v>267</v>
      </c>
      <c r="K310" s="15" t="s">
        <v>847</v>
      </c>
      <c r="L310" s="17" t="s">
        <v>268</v>
      </c>
      <c r="M310" s="17" t="s">
        <v>848</v>
      </c>
      <c r="N310" s="17" t="s">
        <v>529</v>
      </c>
      <c r="O310" s="17" t="s">
        <v>32</v>
      </c>
      <c r="P310" t="str">
        <f t="shared" si="4"/>
        <v>日の出中中</v>
      </c>
    </row>
    <row r="311" spans="1:16" x14ac:dyDescent="0.2">
      <c r="A311" s="12">
        <v>2310</v>
      </c>
      <c r="B311" s="13" t="s">
        <v>886</v>
      </c>
      <c r="C311" s="13" t="s">
        <v>887</v>
      </c>
      <c r="D311" s="14" t="s">
        <v>87</v>
      </c>
      <c r="E311" s="13" t="s">
        <v>4296</v>
      </c>
      <c r="F311" s="16">
        <v>3</v>
      </c>
      <c r="G311" s="14" t="s">
        <v>1546</v>
      </c>
      <c r="H311" s="14" t="s">
        <v>390</v>
      </c>
      <c r="I311" s="14"/>
      <c r="J311" s="15" t="s">
        <v>89</v>
      </c>
      <c r="K311" s="15" t="s">
        <v>305</v>
      </c>
      <c r="L311" s="17" t="s">
        <v>90</v>
      </c>
      <c r="M311" s="17" t="s">
        <v>306</v>
      </c>
      <c r="N311" s="17" t="s">
        <v>702</v>
      </c>
      <c r="O311" s="17" t="s">
        <v>32</v>
      </c>
      <c r="P311" t="str">
        <f t="shared" si="4"/>
        <v>日の出中中</v>
      </c>
    </row>
    <row r="312" spans="1:16" x14ac:dyDescent="0.2">
      <c r="A312" s="12">
        <v>2311</v>
      </c>
      <c r="B312" s="22" t="s">
        <v>580</v>
      </c>
      <c r="C312" s="22" t="s">
        <v>851</v>
      </c>
      <c r="D312" s="14" t="s">
        <v>87</v>
      </c>
      <c r="E312" s="22" t="s">
        <v>4296</v>
      </c>
      <c r="F312" s="12">
        <v>3</v>
      </c>
      <c r="G312" s="14" t="s">
        <v>1546</v>
      </c>
      <c r="H312" s="14" t="s">
        <v>390</v>
      </c>
      <c r="I312" s="23"/>
      <c r="J312" s="21" t="s">
        <v>852</v>
      </c>
      <c r="K312" s="21" t="s">
        <v>853</v>
      </c>
      <c r="L312" s="17" t="s">
        <v>854</v>
      </c>
      <c r="M312" s="17" t="s">
        <v>855</v>
      </c>
      <c r="N312" s="17" t="s">
        <v>856</v>
      </c>
      <c r="O312" s="17" t="s">
        <v>32</v>
      </c>
      <c r="P312" t="str">
        <f t="shared" si="4"/>
        <v>日の出中中</v>
      </c>
    </row>
    <row r="313" spans="1:16" x14ac:dyDescent="0.2">
      <c r="A313" s="12">
        <v>2312</v>
      </c>
      <c r="B313" s="13" t="s">
        <v>857</v>
      </c>
      <c r="C313" s="13" t="s">
        <v>858</v>
      </c>
      <c r="D313" s="14" t="s">
        <v>87</v>
      </c>
      <c r="E313" s="13" t="s">
        <v>4296</v>
      </c>
      <c r="F313" s="16">
        <v>3</v>
      </c>
      <c r="G313" s="14" t="s">
        <v>1546</v>
      </c>
      <c r="H313" s="14" t="s">
        <v>390</v>
      </c>
      <c r="I313" s="14"/>
      <c r="J313" s="15" t="s">
        <v>47</v>
      </c>
      <c r="K313" s="15" t="s">
        <v>859</v>
      </c>
      <c r="L313" s="17" t="s">
        <v>860</v>
      </c>
      <c r="M313" s="17" t="s">
        <v>861</v>
      </c>
      <c r="N313" s="17" t="s">
        <v>862</v>
      </c>
      <c r="O313" s="17" t="s">
        <v>32</v>
      </c>
      <c r="P313" t="str">
        <f t="shared" si="4"/>
        <v>日の出中中</v>
      </c>
    </row>
    <row r="314" spans="1:16" x14ac:dyDescent="0.2">
      <c r="A314" s="12">
        <v>2313</v>
      </c>
      <c r="B314" s="22" t="s">
        <v>808</v>
      </c>
      <c r="C314" s="22" t="s">
        <v>863</v>
      </c>
      <c r="D314" s="14" t="s">
        <v>87</v>
      </c>
      <c r="E314" s="22" t="s">
        <v>4296</v>
      </c>
      <c r="F314" s="12">
        <v>3</v>
      </c>
      <c r="G314" s="14" t="s">
        <v>1546</v>
      </c>
      <c r="H314" s="14" t="s">
        <v>390</v>
      </c>
      <c r="I314" s="23"/>
      <c r="J314" s="21" t="s">
        <v>160</v>
      </c>
      <c r="K314" s="21" t="s">
        <v>228</v>
      </c>
      <c r="L314" s="17" t="s">
        <v>161</v>
      </c>
      <c r="M314" s="17" t="s">
        <v>229</v>
      </c>
      <c r="N314" s="17" t="s">
        <v>410</v>
      </c>
      <c r="O314" s="17" t="s">
        <v>32</v>
      </c>
      <c r="P314" t="str">
        <f t="shared" si="4"/>
        <v>日の出中中</v>
      </c>
    </row>
    <row r="315" spans="1:16" x14ac:dyDescent="0.2">
      <c r="A315" s="12">
        <v>2314</v>
      </c>
      <c r="B315" s="22" t="s">
        <v>864</v>
      </c>
      <c r="C315" s="22" t="s">
        <v>865</v>
      </c>
      <c r="D315" s="14" t="s">
        <v>87</v>
      </c>
      <c r="E315" s="22" t="s">
        <v>4296</v>
      </c>
      <c r="F315" s="12">
        <v>3</v>
      </c>
      <c r="G315" s="14" t="s">
        <v>1546</v>
      </c>
      <c r="H315" s="14" t="s">
        <v>390</v>
      </c>
      <c r="I315" s="23"/>
      <c r="J315" s="21" t="s">
        <v>866</v>
      </c>
      <c r="K315" s="21" t="s">
        <v>82</v>
      </c>
      <c r="L315" s="17" t="s">
        <v>867</v>
      </c>
      <c r="M315" s="17" t="s">
        <v>84</v>
      </c>
      <c r="N315" s="17" t="s">
        <v>881</v>
      </c>
      <c r="O315" s="17" t="s">
        <v>32</v>
      </c>
      <c r="P315" t="str">
        <f t="shared" si="4"/>
        <v>日の出中中</v>
      </c>
    </row>
    <row r="316" spans="1:16" x14ac:dyDescent="0.2">
      <c r="A316" s="12">
        <v>2315</v>
      </c>
      <c r="B316" s="13" t="s">
        <v>868</v>
      </c>
      <c r="C316" s="13" t="s">
        <v>869</v>
      </c>
      <c r="D316" s="14" t="s">
        <v>87</v>
      </c>
      <c r="E316" s="13" t="s">
        <v>4296</v>
      </c>
      <c r="F316" s="16">
        <v>3</v>
      </c>
      <c r="G316" s="14" t="s">
        <v>1546</v>
      </c>
      <c r="H316" s="14" t="s">
        <v>390</v>
      </c>
      <c r="I316" s="14"/>
      <c r="J316" s="15" t="s">
        <v>261</v>
      </c>
      <c r="K316" s="15" t="s">
        <v>226</v>
      </c>
      <c r="L316" s="17" t="s">
        <v>262</v>
      </c>
      <c r="M316" s="17" t="s">
        <v>227</v>
      </c>
      <c r="N316" s="17" t="s">
        <v>482</v>
      </c>
      <c r="O316" s="17" t="s">
        <v>32</v>
      </c>
      <c r="P316" t="str">
        <f t="shared" si="4"/>
        <v>日の出中中</v>
      </c>
    </row>
    <row r="317" spans="1:16" x14ac:dyDescent="0.2">
      <c r="A317" s="12">
        <v>2316</v>
      </c>
      <c r="B317" s="13" t="s">
        <v>870</v>
      </c>
      <c r="C317" s="13" t="s">
        <v>871</v>
      </c>
      <c r="D317" s="14" t="s">
        <v>87</v>
      </c>
      <c r="E317" s="13" t="s">
        <v>4296</v>
      </c>
      <c r="F317" s="16">
        <v>3</v>
      </c>
      <c r="G317" s="14" t="s">
        <v>1546</v>
      </c>
      <c r="H317" s="14" t="s">
        <v>390</v>
      </c>
      <c r="I317" s="14"/>
      <c r="J317" s="15" t="s">
        <v>872</v>
      </c>
      <c r="K317" s="15" t="s">
        <v>873</v>
      </c>
      <c r="L317" s="17" t="s">
        <v>874</v>
      </c>
      <c r="M317" s="17" t="s">
        <v>875</v>
      </c>
      <c r="N317" s="17" t="s">
        <v>876</v>
      </c>
      <c r="O317" s="17" t="s">
        <v>32</v>
      </c>
      <c r="P317" t="str">
        <f t="shared" si="4"/>
        <v>日の出中中</v>
      </c>
    </row>
    <row r="318" spans="1:16" x14ac:dyDescent="0.2">
      <c r="A318" s="12">
        <v>2317</v>
      </c>
      <c r="B318" s="13" t="s">
        <v>877</v>
      </c>
      <c r="C318" s="13" t="s">
        <v>878</v>
      </c>
      <c r="D318" s="14" t="s">
        <v>87</v>
      </c>
      <c r="E318" s="13" t="s">
        <v>4296</v>
      </c>
      <c r="F318" s="16">
        <v>3</v>
      </c>
      <c r="G318" s="14" t="s">
        <v>1546</v>
      </c>
      <c r="H318" s="14" t="s">
        <v>390</v>
      </c>
      <c r="I318" s="14"/>
      <c r="J318" s="15" t="s">
        <v>303</v>
      </c>
      <c r="K318" s="15" t="s">
        <v>879</v>
      </c>
      <c r="L318" s="17" t="s">
        <v>304</v>
      </c>
      <c r="M318" s="17" t="s">
        <v>880</v>
      </c>
      <c r="N318" s="17" t="s">
        <v>881</v>
      </c>
      <c r="O318" s="17" t="s">
        <v>32</v>
      </c>
      <c r="P318" t="str">
        <f t="shared" si="4"/>
        <v>日の出中中</v>
      </c>
    </row>
    <row r="319" spans="1:16" x14ac:dyDescent="0.2">
      <c r="A319" s="12">
        <v>2318</v>
      </c>
      <c r="B319" s="13" t="s">
        <v>882</v>
      </c>
      <c r="C319" s="13" t="s">
        <v>822</v>
      </c>
      <c r="D319" s="14" t="s">
        <v>87</v>
      </c>
      <c r="E319" s="13" t="s">
        <v>4296</v>
      </c>
      <c r="F319" s="16">
        <v>3</v>
      </c>
      <c r="G319" s="14" t="s">
        <v>1546</v>
      </c>
      <c r="H319" s="14" t="s">
        <v>390</v>
      </c>
      <c r="I319" s="14"/>
      <c r="J319" s="15" t="s">
        <v>883</v>
      </c>
      <c r="K319" s="15" t="s">
        <v>128</v>
      </c>
      <c r="L319" s="17" t="s">
        <v>884</v>
      </c>
      <c r="M319" s="17" t="s">
        <v>129</v>
      </c>
      <c r="N319" s="17" t="s">
        <v>885</v>
      </c>
      <c r="O319" s="17" t="s">
        <v>32</v>
      </c>
      <c r="P319" t="str">
        <f t="shared" si="4"/>
        <v>日の出中中</v>
      </c>
    </row>
    <row r="320" spans="1:16" x14ac:dyDescent="0.2">
      <c r="A320" s="12">
        <v>2319</v>
      </c>
      <c r="B320" s="13" t="s">
        <v>2101</v>
      </c>
      <c r="C320" s="13" t="s">
        <v>3723</v>
      </c>
      <c r="D320" s="14" t="s">
        <v>87</v>
      </c>
      <c r="E320" s="13" t="s">
        <v>4296</v>
      </c>
      <c r="F320" s="16">
        <v>2</v>
      </c>
      <c r="G320" s="14" t="s">
        <v>1546</v>
      </c>
      <c r="H320" s="14" t="s">
        <v>390</v>
      </c>
      <c r="I320" s="14"/>
      <c r="J320" s="15" t="s">
        <v>2101</v>
      </c>
      <c r="K320" s="15" t="s">
        <v>2102</v>
      </c>
      <c r="L320" s="17" t="s">
        <v>2103</v>
      </c>
      <c r="M320" s="17" t="s">
        <v>2104</v>
      </c>
      <c r="N320" s="17" t="s">
        <v>2105</v>
      </c>
      <c r="O320" s="17" t="s">
        <v>32</v>
      </c>
      <c r="P320" t="str">
        <f t="shared" si="4"/>
        <v>日の出中中</v>
      </c>
    </row>
    <row r="321" spans="1:16" x14ac:dyDescent="0.2">
      <c r="A321" s="12">
        <v>2320</v>
      </c>
      <c r="B321" s="13" t="s">
        <v>2106</v>
      </c>
      <c r="C321" s="13" t="s">
        <v>1403</v>
      </c>
      <c r="D321" s="14" t="s">
        <v>87</v>
      </c>
      <c r="E321" s="13" t="s">
        <v>4296</v>
      </c>
      <c r="F321" s="16">
        <v>2</v>
      </c>
      <c r="G321" s="14" t="s">
        <v>1546</v>
      </c>
      <c r="H321" s="14" t="s">
        <v>390</v>
      </c>
      <c r="I321" s="14"/>
      <c r="J321" s="15" t="s">
        <v>2107</v>
      </c>
      <c r="K321" s="15" t="s">
        <v>215</v>
      </c>
      <c r="L321" s="17" t="s">
        <v>2108</v>
      </c>
      <c r="M321" s="17" t="s">
        <v>216</v>
      </c>
      <c r="N321" s="17" t="s">
        <v>2109</v>
      </c>
      <c r="O321" s="17" t="s">
        <v>32</v>
      </c>
      <c r="P321" t="str">
        <f t="shared" si="4"/>
        <v>日の出中中</v>
      </c>
    </row>
    <row r="322" spans="1:16" x14ac:dyDescent="0.2">
      <c r="A322" s="12">
        <v>2321</v>
      </c>
      <c r="B322" s="13" t="s">
        <v>144</v>
      </c>
      <c r="C322" s="13" t="s">
        <v>2121</v>
      </c>
      <c r="D322" s="14" t="s">
        <v>87</v>
      </c>
      <c r="E322" s="13" t="s">
        <v>4296</v>
      </c>
      <c r="F322" s="16">
        <v>2</v>
      </c>
      <c r="G322" s="14" t="s">
        <v>1546</v>
      </c>
      <c r="H322" s="14" t="s">
        <v>390</v>
      </c>
      <c r="I322" s="14"/>
      <c r="J322" s="15" t="s">
        <v>145</v>
      </c>
      <c r="K322" s="15" t="s">
        <v>2122</v>
      </c>
      <c r="L322" s="17" t="s">
        <v>146</v>
      </c>
      <c r="M322" s="17" t="s">
        <v>2123</v>
      </c>
      <c r="N322" s="17" t="s">
        <v>2124</v>
      </c>
      <c r="O322" s="17" t="s">
        <v>32</v>
      </c>
      <c r="P322" t="str">
        <f t="shared" si="4"/>
        <v>日の出中中</v>
      </c>
    </row>
    <row r="323" spans="1:16" x14ac:dyDescent="0.2">
      <c r="A323" s="12">
        <v>2322</v>
      </c>
      <c r="B323" s="13" t="s">
        <v>2126</v>
      </c>
      <c r="C323" s="13" t="s">
        <v>2127</v>
      </c>
      <c r="D323" s="14" t="s">
        <v>87</v>
      </c>
      <c r="E323" s="13" t="s">
        <v>4296</v>
      </c>
      <c r="F323" s="16">
        <v>2</v>
      </c>
      <c r="G323" s="14" t="s">
        <v>1546</v>
      </c>
      <c r="H323" s="14" t="s">
        <v>390</v>
      </c>
      <c r="I323" s="14"/>
      <c r="J323" s="15" t="s">
        <v>273</v>
      </c>
      <c r="K323" s="15" t="s">
        <v>2128</v>
      </c>
      <c r="L323" s="17" t="s">
        <v>274</v>
      </c>
      <c r="M323" s="17" t="s">
        <v>2129</v>
      </c>
      <c r="N323" s="17" t="s">
        <v>2130</v>
      </c>
      <c r="O323" s="17" t="s">
        <v>32</v>
      </c>
      <c r="P323" t="str">
        <f t="shared" ref="P323:P386" si="5">E323&amp;"中"</f>
        <v>日の出中中</v>
      </c>
    </row>
    <row r="324" spans="1:16" x14ac:dyDescent="0.2">
      <c r="A324" s="12">
        <v>2323</v>
      </c>
      <c r="B324" s="13" t="s">
        <v>2114</v>
      </c>
      <c r="C324" s="13" t="s">
        <v>2115</v>
      </c>
      <c r="D324" s="14" t="s">
        <v>87</v>
      </c>
      <c r="E324" s="13" t="s">
        <v>4296</v>
      </c>
      <c r="F324" s="16">
        <v>2</v>
      </c>
      <c r="G324" s="14" t="s">
        <v>1546</v>
      </c>
      <c r="H324" s="14" t="s">
        <v>390</v>
      </c>
      <c r="I324" s="14"/>
      <c r="J324" s="15" t="s">
        <v>2116</v>
      </c>
      <c r="K324" s="15" t="s">
        <v>2117</v>
      </c>
      <c r="L324" s="17" t="s">
        <v>2118</v>
      </c>
      <c r="M324" s="17" t="s">
        <v>2119</v>
      </c>
      <c r="N324" s="17" t="s">
        <v>2120</v>
      </c>
      <c r="O324" s="17" t="s">
        <v>32</v>
      </c>
      <c r="P324" t="str">
        <f t="shared" si="5"/>
        <v>日の出中中</v>
      </c>
    </row>
    <row r="325" spans="1:16" x14ac:dyDescent="0.2">
      <c r="A325" s="12">
        <v>2324</v>
      </c>
      <c r="B325" s="13" t="s">
        <v>2132</v>
      </c>
      <c r="C325" s="13" t="s">
        <v>2133</v>
      </c>
      <c r="D325" s="14" t="s">
        <v>87</v>
      </c>
      <c r="E325" s="13" t="s">
        <v>4296</v>
      </c>
      <c r="F325" s="16">
        <v>3</v>
      </c>
      <c r="G325" s="14" t="s">
        <v>1546</v>
      </c>
      <c r="H325" s="14" t="s">
        <v>390</v>
      </c>
      <c r="I325" s="14"/>
      <c r="J325" s="15" t="s">
        <v>2134</v>
      </c>
      <c r="K325" s="15" t="s">
        <v>1721</v>
      </c>
      <c r="L325" s="17" t="s">
        <v>2135</v>
      </c>
      <c r="M325" s="17" t="s">
        <v>1723</v>
      </c>
      <c r="N325" s="17" t="s">
        <v>2136</v>
      </c>
      <c r="O325" s="17" t="s">
        <v>32</v>
      </c>
      <c r="P325" t="str">
        <f t="shared" si="5"/>
        <v>日の出中中</v>
      </c>
    </row>
    <row r="326" spans="1:16" x14ac:dyDescent="0.2">
      <c r="A326" s="12">
        <v>2325</v>
      </c>
      <c r="B326" s="13" t="s">
        <v>886</v>
      </c>
      <c r="C326" s="13" t="s">
        <v>887</v>
      </c>
      <c r="D326" s="14" t="s">
        <v>87</v>
      </c>
      <c r="E326" s="13" t="s">
        <v>4296</v>
      </c>
      <c r="F326" s="16">
        <v>3</v>
      </c>
      <c r="G326" s="14" t="s">
        <v>1546</v>
      </c>
      <c r="H326" s="14" t="s">
        <v>390</v>
      </c>
      <c r="I326" s="14"/>
      <c r="J326" s="15" t="s">
        <v>89</v>
      </c>
      <c r="K326" s="15" t="s">
        <v>305</v>
      </c>
      <c r="L326" s="17" t="s">
        <v>90</v>
      </c>
      <c r="M326" s="17" t="s">
        <v>306</v>
      </c>
      <c r="N326" s="17" t="s">
        <v>702</v>
      </c>
      <c r="O326" s="17" t="s">
        <v>32</v>
      </c>
      <c r="P326" t="str">
        <f t="shared" si="5"/>
        <v>日の出中中</v>
      </c>
    </row>
    <row r="327" spans="1:16" x14ac:dyDescent="0.2">
      <c r="A327" s="12">
        <v>2326</v>
      </c>
      <c r="B327" s="13" t="s">
        <v>2110</v>
      </c>
      <c r="C327" s="13" t="s">
        <v>2111</v>
      </c>
      <c r="D327" s="14" t="s">
        <v>87</v>
      </c>
      <c r="E327" s="13" t="s">
        <v>4296</v>
      </c>
      <c r="F327" s="16">
        <v>2</v>
      </c>
      <c r="G327" s="14" t="s">
        <v>1546</v>
      </c>
      <c r="H327" s="14" t="s">
        <v>390</v>
      </c>
      <c r="I327" s="14"/>
      <c r="J327" s="15" t="s">
        <v>319</v>
      </c>
      <c r="K327" s="15" t="s">
        <v>168</v>
      </c>
      <c r="L327" s="17" t="s">
        <v>2112</v>
      </c>
      <c r="M327" s="17" t="s">
        <v>169</v>
      </c>
      <c r="N327" s="17" t="s">
        <v>2113</v>
      </c>
      <c r="O327" s="17" t="s">
        <v>32</v>
      </c>
      <c r="P327" t="str">
        <f t="shared" si="5"/>
        <v>日の出中中</v>
      </c>
    </row>
    <row r="328" spans="1:16" x14ac:dyDescent="0.2">
      <c r="A328" s="12">
        <v>2327</v>
      </c>
      <c r="B328" s="13" t="s">
        <v>1414</v>
      </c>
      <c r="C328" s="13" t="s">
        <v>1415</v>
      </c>
      <c r="D328" s="14" t="s">
        <v>87</v>
      </c>
      <c r="E328" s="13" t="s">
        <v>4302</v>
      </c>
      <c r="F328" s="16">
        <v>3</v>
      </c>
      <c r="G328" s="14" t="s">
        <v>1546</v>
      </c>
      <c r="H328" s="14" t="s">
        <v>390</v>
      </c>
      <c r="I328" s="14"/>
      <c r="J328" s="15" t="s">
        <v>1416</v>
      </c>
      <c r="K328" s="15" t="s">
        <v>594</v>
      </c>
      <c r="L328" s="17" t="s">
        <v>1417</v>
      </c>
      <c r="M328" s="17" t="s">
        <v>595</v>
      </c>
      <c r="N328" s="17" t="s">
        <v>2941</v>
      </c>
      <c r="O328" s="17" t="s">
        <v>32</v>
      </c>
      <c r="P328" t="str">
        <f t="shared" si="5"/>
        <v>堀江中中</v>
      </c>
    </row>
    <row r="329" spans="1:16" x14ac:dyDescent="0.2">
      <c r="A329" s="12">
        <v>2328</v>
      </c>
      <c r="B329" s="13" t="s">
        <v>1418</v>
      </c>
      <c r="C329" s="13" t="s">
        <v>1419</v>
      </c>
      <c r="D329" s="14" t="s">
        <v>87</v>
      </c>
      <c r="E329" s="13" t="s">
        <v>4302</v>
      </c>
      <c r="F329" s="16">
        <v>3</v>
      </c>
      <c r="G329" s="14" t="s">
        <v>1546</v>
      </c>
      <c r="H329" s="14" t="s">
        <v>390</v>
      </c>
      <c r="I329" s="14"/>
      <c r="J329" s="15" t="s">
        <v>259</v>
      </c>
      <c r="K329" s="15" t="s">
        <v>1420</v>
      </c>
      <c r="L329" s="17" t="s">
        <v>260</v>
      </c>
      <c r="M329" s="17" t="s">
        <v>1421</v>
      </c>
      <c r="N329" s="17" t="s">
        <v>2942</v>
      </c>
      <c r="O329" s="17" t="s">
        <v>32</v>
      </c>
      <c r="P329" t="str">
        <f t="shared" si="5"/>
        <v>堀江中中</v>
      </c>
    </row>
    <row r="330" spans="1:16" x14ac:dyDescent="0.2">
      <c r="A330" s="12">
        <v>2329</v>
      </c>
      <c r="B330" s="13" t="s">
        <v>1422</v>
      </c>
      <c r="C330" s="13" t="s">
        <v>1423</v>
      </c>
      <c r="D330" s="14" t="s">
        <v>87</v>
      </c>
      <c r="E330" s="13" t="s">
        <v>4302</v>
      </c>
      <c r="F330" s="16">
        <v>3</v>
      </c>
      <c r="G330" s="14" t="s">
        <v>1546</v>
      </c>
      <c r="H330" s="14" t="s">
        <v>390</v>
      </c>
      <c r="I330" s="14"/>
      <c r="J330" s="15" t="s">
        <v>219</v>
      </c>
      <c r="K330" s="15" t="s">
        <v>1424</v>
      </c>
      <c r="L330" s="17" t="s">
        <v>220</v>
      </c>
      <c r="M330" s="17" t="s">
        <v>1425</v>
      </c>
      <c r="N330" s="17" t="s">
        <v>876</v>
      </c>
      <c r="O330" s="17" t="s">
        <v>32</v>
      </c>
      <c r="P330" t="str">
        <f t="shared" si="5"/>
        <v>堀江中中</v>
      </c>
    </row>
    <row r="331" spans="1:16" x14ac:dyDescent="0.2">
      <c r="A331" s="12">
        <v>2330</v>
      </c>
      <c r="B331" s="13" t="s">
        <v>1426</v>
      </c>
      <c r="C331" s="13" t="s">
        <v>1427</v>
      </c>
      <c r="D331" s="14" t="s">
        <v>87</v>
      </c>
      <c r="E331" s="13" t="s">
        <v>4302</v>
      </c>
      <c r="F331" s="16">
        <v>3</v>
      </c>
      <c r="G331" s="14" t="s">
        <v>1546</v>
      </c>
      <c r="H331" s="14" t="s">
        <v>390</v>
      </c>
      <c r="I331" s="14"/>
      <c r="J331" s="15" t="s">
        <v>1428</v>
      </c>
      <c r="K331" s="15" t="s">
        <v>110</v>
      </c>
      <c r="L331" s="17" t="s">
        <v>1429</v>
      </c>
      <c r="M331" s="17" t="s">
        <v>111</v>
      </c>
      <c r="N331" s="17" t="s">
        <v>2943</v>
      </c>
      <c r="O331" s="17" t="s">
        <v>32</v>
      </c>
      <c r="P331" t="str">
        <f t="shared" si="5"/>
        <v>堀江中中</v>
      </c>
    </row>
    <row r="332" spans="1:16" x14ac:dyDescent="0.2">
      <c r="A332" s="12">
        <v>2331</v>
      </c>
      <c r="B332" s="13" t="s">
        <v>1430</v>
      </c>
      <c r="C332" s="13" t="s">
        <v>1431</v>
      </c>
      <c r="D332" s="14" t="s">
        <v>87</v>
      </c>
      <c r="E332" s="13" t="s">
        <v>4302</v>
      </c>
      <c r="F332" s="16">
        <v>3</v>
      </c>
      <c r="G332" s="14" t="s">
        <v>1546</v>
      </c>
      <c r="H332" s="14" t="s">
        <v>390</v>
      </c>
      <c r="I332" s="14"/>
      <c r="J332" s="15" t="s">
        <v>423</v>
      </c>
      <c r="K332" s="15" t="s">
        <v>128</v>
      </c>
      <c r="L332" s="17" t="s">
        <v>424</v>
      </c>
      <c r="M332" s="17" t="s">
        <v>129</v>
      </c>
      <c r="N332" s="17" t="s">
        <v>2942</v>
      </c>
      <c r="O332" s="17" t="s">
        <v>32</v>
      </c>
      <c r="P332" t="str">
        <f t="shared" si="5"/>
        <v>堀江中中</v>
      </c>
    </row>
    <row r="333" spans="1:16" x14ac:dyDescent="0.2">
      <c r="A333" s="12">
        <v>2332</v>
      </c>
      <c r="B333" s="13" t="s">
        <v>1846</v>
      </c>
      <c r="C333" s="13" t="s">
        <v>1432</v>
      </c>
      <c r="D333" s="14" t="s">
        <v>87</v>
      </c>
      <c r="E333" s="13" t="s">
        <v>4302</v>
      </c>
      <c r="F333" s="16">
        <v>3</v>
      </c>
      <c r="G333" s="14" t="s">
        <v>1546</v>
      </c>
      <c r="H333" s="14" t="s">
        <v>390</v>
      </c>
      <c r="I333" s="14"/>
      <c r="J333" s="15" t="s">
        <v>1433</v>
      </c>
      <c r="K333" s="15" t="s">
        <v>204</v>
      </c>
      <c r="L333" s="17" t="s">
        <v>1434</v>
      </c>
      <c r="M333" s="17" t="s">
        <v>205</v>
      </c>
      <c r="N333" s="17" t="s">
        <v>2944</v>
      </c>
      <c r="O333" s="17" t="s">
        <v>32</v>
      </c>
      <c r="P333" t="str">
        <f t="shared" si="5"/>
        <v>堀江中中</v>
      </c>
    </row>
    <row r="334" spans="1:16" x14ac:dyDescent="0.2">
      <c r="A334" s="12">
        <v>2333</v>
      </c>
      <c r="B334" s="13" t="s">
        <v>1435</v>
      </c>
      <c r="C334" s="13" t="s">
        <v>1436</v>
      </c>
      <c r="D334" s="14" t="s">
        <v>87</v>
      </c>
      <c r="E334" s="13" t="s">
        <v>4302</v>
      </c>
      <c r="F334" s="16">
        <v>3</v>
      </c>
      <c r="G334" s="14" t="s">
        <v>1546</v>
      </c>
      <c r="H334" s="14" t="s">
        <v>390</v>
      </c>
      <c r="I334" s="14"/>
      <c r="J334" s="15" t="s">
        <v>1030</v>
      </c>
      <c r="K334" s="15" t="s">
        <v>1437</v>
      </c>
      <c r="L334" s="17" t="s">
        <v>1031</v>
      </c>
      <c r="M334" s="17" t="s">
        <v>1438</v>
      </c>
      <c r="N334" s="17" t="s">
        <v>2945</v>
      </c>
      <c r="O334" s="17" t="s">
        <v>32</v>
      </c>
      <c r="P334" t="str">
        <f t="shared" si="5"/>
        <v>堀江中中</v>
      </c>
    </row>
    <row r="335" spans="1:16" x14ac:dyDescent="0.2">
      <c r="A335" s="12">
        <v>2334</v>
      </c>
      <c r="B335" s="13" t="s">
        <v>1439</v>
      </c>
      <c r="C335" s="13" t="s">
        <v>1440</v>
      </c>
      <c r="D335" s="14" t="s">
        <v>87</v>
      </c>
      <c r="E335" s="13" t="s">
        <v>4302</v>
      </c>
      <c r="F335" s="16">
        <v>3</v>
      </c>
      <c r="G335" s="14" t="s">
        <v>1546</v>
      </c>
      <c r="H335" s="14" t="s">
        <v>390</v>
      </c>
      <c r="I335" s="14"/>
      <c r="J335" s="15" t="s">
        <v>317</v>
      </c>
      <c r="K335" s="15" t="s">
        <v>1441</v>
      </c>
      <c r="L335" s="17" t="s">
        <v>318</v>
      </c>
      <c r="M335" s="17" t="s">
        <v>1442</v>
      </c>
      <c r="N335" s="17" t="s">
        <v>2946</v>
      </c>
      <c r="O335" s="17" t="s">
        <v>32</v>
      </c>
      <c r="P335" t="str">
        <f t="shared" si="5"/>
        <v>堀江中中</v>
      </c>
    </row>
    <row r="336" spans="1:16" x14ac:dyDescent="0.2">
      <c r="A336" s="12">
        <v>2335</v>
      </c>
      <c r="B336" s="13" t="s">
        <v>1443</v>
      </c>
      <c r="C336" s="13" t="s">
        <v>1444</v>
      </c>
      <c r="D336" s="14" t="s">
        <v>87</v>
      </c>
      <c r="E336" s="13" t="s">
        <v>4302</v>
      </c>
      <c r="F336" s="16">
        <v>3</v>
      </c>
      <c r="G336" s="14" t="s">
        <v>1546</v>
      </c>
      <c r="H336" s="14" t="s">
        <v>390</v>
      </c>
      <c r="I336" s="14"/>
      <c r="J336" s="15" t="s">
        <v>995</v>
      </c>
      <c r="K336" s="15" t="s">
        <v>571</v>
      </c>
      <c r="L336" s="17" t="s">
        <v>996</v>
      </c>
      <c r="M336" s="17" t="s">
        <v>573</v>
      </c>
      <c r="N336" s="17" t="s">
        <v>2947</v>
      </c>
      <c r="O336" s="17" t="s">
        <v>32</v>
      </c>
      <c r="P336" t="str">
        <f t="shared" si="5"/>
        <v>堀江中中</v>
      </c>
    </row>
    <row r="337" spans="1:16" x14ac:dyDescent="0.2">
      <c r="A337" s="12">
        <v>2336</v>
      </c>
      <c r="B337" s="13" t="s">
        <v>742</v>
      </c>
      <c r="C337" s="13" t="s">
        <v>1445</v>
      </c>
      <c r="D337" s="14" t="s">
        <v>87</v>
      </c>
      <c r="E337" s="13" t="s">
        <v>4302</v>
      </c>
      <c r="F337" s="16">
        <v>3</v>
      </c>
      <c r="G337" s="14" t="s">
        <v>1546</v>
      </c>
      <c r="H337" s="14" t="s">
        <v>390</v>
      </c>
      <c r="I337" s="14"/>
      <c r="J337" s="15" t="s">
        <v>40</v>
      </c>
      <c r="K337" s="15" t="s">
        <v>88</v>
      </c>
      <c r="L337" s="17" t="s">
        <v>42</v>
      </c>
      <c r="M337" s="17" t="s">
        <v>248</v>
      </c>
      <c r="N337" s="17" t="s">
        <v>1038</v>
      </c>
      <c r="O337" s="17" t="s">
        <v>32</v>
      </c>
      <c r="P337" t="str">
        <f t="shared" si="5"/>
        <v>堀江中中</v>
      </c>
    </row>
    <row r="338" spans="1:16" x14ac:dyDescent="0.2">
      <c r="A338" s="12">
        <v>2337</v>
      </c>
      <c r="B338" s="13" t="s">
        <v>1446</v>
      </c>
      <c r="C338" s="13" t="s">
        <v>1447</v>
      </c>
      <c r="D338" s="14" t="s">
        <v>87</v>
      </c>
      <c r="E338" s="13" t="s">
        <v>4302</v>
      </c>
      <c r="F338" s="16">
        <v>3</v>
      </c>
      <c r="G338" s="14" t="s">
        <v>1546</v>
      </c>
      <c r="H338" s="14" t="s">
        <v>390</v>
      </c>
      <c r="I338" s="14"/>
      <c r="J338" s="15" t="s">
        <v>1448</v>
      </c>
      <c r="K338" s="15" t="s">
        <v>55</v>
      </c>
      <c r="L338" s="17" t="s">
        <v>1449</v>
      </c>
      <c r="M338" s="17" t="s">
        <v>57</v>
      </c>
      <c r="N338" s="17" t="s">
        <v>2948</v>
      </c>
      <c r="O338" s="17" t="s">
        <v>32</v>
      </c>
      <c r="P338" t="str">
        <f t="shared" si="5"/>
        <v>堀江中中</v>
      </c>
    </row>
    <row r="339" spans="1:16" x14ac:dyDescent="0.2">
      <c r="A339" s="12">
        <v>2338</v>
      </c>
      <c r="B339" s="13" t="s">
        <v>280</v>
      </c>
      <c r="C339" s="13" t="s">
        <v>344</v>
      </c>
      <c r="D339" s="14" t="s">
        <v>87</v>
      </c>
      <c r="E339" s="13" t="s">
        <v>4302</v>
      </c>
      <c r="F339" s="16">
        <v>3</v>
      </c>
      <c r="G339" s="14" t="s">
        <v>1546</v>
      </c>
      <c r="H339" s="14" t="s">
        <v>390</v>
      </c>
      <c r="I339" s="14"/>
      <c r="J339" s="15" t="s">
        <v>281</v>
      </c>
      <c r="K339" s="15" t="s">
        <v>215</v>
      </c>
      <c r="L339" s="17" t="s">
        <v>282</v>
      </c>
      <c r="M339" s="17" t="s">
        <v>216</v>
      </c>
      <c r="N339" s="17" t="s">
        <v>2949</v>
      </c>
      <c r="O339" s="17" t="s">
        <v>32</v>
      </c>
      <c r="P339" t="str">
        <f t="shared" si="5"/>
        <v>堀江中中</v>
      </c>
    </row>
    <row r="340" spans="1:16" x14ac:dyDescent="0.2">
      <c r="A340" s="12">
        <v>2339</v>
      </c>
      <c r="B340" s="13" t="s">
        <v>347</v>
      </c>
      <c r="C340" s="13" t="s">
        <v>1450</v>
      </c>
      <c r="D340" s="14" t="s">
        <v>87</v>
      </c>
      <c r="E340" s="13" t="s">
        <v>4302</v>
      </c>
      <c r="F340" s="16">
        <v>3</v>
      </c>
      <c r="G340" s="14" t="s">
        <v>1546</v>
      </c>
      <c r="H340" s="14" t="s">
        <v>390</v>
      </c>
      <c r="I340" s="14"/>
      <c r="J340" s="15" t="s">
        <v>348</v>
      </c>
      <c r="K340" s="15" t="s">
        <v>366</v>
      </c>
      <c r="L340" s="17" t="s">
        <v>349</v>
      </c>
      <c r="M340" s="17" t="s">
        <v>232</v>
      </c>
      <c r="N340" s="17" t="s">
        <v>856</v>
      </c>
      <c r="O340" s="17" t="s">
        <v>32</v>
      </c>
      <c r="P340" t="str">
        <f t="shared" si="5"/>
        <v>堀江中中</v>
      </c>
    </row>
    <row r="341" spans="1:16" x14ac:dyDescent="0.2">
      <c r="A341" s="12">
        <v>2340</v>
      </c>
      <c r="B341" s="13" t="s">
        <v>356</v>
      </c>
      <c r="C341" s="13" t="s">
        <v>1451</v>
      </c>
      <c r="D341" s="14" t="s">
        <v>87</v>
      </c>
      <c r="E341" s="13" t="s">
        <v>4302</v>
      </c>
      <c r="F341" s="16">
        <v>3</v>
      </c>
      <c r="G341" s="14" t="s">
        <v>1546</v>
      </c>
      <c r="H341" s="14" t="s">
        <v>390</v>
      </c>
      <c r="I341" s="14"/>
      <c r="J341" s="15" t="s">
        <v>357</v>
      </c>
      <c r="K341" s="15" t="s">
        <v>1452</v>
      </c>
      <c r="L341" s="17" t="s">
        <v>358</v>
      </c>
      <c r="M341" s="17" t="s">
        <v>1453</v>
      </c>
      <c r="N341" s="17" t="s">
        <v>2950</v>
      </c>
      <c r="O341" s="17" t="s">
        <v>32</v>
      </c>
      <c r="P341" t="str">
        <f t="shared" si="5"/>
        <v>堀江中中</v>
      </c>
    </row>
    <row r="342" spans="1:16" x14ac:dyDescent="0.2">
      <c r="A342" s="12">
        <v>2341</v>
      </c>
      <c r="B342" s="13" t="s">
        <v>1454</v>
      </c>
      <c r="C342" s="13" t="s">
        <v>1455</v>
      </c>
      <c r="D342" s="14" t="s">
        <v>87</v>
      </c>
      <c r="E342" s="13" t="s">
        <v>4302</v>
      </c>
      <c r="F342" s="16">
        <v>3</v>
      </c>
      <c r="G342" s="14" t="s">
        <v>1546</v>
      </c>
      <c r="H342" s="14" t="s">
        <v>390</v>
      </c>
      <c r="I342" s="14"/>
      <c r="J342" s="15" t="s">
        <v>395</v>
      </c>
      <c r="K342" s="15" t="s">
        <v>1456</v>
      </c>
      <c r="L342" s="17" t="s">
        <v>396</v>
      </c>
      <c r="M342" s="17" t="s">
        <v>1457</v>
      </c>
      <c r="N342" s="17" t="s">
        <v>494</v>
      </c>
      <c r="O342" s="17" t="s">
        <v>32</v>
      </c>
      <c r="P342" t="str">
        <f t="shared" si="5"/>
        <v>堀江中中</v>
      </c>
    </row>
    <row r="343" spans="1:16" x14ac:dyDescent="0.2">
      <c r="A343" s="12">
        <v>2342</v>
      </c>
      <c r="B343" s="13" t="s">
        <v>275</v>
      </c>
      <c r="C343" s="13" t="s">
        <v>1458</v>
      </c>
      <c r="D343" s="14" t="s">
        <v>87</v>
      </c>
      <c r="E343" s="13" t="s">
        <v>4302</v>
      </c>
      <c r="F343" s="16">
        <v>3</v>
      </c>
      <c r="G343" s="14" t="s">
        <v>1546</v>
      </c>
      <c r="H343" s="14" t="s">
        <v>390</v>
      </c>
      <c r="I343" s="14"/>
      <c r="J343" s="15" t="s">
        <v>276</v>
      </c>
      <c r="K343" s="15" t="s">
        <v>176</v>
      </c>
      <c r="L343" s="17" t="s">
        <v>277</v>
      </c>
      <c r="M343" s="17" t="s">
        <v>177</v>
      </c>
      <c r="N343" s="17" t="s">
        <v>1459</v>
      </c>
      <c r="O343" s="17" t="s">
        <v>32</v>
      </c>
      <c r="P343" t="str">
        <f t="shared" si="5"/>
        <v>堀江中中</v>
      </c>
    </row>
    <row r="344" spans="1:16" x14ac:dyDescent="0.2">
      <c r="A344" s="12">
        <v>2343</v>
      </c>
      <c r="B344" s="29" t="s">
        <v>1460</v>
      </c>
      <c r="C344" s="29" t="s">
        <v>237</v>
      </c>
      <c r="D344" s="14" t="s">
        <v>87</v>
      </c>
      <c r="E344" s="29" t="s">
        <v>4302</v>
      </c>
      <c r="F344" s="12">
        <v>3</v>
      </c>
      <c r="G344" s="26" t="s">
        <v>1546</v>
      </c>
      <c r="H344" s="19" t="s">
        <v>390</v>
      </c>
      <c r="I344" s="20"/>
      <c r="J344" s="21" t="s">
        <v>209</v>
      </c>
      <c r="K344" s="21" t="s">
        <v>217</v>
      </c>
      <c r="L344" s="17" t="s">
        <v>210</v>
      </c>
      <c r="M344" s="17" t="s">
        <v>218</v>
      </c>
      <c r="N344" s="17" t="s">
        <v>2951</v>
      </c>
      <c r="O344" s="17" t="s">
        <v>32</v>
      </c>
      <c r="P344" t="str">
        <f t="shared" si="5"/>
        <v>堀江中中</v>
      </c>
    </row>
    <row r="345" spans="1:16" x14ac:dyDescent="0.2">
      <c r="A345" s="12">
        <v>2344</v>
      </c>
      <c r="B345" s="29" t="s">
        <v>1492</v>
      </c>
      <c r="C345" s="29" t="s">
        <v>1883</v>
      </c>
      <c r="D345" s="14" t="s">
        <v>87</v>
      </c>
      <c r="E345" s="29" t="s">
        <v>4302</v>
      </c>
      <c r="F345" s="12">
        <v>3</v>
      </c>
      <c r="G345" s="26" t="s">
        <v>1546</v>
      </c>
      <c r="H345" s="19" t="s">
        <v>390</v>
      </c>
      <c r="I345" s="20"/>
      <c r="J345" s="21" t="s">
        <v>142</v>
      </c>
      <c r="K345" s="21" t="s">
        <v>1884</v>
      </c>
      <c r="L345" s="17" t="s">
        <v>143</v>
      </c>
      <c r="M345" s="17" t="s">
        <v>1885</v>
      </c>
      <c r="N345" s="17" t="s">
        <v>741</v>
      </c>
      <c r="O345" s="17" t="s">
        <v>32</v>
      </c>
      <c r="P345" t="str">
        <f t="shared" si="5"/>
        <v>堀江中中</v>
      </c>
    </row>
    <row r="346" spans="1:16" x14ac:dyDescent="0.2">
      <c r="A346" s="12">
        <v>2345</v>
      </c>
      <c r="B346" s="29" t="s">
        <v>2952</v>
      </c>
      <c r="C346" s="29" t="s">
        <v>2953</v>
      </c>
      <c r="D346" s="14" t="s">
        <v>87</v>
      </c>
      <c r="E346" s="29" t="s">
        <v>4302</v>
      </c>
      <c r="F346" s="12">
        <v>3</v>
      </c>
      <c r="G346" s="26" t="s">
        <v>1546</v>
      </c>
      <c r="H346" s="19" t="s">
        <v>390</v>
      </c>
      <c r="I346" s="20"/>
      <c r="J346" s="21" t="s">
        <v>2954</v>
      </c>
      <c r="K346" s="21" t="s">
        <v>114</v>
      </c>
      <c r="L346" s="17" t="s">
        <v>2955</v>
      </c>
      <c r="M346" s="17" t="s">
        <v>115</v>
      </c>
      <c r="N346" s="17" t="s">
        <v>2956</v>
      </c>
      <c r="O346" s="17" t="s">
        <v>32</v>
      </c>
      <c r="P346" t="str">
        <f t="shared" si="5"/>
        <v>堀江中中</v>
      </c>
    </row>
    <row r="347" spans="1:16" x14ac:dyDescent="0.2">
      <c r="A347" s="12">
        <v>2346</v>
      </c>
      <c r="B347" s="29" t="s">
        <v>1545</v>
      </c>
      <c r="C347" s="29" t="s">
        <v>1461</v>
      </c>
      <c r="D347" s="14" t="s">
        <v>87</v>
      </c>
      <c r="E347" s="29" t="s">
        <v>4302</v>
      </c>
      <c r="F347" s="12">
        <v>3</v>
      </c>
      <c r="G347" s="26" t="s">
        <v>1546</v>
      </c>
      <c r="H347" s="19" t="s">
        <v>390</v>
      </c>
      <c r="I347" s="20"/>
      <c r="J347" s="21" t="s">
        <v>54</v>
      </c>
      <c r="K347" s="21" t="s">
        <v>1462</v>
      </c>
      <c r="L347" s="17" t="s">
        <v>56</v>
      </c>
      <c r="M347" s="17" t="s">
        <v>1463</v>
      </c>
      <c r="N347" s="17" t="s">
        <v>422</v>
      </c>
      <c r="O347" s="17" t="s">
        <v>32</v>
      </c>
      <c r="P347" t="str">
        <f t="shared" si="5"/>
        <v>堀江中中</v>
      </c>
    </row>
    <row r="348" spans="1:16" x14ac:dyDescent="0.2">
      <c r="A348" s="12">
        <v>2347</v>
      </c>
      <c r="B348" s="29" t="s">
        <v>1830</v>
      </c>
      <c r="C348" s="29" t="s">
        <v>1831</v>
      </c>
      <c r="D348" s="14" t="s">
        <v>87</v>
      </c>
      <c r="E348" s="29" t="s">
        <v>4302</v>
      </c>
      <c r="F348" s="12">
        <v>2</v>
      </c>
      <c r="G348" s="26" t="s">
        <v>1546</v>
      </c>
      <c r="H348" s="19" t="s">
        <v>390</v>
      </c>
      <c r="I348" s="20"/>
      <c r="J348" s="21" t="s">
        <v>309</v>
      </c>
      <c r="K348" s="21" t="s">
        <v>381</v>
      </c>
      <c r="L348" s="17" t="s">
        <v>310</v>
      </c>
      <c r="M348" s="17" t="s">
        <v>383</v>
      </c>
      <c r="N348" s="17" t="s">
        <v>1597</v>
      </c>
      <c r="O348" s="17" t="s">
        <v>32</v>
      </c>
      <c r="P348" t="str">
        <f t="shared" si="5"/>
        <v>堀江中中</v>
      </c>
    </row>
    <row r="349" spans="1:16" x14ac:dyDescent="0.2">
      <c r="A349" s="12">
        <v>2348</v>
      </c>
      <c r="B349" s="29" t="s">
        <v>1832</v>
      </c>
      <c r="C349" s="29" t="s">
        <v>1833</v>
      </c>
      <c r="D349" s="14" t="s">
        <v>87</v>
      </c>
      <c r="E349" s="29" t="s">
        <v>4302</v>
      </c>
      <c r="F349" s="12">
        <v>2</v>
      </c>
      <c r="G349" s="26" t="s">
        <v>1546</v>
      </c>
      <c r="H349" s="19" t="s">
        <v>390</v>
      </c>
      <c r="I349" s="20"/>
      <c r="J349" s="21" t="s">
        <v>1030</v>
      </c>
      <c r="K349" s="21" t="s">
        <v>118</v>
      </c>
      <c r="L349" s="17" t="s">
        <v>1031</v>
      </c>
      <c r="M349" s="17" t="s">
        <v>119</v>
      </c>
      <c r="N349" s="17" t="s">
        <v>1834</v>
      </c>
      <c r="O349" s="17" t="s">
        <v>32</v>
      </c>
      <c r="P349" t="str">
        <f t="shared" si="5"/>
        <v>堀江中中</v>
      </c>
    </row>
    <row r="350" spans="1:16" x14ac:dyDescent="0.2">
      <c r="A350" s="12">
        <v>2349</v>
      </c>
      <c r="B350" s="29" t="s">
        <v>1835</v>
      </c>
      <c r="C350" s="29" t="s">
        <v>1836</v>
      </c>
      <c r="D350" s="14" t="s">
        <v>87</v>
      </c>
      <c r="E350" s="29" t="s">
        <v>4302</v>
      </c>
      <c r="F350" s="12">
        <v>2</v>
      </c>
      <c r="G350" s="26" t="s">
        <v>1546</v>
      </c>
      <c r="H350" s="19" t="s">
        <v>390</v>
      </c>
      <c r="I350" s="20"/>
      <c r="J350" s="21" t="s">
        <v>1603</v>
      </c>
      <c r="K350" s="21" t="s">
        <v>1837</v>
      </c>
      <c r="L350" s="17" t="s">
        <v>1604</v>
      </c>
      <c r="M350" s="17" t="s">
        <v>1838</v>
      </c>
      <c r="N350" s="17" t="s">
        <v>1839</v>
      </c>
      <c r="O350" s="17" t="s">
        <v>32</v>
      </c>
      <c r="P350" t="str">
        <f t="shared" si="5"/>
        <v>堀江中中</v>
      </c>
    </row>
    <row r="351" spans="1:16" x14ac:dyDescent="0.2">
      <c r="A351" s="12">
        <v>2350</v>
      </c>
      <c r="B351" s="29" t="s">
        <v>1846</v>
      </c>
      <c r="C351" s="29" t="s">
        <v>1847</v>
      </c>
      <c r="D351" s="14" t="s">
        <v>87</v>
      </c>
      <c r="E351" s="29" t="s">
        <v>4302</v>
      </c>
      <c r="F351" s="12">
        <v>2</v>
      </c>
      <c r="G351" s="26" t="s">
        <v>1546</v>
      </c>
      <c r="H351" s="19" t="s">
        <v>390</v>
      </c>
      <c r="I351" s="20"/>
      <c r="J351" s="21" t="s">
        <v>1433</v>
      </c>
      <c r="K351" s="21" t="s">
        <v>52</v>
      </c>
      <c r="L351" s="17" t="s">
        <v>1434</v>
      </c>
      <c r="M351" s="17" t="s">
        <v>53</v>
      </c>
      <c r="N351" s="17" t="s">
        <v>1848</v>
      </c>
      <c r="O351" s="17" t="s">
        <v>32</v>
      </c>
      <c r="P351" t="str">
        <f t="shared" si="5"/>
        <v>堀江中中</v>
      </c>
    </row>
    <row r="352" spans="1:16" x14ac:dyDescent="0.2">
      <c r="A352" s="12">
        <v>2351</v>
      </c>
      <c r="B352" s="29" t="s">
        <v>1841</v>
      </c>
      <c r="C352" s="29" t="s">
        <v>1842</v>
      </c>
      <c r="D352" s="14" t="s">
        <v>87</v>
      </c>
      <c r="E352" s="29" t="s">
        <v>4302</v>
      </c>
      <c r="F352" s="12">
        <v>2</v>
      </c>
      <c r="G352" s="26" t="s">
        <v>1546</v>
      </c>
      <c r="H352" s="19" t="s">
        <v>390</v>
      </c>
      <c r="I352" s="20"/>
      <c r="J352" s="21" t="s">
        <v>1051</v>
      </c>
      <c r="K352" s="21" t="s">
        <v>1843</v>
      </c>
      <c r="L352" s="17" t="s">
        <v>1052</v>
      </c>
      <c r="M352" s="17" t="s">
        <v>1844</v>
      </c>
      <c r="N352" s="17" t="s">
        <v>1845</v>
      </c>
      <c r="O352" s="17" t="s">
        <v>32</v>
      </c>
      <c r="P352" t="str">
        <f t="shared" si="5"/>
        <v>堀江中中</v>
      </c>
    </row>
    <row r="353" spans="1:16" x14ac:dyDescent="0.2">
      <c r="A353" s="12">
        <v>2352</v>
      </c>
      <c r="B353" s="29" t="s">
        <v>1849</v>
      </c>
      <c r="C353" s="29" t="s">
        <v>1850</v>
      </c>
      <c r="D353" s="14" t="s">
        <v>87</v>
      </c>
      <c r="E353" s="29" t="s">
        <v>4302</v>
      </c>
      <c r="F353" s="12">
        <v>2</v>
      </c>
      <c r="G353" s="26" t="s">
        <v>1546</v>
      </c>
      <c r="H353" s="19" t="s">
        <v>390</v>
      </c>
      <c r="I353" s="20"/>
      <c r="J353" s="21" t="s">
        <v>1851</v>
      </c>
      <c r="K353" s="21" t="s">
        <v>166</v>
      </c>
      <c r="L353" s="17" t="s">
        <v>1852</v>
      </c>
      <c r="M353" s="17" t="s">
        <v>167</v>
      </c>
      <c r="N353" s="17" t="s">
        <v>1784</v>
      </c>
      <c r="O353" s="17" t="s">
        <v>32</v>
      </c>
      <c r="P353" t="str">
        <f t="shared" si="5"/>
        <v>堀江中中</v>
      </c>
    </row>
    <row r="354" spans="1:16" x14ac:dyDescent="0.2">
      <c r="A354" s="12">
        <v>2353</v>
      </c>
      <c r="B354" s="29" t="s">
        <v>1853</v>
      </c>
      <c r="C354" s="29" t="s">
        <v>1854</v>
      </c>
      <c r="D354" s="14" t="s">
        <v>87</v>
      </c>
      <c r="E354" s="29" t="s">
        <v>4302</v>
      </c>
      <c r="F354" s="12">
        <v>2</v>
      </c>
      <c r="G354" s="26" t="s">
        <v>1546</v>
      </c>
      <c r="H354" s="19" t="s">
        <v>390</v>
      </c>
      <c r="I354" s="20"/>
      <c r="J354" s="21" t="s">
        <v>1855</v>
      </c>
      <c r="K354" s="21" t="s">
        <v>1856</v>
      </c>
      <c r="L354" s="17" t="s">
        <v>1857</v>
      </c>
      <c r="M354" s="17" t="s">
        <v>1858</v>
      </c>
      <c r="N354" s="17" t="s">
        <v>1859</v>
      </c>
      <c r="O354" s="17" t="s">
        <v>32</v>
      </c>
      <c r="P354" t="str">
        <f t="shared" si="5"/>
        <v>堀江中中</v>
      </c>
    </row>
    <row r="355" spans="1:16" x14ac:dyDescent="0.2">
      <c r="A355" s="12">
        <v>2354</v>
      </c>
      <c r="B355" s="29" t="s">
        <v>1860</v>
      </c>
      <c r="C355" s="29" t="s">
        <v>1861</v>
      </c>
      <c r="D355" s="14" t="s">
        <v>87</v>
      </c>
      <c r="E355" s="29" t="s">
        <v>4302</v>
      </c>
      <c r="F355" s="12">
        <v>2</v>
      </c>
      <c r="G355" s="26" t="s">
        <v>1546</v>
      </c>
      <c r="H355" s="19" t="s">
        <v>390</v>
      </c>
      <c r="I355" s="20"/>
      <c r="J355" s="21" t="s">
        <v>345</v>
      </c>
      <c r="K355" s="21" t="s">
        <v>1862</v>
      </c>
      <c r="L355" s="17" t="s">
        <v>346</v>
      </c>
      <c r="M355" s="17" t="s">
        <v>1863</v>
      </c>
      <c r="N355" s="17" t="s">
        <v>1864</v>
      </c>
      <c r="O355" s="17" t="s">
        <v>32</v>
      </c>
      <c r="P355" t="str">
        <f t="shared" si="5"/>
        <v>堀江中中</v>
      </c>
    </row>
    <row r="356" spans="1:16" x14ac:dyDescent="0.2">
      <c r="A356" s="12">
        <v>2355</v>
      </c>
      <c r="B356" s="29" t="s">
        <v>1865</v>
      </c>
      <c r="C356" s="29" t="s">
        <v>1866</v>
      </c>
      <c r="D356" s="14" t="s">
        <v>87</v>
      </c>
      <c r="E356" s="29" t="s">
        <v>4302</v>
      </c>
      <c r="F356" s="12">
        <v>2</v>
      </c>
      <c r="G356" s="26" t="s">
        <v>1546</v>
      </c>
      <c r="H356" s="19" t="s">
        <v>390</v>
      </c>
      <c r="I356" s="20"/>
      <c r="J356" s="21" t="s">
        <v>1065</v>
      </c>
      <c r="K356" s="21" t="s">
        <v>1867</v>
      </c>
      <c r="L356" s="17" t="s">
        <v>1868</v>
      </c>
      <c r="M356" s="17" t="s">
        <v>1869</v>
      </c>
      <c r="N356" s="17" t="s">
        <v>1870</v>
      </c>
      <c r="O356" s="17" t="s">
        <v>32</v>
      </c>
      <c r="P356" t="str">
        <f t="shared" si="5"/>
        <v>堀江中中</v>
      </c>
    </row>
    <row r="357" spans="1:16" x14ac:dyDescent="0.2">
      <c r="A357" s="12">
        <v>2356</v>
      </c>
      <c r="B357" s="13" t="s">
        <v>1871</v>
      </c>
      <c r="C357" s="13" t="s">
        <v>1872</v>
      </c>
      <c r="D357" s="14" t="s">
        <v>87</v>
      </c>
      <c r="E357" s="13" t="s">
        <v>4302</v>
      </c>
      <c r="F357" s="16">
        <v>2</v>
      </c>
      <c r="G357" s="14" t="s">
        <v>1546</v>
      </c>
      <c r="H357" s="14" t="s">
        <v>390</v>
      </c>
      <c r="I357" s="14"/>
      <c r="J357" s="15" t="s">
        <v>480</v>
      </c>
      <c r="K357" s="15" t="s">
        <v>215</v>
      </c>
      <c r="L357" s="17" t="s">
        <v>994</v>
      </c>
      <c r="M357" s="17" t="s">
        <v>216</v>
      </c>
      <c r="N357" s="17" t="s">
        <v>1873</v>
      </c>
      <c r="O357" s="17" t="s">
        <v>32</v>
      </c>
      <c r="P357" t="str">
        <f t="shared" si="5"/>
        <v>堀江中中</v>
      </c>
    </row>
    <row r="358" spans="1:16" x14ac:dyDescent="0.2">
      <c r="A358" s="12">
        <v>2357</v>
      </c>
      <c r="B358" s="13" t="s">
        <v>1871</v>
      </c>
      <c r="C358" s="13" t="s">
        <v>1403</v>
      </c>
      <c r="D358" s="14" t="s">
        <v>87</v>
      </c>
      <c r="E358" s="13" t="s">
        <v>4302</v>
      </c>
      <c r="F358" s="16">
        <v>2</v>
      </c>
      <c r="G358" s="14" t="s">
        <v>1546</v>
      </c>
      <c r="H358" s="14" t="s">
        <v>390</v>
      </c>
      <c r="I358" s="14"/>
      <c r="J358" s="15" t="s">
        <v>480</v>
      </c>
      <c r="K358" s="15" t="s">
        <v>215</v>
      </c>
      <c r="L358" s="17" t="s">
        <v>994</v>
      </c>
      <c r="M358" s="17" t="s">
        <v>216</v>
      </c>
      <c r="N358" s="17" t="s">
        <v>1711</v>
      </c>
      <c r="O358" s="17" t="s">
        <v>32</v>
      </c>
      <c r="P358" t="str">
        <f t="shared" si="5"/>
        <v>堀江中中</v>
      </c>
    </row>
    <row r="359" spans="1:16" x14ac:dyDescent="0.2">
      <c r="A359" s="12">
        <v>2358</v>
      </c>
      <c r="B359" s="13" t="s">
        <v>1874</v>
      </c>
      <c r="C359" s="13" t="s">
        <v>1875</v>
      </c>
      <c r="D359" s="14" t="s">
        <v>87</v>
      </c>
      <c r="E359" s="13" t="s">
        <v>4302</v>
      </c>
      <c r="F359" s="16">
        <v>2</v>
      </c>
      <c r="G359" s="14" t="s">
        <v>1546</v>
      </c>
      <c r="H359" s="14" t="s">
        <v>390</v>
      </c>
      <c r="I359" s="14"/>
      <c r="J359" s="15" t="s">
        <v>321</v>
      </c>
      <c r="K359" s="15" t="s">
        <v>58</v>
      </c>
      <c r="L359" s="17" t="s">
        <v>322</v>
      </c>
      <c r="M359" s="17" t="s">
        <v>59</v>
      </c>
      <c r="N359" s="17" t="s">
        <v>1876</v>
      </c>
      <c r="O359" s="17" t="s">
        <v>32</v>
      </c>
      <c r="P359" t="str">
        <f t="shared" si="5"/>
        <v>堀江中中</v>
      </c>
    </row>
    <row r="360" spans="1:16" x14ac:dyDescent="0.2">
      <c r="A360" s="12">
        <v>2359</v>
      </c>
      <c r="B360" s="13" t="s">
        <v>1878</v>
      </c>
      <c r="C360" s="13" t="s">
        <v>1879</v>
      </c>
      <c r="D360" s="14" t="s">
        <v>87</v>
      </c>
      <c r="E360" s="13" t="s">
        <v>4302</v>
      </c>
      <c r="F360" s="16">
        <v>2</v>
      </c>
      <c r="G360" s="14" t="s">
        <v>1546</v>
      </c>
      <c r="H360" s="14" t="s">
        <v>390</v>
      </c>
      <c r="I360" s="14"/>
      <c r="J360" s="15" t="s">
        <v>1880</v>
      </c>
      <c r="K360" s="15" t="s">
        <v>300</v>
      </c>
      <c r="L360" s="17" t="s">
        <v>1881</v>
      </c>
      <c r="M360" s="17" t="s">
        <v>301</v>
      </c>
      <c r="N360" s="17" t="s">
        <v>1882</v>
      </c>
      <c r="O360" s="17" t="s">
        <v>32</v>
      </c>
      <c r="P360" t="str">
        <f t="shared" si="5"/>
        <v>堀江中中</v>
      </c>
    </row>
    <row r="361" spans="1:16" x14ac:dyDescent="0.2">
      <c r="A361" s="12">
        <v>2360</v>
      </c>
      <c r="B361" s="13" t="s">
        <v>3724</v>
      </c>
      <c r="C361" s="13" t="s">
        <v>3725</v>
      </c>
      <c r="D361" s="14" t="s">
        <v>1512</v>
      </c>
      <c r="E361" s="13" t="s">
        <v>4283</v>
      </c>
      <c r="F361" s="16">
        <v>2</v>
      </c>
      <c r="G361" s="14" t="s">
        <v>1546</v>
      </c>
      <c r="H361" s="14" t="s">
        <v>390</v>
      </c>
      <c r="I361" s="14"/>
      <c r="J361" s="15" t="s">
        <v>3724</v>
      </c>
      <c r="K361" s="15" t="s">
        <v>3725</v>
      </c>
      <c r="L361" s="17" t="s">
        <v>3726</v>
      </c>
      <c r="M361" s="17" t="s">
        <v>3727</v>
      </c>
      <c r="N361" s="17" t="s">
        <v>3728</v>
      </c>
      <c r="O361" s="17" t="s">
        <v>4648</v>
      </c>
      <c r="P361" t="str">
        <f t="shared" si="5"/>
        <v>下貝塚中中</v>
      </c>
    </row>
    <row r="362" spans="1:16" x14ac:dyDescent="0.2">
      <c r="A362" s="12">
        <v>2361</v>
      </c>
      <c r="B362" s="13" t="s">
        <v>558</v>
      </c>
      <c r="C362" s="13" t="s">
        <v>3729</v>
      </c>
      <c r="D362" s="14" t="s">
        <v>1512</v>
      </c>
      <c r="E362" s="13" t="s">
        <v>4283</v>
      </c>
      <c r="F362" s="16">
        <v>3</v>
      </c>
      <c r="G362" s="14" t="s">
        <v>1546</v>
      </c>
      <c r="H362" s="14" t="s">
        <v>390</v>
      </c>
      <c r="I362" s="14"/>
      <c r="J362" s="15" t="s">
        <v>393</v>
      </c>
      <c r="K362" s="15" t="s">
        <v>3730</v>
      </c>
      <c r="L362" s="17" t="s">
        <v>394</v>
      </c>
      <c r="M362" s="17" t="s">
        <v>3731</v>
      </c>
      <c r="N362" s="17" t="s">
        <v>3732</v>
      </c>
      <c r="O362" s="17" t="s">
        <v>32</v>
      </c>
      <c r="P362" t="str">
        <f t="shared" si="5"/>
        <v>下貝塚中中</v>
      </c>
    </row>
    <row r="363" spans="1:16" x14ac:dyDescent="0.2">
      <c r="A363" s="12">
        <v>2362</v>
      </c>
      <c r="B363" s="13" t="s">
        <v>3733</v>
      </c>
      <c r="C363" s="13" t="s">
        <v>3734</v>
      </c>
      <c r="D363" s="14" t="s">
        <v>87</v>
      </c>
      <c r="E363" s="13" t="s">
        <v>4303</v>
      </c>
      <c r="F363" s="16">
        <v>2</v>
      </c>
      <c r="G363" s="14" t="s">
        <v>3735</v>
      </c>
      <c r="H363" s="14" t="s">
        <v>390</v>
      </c>
      <c r="I363" s="14"/>
      <c r="J363" s="15" t="s">
        <v>1485</v>
      </c>
      <c r="K363" s="15" t="s">
        <v>204</v>
      </c>
      <c r="L363" s="17" t="s">
        <v>1487</v>
      </c>
      <c r="M363" s="17" t="s">
        <v>205</v>
      </c>
      <c r="N363" s="17" t="s">
        <v>3736</v>
      </c>
      <c r="O363" s="17" t="s">
        <v>32</v>
      </c>
      <c r="P363" t="str">
        <f t="shared" si="5"/>
        <v>妙典中中</v>
      </c>
    </row>
    <row r="364" spans="1:16" x14ac:dyDescent="0.2">
      <c r="A364" s="12">
        <v>2363</v>
      </c>
      <c r="B364" s="13" t="s">
        <v>3737</v>
      </c>
      <c r="C364" s="13" t="s">
        <v>3738</v>
      </c>
      <c r="D364" s="14" t="s">
        <v>87</v>
      </c>
      <c r="E364" s="13" t="s">
        <v>4306</v>
      </c>
      <c r="F364" s="16">
        <v>1</v>
      </c>
      <c r="G364" s="14" t="s">
        <v>3264</v>
      </c>
      <c r="H364" s="14" t="s">
        <v>390</v>
      </c>
      <c r="I364" s="14"/>
      <c r="J364" s="15" t="s">
        <v>3739</v>
      </c>
      <c r="K364" s="15" t="s">
        <v>3740</v>
      </c>
      <c r="L364" s="17" t="s">
        <v>3741</v>
      </c>
      <c r="M364" s="17" t="s">
        <v>3742</v>
      </c>
      <c r="N364" s="17" t="s">
        <v>3743</v>
      </c>
      <c r="O364" s="17" t="s">
        <v>32</v>
      </c>
      <c r="P364" t="str">
        <f t="shared" si="5"/>
        <v>南行徳中中</v>
      </c>
    </row>
    <row r="365" spans="1:16" x14ac:dyDescent="0.2">
      <c r="A365" s="12">
        <v>2364</v>
      </c>
      <c r="B365" s="13" t="s">
        <v>3744</v>
      </c>
      <c r="C365" s="13" t="s">
        <v>3745</v>
      </c>
      <c r="D365" s="14" t="s">
        <v>87</v>
      </c>
      <c r="E365" s="13" t="s">
        <v>4282</v>
      </c>
      <c r="F365" s="16">
        <v>1</v>
      </c>
      <c r="G365" s="14" t="s">
        <v>3256</v>
      </c>
      <c r="H365" s="14" t="s">
        <v>390</v>
      </c>
      <c r="I365" s="14"/>
      <c r="J365" s="15" t="s">
        <v>181</v>
      </c>
      <c r="K365" s="15" t="s">
        <v>154</v>
      </c>
      <c r="L365" s="17" t="s">
        <v>3746</v>
      </c>
      <c r="M365" s="17" t="s">
        <v>155</v>
      </c>
      <c r="N365" s="17" t="s">
        <v>3747</v>
      </c>
      <c r="O365" s="17" t="s">
        <v>32</v>
      </c>
      <c r="P365" t="str">
        <f t="shared" si="5"/>
        <v>浦安中中</v>
      </c>
    </row>
    <row r="366" spans="1:16" x14ac:dyDescent="0.2">
      <c r="A366" s="12">
        <v>2365</v>
      </c>
      <c r="B366" s="13" t="s">
        <v>3748</v>
      </c>
      <c r="C366" s="13" t="s">
        <v>3749</v>
      </c>
      <c r="D366" s="14" t="s">
        <v>87</v>
      </c>
      <c r="E366" s="13" t="s">
        <v>4282</v>
      </c>
      <c r="F366" s="16">
        <v>1</v>
      </c>
      <c r="G366" s="14" t="s">
        <v>3256</v>
      </c>
      <c r="H366" s="14" t="s">
        <v>390</v>
      </c>
      <c r="I366" s="14"/>
      <c r="J366" s="15" t="s">
        <v>60</v>
      </c>
      <c r="K366" s="15" t="s">
        <v>3750</v>
      </c>
      <c r="L366" s="17" t="s">
        <v>62</v>
      </c>
      <c r="M366" s="17" t="s">
        <v>3751</v>
      </c>
      <c r="N366" s="17" t="s">
        <v>3752</v>
      </c>
      <c r="O366" s="17" t="s">
        <v>32</v>
      </c>
      <c r="P366" t="str">
        <f t="shared" si="5"/>
        <v>浦安中中</v>
      </c>
    </row>
    <row r="367" spans="1:16" x14ac:dyDescent="0.2">
      <c r="A367" s="12">
        <v>2366</v>
      </c>
      <c r="B367" s="13" t="s">
        <v>3753</v>
      </c>
      <c r="C367" s="13" t="s">
        <v>3754</v>
      </c>
      <c r="D367" s="14" t="s">
        <v>87</v>
      </c>
      <c r="E367" s="13" t="s">
        <v>4282</v>
      </c>
      <c r="F367" s="16">
        <v>1</v>
      </c>
      <c r="G367" s="14" t="s">
        <v>3256</v>
      </c>
      <c r="H367" s="14" t="s">
        <v>390</v>
      </c>
      <c r="I367" s="14"/>
      <c r="J367" s="15" t="s">
        <v>3755</v>
      </c>
      <c r="K367" s="15" t="s">
        <v>128</v>
      </c>
      <c r="L367" s="17" t="s">
        <v>3756</v>
      </c>
      <c r="M367" s="17" t="s">
        <v>3757</v>
      </c>
      <c r="N367" s="17" t="s">
        <v>3758</v>
      </c>
      <c r="O367" s="17" t="s">
        <v>32</v>
      </c>
      <c r="P367" t="str">
        <f t="shared" si="5"/>
        <v>浦安中中</v>
      </c>
    </row>
    <row r="368" spans="1:16" x14ac:dyDescent="0.2">
      <c r="A368" s="12">
        <v>2367</v>
      </c>
      <c r="B368" s="13" t="s">
        <v>3759</v>
      </c>
      <c r="C368" s="13" t="s">
        <v>3760</v>
      </c>
      <c r="D368" s="14" t="s">
        <v>87</v>
      </c>
      <c r="E368" s="13" t="s">
        <v>4282</v>
      </c>
      <c r="F368" s="16">
        <v>1</v>
      </c>
      <c r="G368" s="14" t="s">
        <v>3256</v>
      </c>
      <c r="H368" s="14" t="s">
        <v>390</v>
      </c>
      <c r="I368" s="14"/>
      <c r="J368" s="15" t="s">
        <v>3761</v>
      </c>
      <c r="K368" s="15" t="s">
        <v>3762</v>
      </c>
      <c r="L368" s="17" t="s">
        <v>3763</v>
      </c>
      <c r="M368" s="17" t="s">
        <v>3764</v>
      </c>
      <c r="N368" s="17" t="s">
        <v>3765</v>
      </c>
      <c r="O368" s="17" t="s">
        <v>32</v>
      </c>
      <c r="P368" t="str">
        <f t="shared" si="5"/>
        <v>浦安中中</v>
      </c>
    </row>
    <row r="369" spans="1:16" x14ac:dyDescent="0.2">
      <c r="A369" s="12">
        <v>2368</v>
      </c>
      <c r="B369" s="13" t="s">
        <v>3766</v>
      </c>
      <c r="C369" s="13" t="s">
        <v>3767</v>
      </c>
      <c r="D369" s="14" t="s">
        <v>87</v>
      </c>
      <c r="E369" s="13" t="s">
        <v>4282</v>
      </c>
      <c r="F369" s="16">
        <v>1</v>
      </c>
      <c r="G369" s="14" t="s">
        <v>3256</v>
      </c>
      <c r="H369" s="14" t="s">
        <v>390</v>
      </c>
      <c r="I369" s="14"/>
      <c r="J369" s="15" t="s">
        <v>3768</v>
      </c>
      <c r="K369" s="15" t="s">
        <v>108</v>
      </c>
      <c r="L369" s="17" t="s">
        <v>3769</v>
      </c>
      <c r="M369" s="17" t="s">
        <v>109</v>
      </c>
      <c r="N369" s="17" t="s">
        <v>3770</v>
      </c>
      <c r="O369" s="17" t="s">
        <v>32</v>
      </c>
      <c r="P369" t="str">
        <f t="shared" si="5"/>
        <v>浦安中中</v>
      </c>
    </row>
    <row r="370" spans="1:16" x14ac:dyDescent="0.2">
      <c r="A370" s="12">
        <v>2369</v>
      </c>
      <c r="B370" s="13" t="s">
        <v>3771</v>
      </c>
      <c r="C370" s="13" t="s">
        <v>3772</v>
      </c>
      <c r="D370" s="14" t="s">
        <v>87</v>
      </c>
      <c r="E370" s="13" t="s">
        <v>4282</v>
      </c>
      <c r="F370" s="16">
        <v>1</v>
      </c>
      <c r="G370" s="14" t="s">
        <v>3256</v>
      </c>
      <c r="H370" s="14" t="s">
        <v>390</v>
      </c>
      <c r="I370" s="14"/>
      <c r="J370" s="15" t="s">
        <v>276</v>
      </c>
      <c r="K370" s="15" t="s">
        <v>116</v>
      </c>
      <c r="L370" s="17" t="s">
        <v>277</v>
      </c>
      <c r="M370" s="17" t="s">
        <v>117</v>
      </c>
      <c r="N370" s="17" t="s">
        <v>3773</v>
      </c>
      <c r="O370" s="17" t="s">
        <v>32</v>
      </c>
      <c r="P370" t="str">
        <f t="shared" si="5"/>
        <v>浦安中中</v>
      </c>
    </row>
    <row r="371" spans="1:16" x14ac:dyDescent="0.2">
      <c r="A371" s="12">
        <v>2370</v>
      </c>
      <c r="B371" s="13" t="s">
        <v>3774</v>
      </c>
      <c r="C371" s="13" t="s">
        <v>3775</v>
      </c>
      <c r="D371" s="14" t="s">
        <v>87</v>
      </c>
      <c r="E371" s="13" t="s">
        <v>4282</v>
      </c>
      <c r="F371" s="16">
        <v>1</v>
      </c>
      <c r="G371" s="14" t="s">
        <v>3256</v>
      </c>
      <c r="H371" s="14" t="s">
        <v>390</v>
      </c>
      <c r="I371" s="14"/>
      <c r="J371" s="15" t="s">
        <v>3341</v>
      </c>
      <c r="K371" s="15" t="s">
        <v>297</v>
      </c>
      <c r="L371" s="17" t="s">
        <v>3343</v>
      </c>
      <c r="M371" s="17" t="s">
        <v>298</v>
      </c>
      <c r="N371" s="17" t="s">
        <v>3776</v>
      </c>
      <c r="O371" s="17" t="s">
        <v>32</v>
      </c>
      <c r="P371" t="str">
        <f t="shared" si="5"/>
        <v>浦安中中</v>
      </c>
    </row>
    <row r="372" spans="1:16" x14ac:dyDescent="0.2">
      <c r="A372" s="12">
        <v>2371</v>
      </c>
      <c r="B372" s="13" t="s">
        <v>3777</v>
      </c>
      <c r="C372" s="13" t="s">
        <v>3778</v>
      </c>
      <c r="D372" s="14" t="s">
        <v>87</v>
      </c>
      <c r="E372" s="13" t="s">
        <v>4282</v>
      </c>
      <c r="F372" s="16">
        <v>1</v>
      </c>
      <c r="G372" s="14" t="s">
        <v>3256</v>
      </c>
      <c r="H372" s="14" t="s">
        <v>390</v>
      </c>
      <c r="I372" s="14"/>
      <c r="J372" s="15" t="s">
        <v>190</v>
      </c>
      <c r="K372" s="15" t="s">
        <v>3607</v>
      </c>
      <c r="L372" s="17" t="s">
        <v>191</v>
      </c>
      <c r="M372" s="17" t="s">
        <v>3609</v>
      </c>
      <c r="N372" s="17" t="s">
        <v>3308</v>
      </c>
      <c r="O372" s="17" t="s">
        <v>32</v>
      </c>
      <c r="P372" t="str">
        <f t="shared" si="5"/>
        <v>浦安中中</v>
      </c>
    </row>
    <row r="373" spans="1:16" x14ac:dyDescent="0.2">
      <c r="A373" s="12">
        <v>2372</v>
      </c>
      <c r="B373" s="13" t="s">
        <v>3779</v>
      </c>
      <c r="C373" s="13" t="s">
        <v>3780</v>
      </c>
      <c r="D373" s="14" t="s">
        <v>87</v>
      </c>
      <c r="E373" s="13" t="s">
        <v>4282</v>
      </c>
      <c r="F373" s="16">
        <v>1</v>
      </c>
      <c r="G373" s="14" t="s">
        <v>3256</v>
      </c>
      <c r="H373" s="14" t="s">
        <v>390</v>
      </c>
      <c r="I373" s="14"/>
      <c r="J373" s="15" t="s">
        <v>3781</v>
      </c>
      <c r="K373" s="15" t="s">
        <v>1640</v>
      </c>
      <c r="L373" s="17" t="s">
        <v>3782</v>
      </c>
      <c r="M373" s="17" t="s">
        <v>1642</v>
      </c>
      <c r="N373" s="17" t="s">
        <v>3783</v>
      </c>
      <c r="O373" s="17" t="s">
        <v>32</v>
      </c>
      <c r="P373" t="str">
        <f t="shared" si="5"/>
        <v>浦安中中</v>
      </c>
    </row>
    <row r="374" spans="1:16" x14ac:dyDescent="0.2">
      <c r="A374" s="12">
        <v>2373</v>
      </c>
      <c r="B374" s="13" t="s">
        <v>3784</v>
      </c>
      <c r="C374" s="13" t="s">
        <v>3785</v>
      </c>
      <c r="D374" s="14" t="s">
        <v>87</v>
      </c>
      <c r="E374" s="13" t="s">
        <v>4282</v>
      </c>
      <c r="F374" s="16">
        <v>1</v>
      </c>
      <c r="G374" s="14" t="s">
        <v>3256</v>
      </c>
      <c r="H374" s="14" t="s">
        <v>390</v>
      </c>
      <c r="I374" s="14"/>
      <c r="J374" s="15" t="s">
        <v>3786</v>
      </c>
      <c r="K374" s="15" t="s">
        <v>943</v>
      </c>
      <c r="L374" s="17" t="s">
        <v>3787</v>
      </c>
      <c r="M374" s="17" t="s">
        <v>950</v>
      </c>
      <c r="N374" s="17" t="s">
        <v>3464</v>
      </c>
      <c r="O374" s="17" t="s">
        <v>32</v>
      </c>
      <c r="P374" t="str">
        <f t="shared" si="5"/>
        <v>浦安中中</v>
      </c>
    </row>
    <row r="375" spans="1:16" x14ac:dyDescent="0.2">
      <c r="A375" s="12">
        <v>2374</v>
      </c>
      <c r="B375" s="13" t="s">
        <v>3788</v>
      </c>
      <c r="C375" s="13" t="s">
        <v>3789</v>
      </c>
      <c r="D375" s="14" t="s">
        <v>87</v>
      </c>
      <c r="E375" s="13" t="s">
        <v>4282</v>
      </c>
      <c r="F375" s="16">
        <v>2</v>
      </c>
      <c r="G375" s="14" t="s">
        <v>3256</v>
      </c>
      <c r="H375" s="14">
        <v>2386</v>
      </c>
      <c r="I375" s="14"/>
      <c r="J375" s="15" t="s">
        <v>196</v>
      </c>
      <c r="K375" s="15" t="s">
        <v>211</v>
      </c>
      <c r="L375" s="17" t="s">
        <v>197</v>
      </c>
      <c r="M375" s="17" t="s">
        <v>212</v>
      </c>
      <c r="N375" s="17" t="s">
        <v>3790</v>
      </c>
      <c r="O375" s="17" t="s">
        <v>32</v>
      </c>
      <c r="P375" t="str">
        <f t="shared" si="5"/>
        <v>浦安中中</v>
      </c>
    </row>
    <row r="376" spans="1:16" x14ac:dyDescent="0.2">
      <c r="A376" s="12">
        <v>2375</v>
      </c>
      <c r="B376" s="13" t="s">
        <v>3791</v>
      </c>
      <c r="C376" s="13" t="s">
        <v>3792</v>
      </c>
      <c r="D376" s="14" t="s">
        <v>87</v>
      </c>
      <c r="E376" s="13" t="s">
        <v>4282</v>
      </c>
      <c r="F376" s="16">
        <v>2</v>
      </c>
      <c r="G376" s="14" t="s">
        <v>3256</v>
      </c>
      <c r="H376" s="14">
        <v>2387</v>
      </c>
      <c r="I376" s="14"/>
      <c r="J376" s="15" t="s">
        <v>3793</v>
      </c>
      <c r="K376" s="15" t="s">
        <v>336</v>
      </c>
      <c r="L376" s="17" t="s">
        <v>3794</v>
      </c>
      <c r="M376" s="17" t="s">
        <v>1615</v>
      </c>
      <c r="N376" s="17" t="s">
        <v>1616</v>
      </c>
      <c r="O376" s="17" t="s">
        <v>32</v>
      </c>
      <c r="P376" t="str">
        <f t="shared" si="5"/>
        <v>浦安中中</v>
      </c>
    </row>
    <row r="377" spans="1:16" x14ac:dyDescent="0.2">
      <c r="A377" s="12">
        <v>2376</v>
      </c>
      <c r="B377" s="13" t="s">
        <v>3795</v>
      </c>
      <c r="C377" s="13" t="s">
        <v>3796</v>
      </c>
      <c r="D377" s="14" t="s">
        <v>87</v>
      </c>
      <c r="E377" s="13" t="s">
        <v>4282</v>
      </c>
      <c r="F377" s="16">
        <v>3</v>
      </c>
      <c r="G377" s="14" t="s">
        <v>3256</v>
      </c>
      <c r="H377" s="14">
        <v>2008</v>
      </c>
      <c r="I377" s="14"/>
      <c r="J377" s="15" t="s">
        <v>3797</v>
      </c>
      <c r="K377" s="15" t="s">
        <v>3798</v>
      </c>
      <c r="L377" s="17" t="s">
        <v>3799</v>
      </c>
      <c r="M377" s="17" t="s">
        <v>3800</v>
      </c>
      <c r="N377" s="17" t="s">
        <v>3801</v>
      </c>
      <c r="O377" s="17" t="s">
        <v>32</v>
      </c>
      <c r="P377" t="str">
        <f t="shared" si="5"/>
        <v>浦安中中</v>
      </c>
    </row>
    <row r="378" spans="1:16" x14ac:dyDescent="0.2">
      <c r="A378" s="12">
        <v>2377</v>
      </c>
      <c r="B378" s="13" t="s">
        <v>3802</v>
      </c>
      <c r="C378" s="13" t="s">
        <v>3803</v>
      </c>
      <c r="D378" s="14" t="s">
        <v>87</v>
      </c>
      <c r="E378" s="13" t="s">
        <v>4292</v>
      </c>
      <c r="F378" s="16">
        <v>1</v>
      </c>
      <c r="G378" s="14" t="s">
        <v>3256</v>
      </c>
      <c r="H378" s="14" t="s">
        <v>390</v>
      </c>
      <c r="I378" s="14"/>
      <c r="J378" s="15" t="s">
        <v>40</v>
      </c>
      <c r="K378" s="15" t="s">
        <v>3804</v>
      </c>
      <c r="L378" s="17" t="s">
        <v>42</v>
      </c>
      <c r="M378" s="17" t="s">
        <v>3805</v>
      </c>
      <c r="N378" s="17" t="s">
        <v>3806</v>
      </c>
      <c r="O378" s="17" t="s">
        <v>32</v>
      </c>
      <c r="P378" t="str">
        <f t="shared" si="5"/>
        <v>昭和学院中中</v>
      </c>
    </row>
    <row r="379" spans="1:16" x14ac:dyDescent="0.2">
      <c r="A379" s="12">
        <v>2378</v>
      </c>
      <c r="B379" s="13" t="s">
        <v>3807</v>
      </c>
      <c r="C379" s="13" t="s">
        <v>3808</v>
      </c>
      <c r="D379" s="14" t="s">
        <v>87</v>
      </c>
      <c r="E379" s="13" t="s">
        <v>4292</v>
      </c>
      <c r="F379" s="16">
        <v>1</v>
      </c>
      <c r="G379" s="14" t="s">
        <v>3256</v>
      </c>
      <c r="H379" s="14" t="s">
        <v>390</v>
      </c>
      <c r="I379" s="14"/>
      <c r="J379" s="15" t="s">
        <v>3809</v>
      </c>
      <c r="K379" s="15" t="s">
        <v>174</v>
      </c>
      <c r="L379" s="17" t="s">
        <v>3810</v>
      </c>
      <c r="M379" s="17" t="s">
        <v>175</v>
      </c>
      <c r="N379" s="17" t="s">
        <v>3811</v>
      </c>
      <c r="O379" s="17" t="s">
        <v>32</v>
      </c>
      <c r="P379" t="str">
        <f t="shared" si="5"/>
        <v>昭和学院中中</v>
      </c>
    </row>
    <row r="380" spans="1:16" x14ac:dyDescent="0.2">
      <c r="A380" s="12">
        <v>2379</v>
      </c>
      <c r="B380" s="13" t="s">
        <v>3812</v>
      </c>
      <c r="C380" s="13" t="s">
        <v>3813</v>
      </c>
      <c r="D380" s="14" t="s">
        <v>87</v>
      </c>
      <c r="E380" s="13" t="s">
        <v>4289</v>
      </c>
      <c r="F380" s="16">
        <v>1</v>
      </c>
      <c r="G380" s="14" t="s">
        <v>3291</v>
      </c>
      <c r="H380" s="14" t="s">
        <v>390</v>
      </c>
      <c r="I380" s="14"/>
      <c r="J380" s="15" t="s">
        <v>3814</v>
      </c>
      <c r="K380" s="15" t="s">
        <v>3815</v>
      </c>
      <c r="L380" s="17" t="s">
        <v>220</v>
      </c>
      <c r="M380" s="17" t="s">
        <v>3816</v>
      </c>
      <c r="N380" s="17" t="s">
        <v>3817</v>
      </c>
      <c r="O380" s="17" t="s">
        <v>32</v>
      </c>
      <c r="P380" t="str">
        <f t="shared" si="5"/>
        <v>市川二中中</v>
      </c>
    </row>
    <row r="381" spans="1:16" x14ac:dyDescent="0.2">
      <c r="A381" s="12">
        <v>2380</v>
      </c>
      <c r="B381" s="13" t="s">
        <v>3818</v>
      </c>
      <c r="C381" s="13" t="s">
        <v>605</v>
      </c>
      <c r="D381" s="14" t="s">
        <v>87</v>
      </c>
      <c r="E381" s="13" t="s">
        <v>4289</v>
      </c>
      <c r="F381" s="16">
        <v>1</v>
      </c>
      <c r="G381" s="14" t="s">
        <v>3291</v>
      </c>
      <c r="H381" s="14" t="s">
        <v>390</v>
      </c>
      <c r="I381" s="14"/>
      <c r="J381" s="15" t="s">
        <v>3819</v>
      </c>
      <c r="K381" s="15" t="s">
        <v>3820</v>
      </c>
      <c r="L381" s="17" t="s">
        <v>3821</v>
      </c>
      <c r="M381" s="17" t="s">
        <v>607</v>
      </c>
      <c r="N381" s="17" t="s">
        <v>3822</v>
      </c>
      <c r="O381" s="17" t="s">
        <v>32</v>
      </c>
      <c r="P381" t="str">
        <f t="shared" si="5"/>
        <v>市川二中中</v>
      </c>
    </row>
    <row r="382" spans="1:16" x14ac:dyDescent="0.2">
      <c r="A382" s="12">
        <v>2381</v>
      </c>
      <c r="B382" s="13" t="s">
        <v>3823</v>
      </c>
      <c r="C382" s="13" t="s">
        <v>3824</v>
      </c>
      <c r="D382" s="14" t="s">
        <v>87</v>
      </c>
      <c r="E382" s="13" t="s">
        <v>4289</v>
      </c>
      <c r="F382" s="16">
        <v>1</v>
      </c>
      <c r="G382" s="14" t="s">
        <v>3291</v>
      </c>
      <c r="H382" s="14" t="s">
        <v>390</v>
      </c>
      <c r="I382" s="14"/>
      <c r="J382" s="15" t="s">
        <v>3825</v>
      </c>
      <c r="K382" s="15" t="s">
        <v>3826</v>
      </c>
      <c r="L382" s="17" t="s">
        <v>86</v>
      </c>
      <c r="M382" s="17" t="s">
        <v>3827</v>
      </c>
      <c r="N382" s="17" t="s">
        <v>3828</v>
      </c>
      <c r="O382" s="17" t="s">
        <v>32</v>
      </c>
      <c r="P382" t="str">
        <f t="shared" si="5"/>
        <v>市川二中中</v>
      </c>
    </row>
    <row r="383" spans="1:16" x14ac:dyDescent="0.2">
      <c r="A383" s="12">
        <v>2382</v>
      </c>
      <c r="B383" s="13" t="s">
        <v>3829</v>
      </c>
      <c r="C383" s="13" t="s">
        <v>3830</v>
      </c>
      <c r="D383" s="14" t="s">
        <v>87</v>
      </c>
      <c r="E383" s="13" t="s">
        <v>4289</v>
      </c>
      <c r="F383" s="16">
        <v>1</v>
      </c>
      <c r="G383" s="14" t="s">
        <v>3291</v>
      </c>
      <c r="H383" s="14" t="s">
        <v>390</v>
      </c>
      <c r="I383" s="14"/>
      <c r="J383" s="15" t="s">
        <v>3831</v>
      </c>
      <c r="K383" s="15" t="s">
        <v>3832</v>
      </c>
      <c r="L383" s="17" t="s">
        <v>272</v>
      </c>
      <c r="M383" s="17" t="s">
        <v>1917</v>
      </c>
      <c r="N383" s="17" t="s">
        <v>3833</v>
      </c>
      <c r="O383" s="17" t="s">
        <v>32</v>
      </c>
      <c r="P383" t="str">
        <f t="shared" si="5"/>
        <v>市川二中中</v>
      </c>
    </row>
    <row r="384" spans="1:16" x14ac:dyDescent="0.2">
      <c r="A384" s="12">
        <v>2383</v>
      </c>
      <c r="B384" s="13" t="s">
        <v>3834</v>
      </c>
      <c r="C384" s="13" t="s">
        <v>3835</v>
      </c>
      <c r="D384" s="14" t="s">
        <v>87</v>
      </c>
      <c r="E384" s="13" t="s">
        <v>4289</v>
      </c>
      <c r="F384" s="16">
        <v>1</v>
      </c>
      <c r="G384" s="14" t="s">
        <v>3291</v>
      </c>
      <c r="H384" s="14" t="s">
        <v>390</v>
      </c>
      <c r="I384" s="14"/>
      <c r="J384" s="15" t="s">
        <v>3836</v>
      </c>
      <c r="K384" s="15" t="s">
        <v>3837</v>
      </c>
      <c r="L384" s="17" t="s">
        <v>3838</v>
      </c>
      <c r="M384" s="17" t="s">
        <v>3839</v>
      </c>
      <c r="N384" s="17" t="s">
        <v>3471</v>
      </c>
      <c r="O384" s="17" t="s">
        <v>32</v>
      </c>
      <c r="P384" t="str">
        <f t="shared" si="5"/>
        <v>市川二中中</v>
      </c>
    </row>
    <row r="385" spans="1:16" x14ac:dyDescent="0.2">
      <c r="A385" s="12">
        <v>2384</v>
      </c>
      <c r="B385" s="13" t="s">
        <v>3840</v>
      </c>
      <c r="C385" s="13" t="s">
        <v>3841</v>
      </c>
      <c r="D385" s="14" t="s">
        <v>87</v>
      </c>
      <c r="E385" s="13" t="s">
        <v>4289</v>
      </c>
      <c r="F385" s="16">
        <v>1</v>
      </c>
      <c r="G385" s="14" t="s">
        <v>3291</v>
      </c>
      <c r="H385" s="14" t="s">
        <v>390</v>
      </c>
      <c r="I385" s="14"/>
      <c r="J385" s="15" t="s">
        <v>3842</v>
      </c>
      <c r="K385" s="15" t="s">
        <v>3843</v>
      </c>
      <c r="L385" s="17" t="s">
        <v>3844</v>
      </c>
      <c r="M385" s="17" t="s">
        <v>3845</v>
      </c>
      <c r="N385" s="17" t="s">
        <v>3846</v>
      </c>
      <c r="O385" s="17" t="s">
        <v>32</v>
      </c>
      <c r="P385" t="str">
        <f t="shared" si="5"/>
        <v>市川二中中</v>
      </c>
    </row>
    <row r="386" spans="1:16" x14ac:dyDescent="0.2">
      <c r="A386" s="12">
        <v>2385</v>
      </c>
      <c r="B386" s="13" t="s">
        <v>3847</v>
      </c>
      <c r="C386" s="13" t="s">
        <v>3848</v>
      </c>
      <c r="D386" s="14" t="s">
        <v>87</v>
      </c>
      <c r="E386" s="13" t="s">
        <v>4289</v>
      </c>
      <c r="F386" s="16">
        <v>1</v>
      </c>
      <c r="G386" s="14" t="s">
        <v>3291</v>
      </c>
      <c r="H386" s="14" t="s">
        <v>390</v>
      </c>
      <c r="I386" s="14"/>
      <c r="J386" s="15" t="s">
        <v>3849</v>
      </c>
      <c r="K386" s="15" t="s">
        <v>3850</v>
      </c>
      <c r="L386" s="17" t="s">
        <v>277</v>
      </c>
      <c r="M386" s="17" t="s">
        <v>57</v>
      </c>
      <c r="N386" s="17" t="s">
        <v>3851</v>
      </c>
      <c r="O386" s="17" t="s">
        <v>32</v>
      </c>
      <c r="P386" t="str">
        <f t="shared" si="5"/>
        <v>市川二中中</v>
      </c>
    </row>
    <row r="387" spans="1:16" x14ac:dyDescent="0.2">
      <c r="A387" s="12">
        <v>2386</v>
      </c>
      <c r="B387" s="13" t="s">
        <v>3852</v>
      </c>
      <c r="C387" s="13" t="s">
        <v>3853</v>
      </c>
      <c r="D387" s="14" t="s">
        <v>87</v>
      </c>
      <c r="E387" s="13" t="s">
        <v>4289</v>
      </c>
      <c r="F387" s="16">
        <v>1</v>
      </c>
      <c r="G387" s="14" t="s">
        <v>3291</v>
      </c>
      <c r="H387" s="14" t="s">
        <v>390</v>
      </c>
      <c r="I387" s="14"/>
      <c r="J387" s="15" t="s">
        <v>3854</v>
      </c>
      <c r="K387" s="15" t="s">
        <v>3855</v>
      </c>
      <c r="L387" s="17" t="s">
        <v>83</v>
      </c>
      <c r="M387" s="17" t="s">
        <v>3856</v>
      </c>
      <c r="N387" s="17" t="s">
        <v>3857</v>
      </c>
      <c r="O387" s="17" t="s">
        <v>32</v>
      </c>
      <c r="P387" t="str">
        <f t="shared" ref="P387:P450" si="6">E387&amp;"中"</f>
        <v>市川二中中</v>
      </c>
    </row>
    <row r="388" spans="1:16" x14ac:dyDescent="0.2">
      <c r="A388" s="12">
        <v>2387</v>
      </c>
      <c r="B388" s="13" t="s">
        <v>3858</v>
      </c>
      <c r="C388" s="13" t="s">
        <v>3859</v>
      </c>
      <c r="D388" s="14" t="s">
        <v>87</v>
      </c>
      <c r="E388" s="13" t="s">
        <v>4289</v>
      </c>
      <c r="F388" s="16">
        <v>1</v>
      </c>
      <c r="G388" s="14" t="s">
        <v>3291</v>
      </c>
      <c r="H388" s="14" t="s">
        <v>390</v>
      </c>
      <c r="I388" s="14"/>
      <c r="J388" s="15" t="s">
        <v>3860</v>
      </c>
      <c r="K388" s="15" t="s">
        <v>3861</v>
      </c>
      <c r="L388" s="17" t="s">
        <v>3862</v>
      </c>
      <c r="M388" s="17" t="s">
        <v>127</v>
      </c>
      <c r="N388" s="17" t="s">
        <v>3863</v>
      </c>
      <c r="O388" s="17" t="s">
        <v>32</v>
      </c>
      <c r="P388" t="str">
        <f t="shared" si="6"/>
        <v>市川二中中</v>
      </c>
    </row>
    <row r="389" spans="1:16" x14ac:dyDescent="0.2">
      <c r="A389" s="12">
        <v>2388</v>
      </c>
      <c r="B389" s="13" t="s">
        <v>3864</v>
      </c>
      <c r="C389" s="13" t="s">
        <v>3865</v>
      </c>
      <c r="D389" s="14" t="s">
        <v>87</v>
      </c>
      <c r="E389" s="13" t="s">
        <v>4289</v>
      </c>
      <c r="F389" s="16">
        <v>1</v>
      </c>
      <c r="G389" s="14" t="s">
        <v>3291</v>
      </c>
      <c r="H389" s="14" t="s">
        <v>390</v>
      </c>
      <c r="I389" s="14"/>
      <c r="J389" s="15" t="s">
        <v>3866</v>
      </c>
      <c r="K389" s="15" t="s">
        <v>3867</v>
      </c>
      <c r="L389" s="17" t="s">
        <v>3868</v>
      </c>
      <c r="M389" s="17" t="s">
        <v>3869</v>
      </c>
      <c r="N389" s="17" t="s">
        <v>3870</v>
      </c>
      <c r="O389" s="17" t="s">
        <v>32</v>
      </c>
      <c r="P389" t="str">
        <f t="shared" si="6"/>
        <v>市川二中中</v>
      </c>
    </row>
    <row r="390" spans="1:16" x14ac:dyDescent="0.2">
      <c r="A390" s="12">
        <v>2389</v>
      </c>
      <c r="B390" s="13" t="s">
        <v>3871</v>
      </c>
      <c r="C390" s="13" t="s">
        <v>3872</v>
      </c>
      <c r="D390" s="14" t="s">
        <v>87</v>
      </c>
      <c r="E390" s="13" t="s">
        <v>4283</v>
      </c>
      <c r="F390" s="16">
        <v>1</v>
      </c>
      <c r="G390" s="14" t="s">
        <v>3291</v>
      </c>
      <c r="H390" s="14" t="s">
        <v>390</v>
      </c>
      <c r="I390" s="14"/>
      <c r="J390" s="15" t="s">
        <v>635</v>
      </c>
      <c r="K390" s="15" t="s">
        <v>307</v>
      </c>
      <c r="L390" s="17" t="s">
        <v>636</v>
      </c>
      <c r="M390" s="17" t="s">
        <v>308</v>
      </c>
      <c r="N390" s="17" t="s">
        <v>3873</v>
      </c>
      <c r="O390" s="17" t="s">
        <v>32</v>
      </c>
      <c r="P390" t="str">
        <f t="shared" si="6"/>
        <v>下貝塚中中</v>
      </c>
    </row>
    <row r="391" spans="1:16" x14ac:dyDescent="0.2">
      <c r="A391" s="12">
        <v>2390</v>
      </c>
      <c r="B391" s="13" t="s">
        <v>3874</v>
      </c>
      <c r="C391" s="13" t="s">
        <v>3875</v>
      </c>
      <c r="D391" s="14" t="s">
        <v>87</v>
      </c>
      <c r="E391" s="13" t="s">
        <v>4283</v>
      </c>
      <c r="F391" s="16">
        <v>1</v>
      </c>
      <c r="G391" s="14" t="s">
        <v>3291</v>
      </c>
      <c r="H391" s="14" t="s">
        <v>390</v>
      </c>
      <c r="I391" s="14"/>
      <c r="J391" s="15" t="s">
        <v>2137</v>
      </c>
      <c r="K391" s="15" t="s">
        <v>791</v>
      </c>
      <c r="L391" s="17" t="s">
        <v>3876</v>
      </c>
      <c r="M391" s="17" t="s">
        <v>793</v>
      </c>
      <c r="N391" s="17" t="s">
        <v>3877</v>
      </c>
      <c r="O391" s="17" t="s">
        <v>32</v>
      </c>
      <c r="P391" t="str">
        <f t="shared" si="6"/>
        <v>下貝塚中中</v>
      </c>
    </row>
    <row r="392" spans="1:16" x14ac:dyDescent="0.2">
      <c r="A392" s="12">
        <v>2391</v>
      </c>
      <c r="B392" s="13" t="s">
        <v>877</v>
      </c>
      <c r="C392" s="13" t="s">
        <v>605</v>
      </c>
      <c r="D392" s="14" t="s">
        <v>87</v>
      </c>
      <c r="E392" s="13" t="s">
        <v>4283</v>
      </c>
      <c r="F392" s="16">
        <v>1</v>
      </c>
      <c r="G392" s="14" t="s">
        <v>3291</v>
      </c>
      <c r="H392" s="14" t="s">
        <v>390</v>
      </c>
      <c r="I392" s="14"/>
      <c r="J392" s="15" t="s">
        <v>303</v>
      </c>
      <c r="K392" s="15" t="s">
        <v>35</v>
      </c>
      <c r="L392" s="17" t="s">
        <v>304</v>
      </c>
      <c r="M392" s="17" t="s">
        <v>607</v>
      </c>
      <c r="N392" s="17" t="s">
        <v>3517</v>
      </c>
      <c r="O392" s="17" t="s">
        <v>32</v>
      </c>
      <c r="P392" t="str">
        <f t="shared" si="6"/>
        <v>下貝塚中中</v>
      </c>
    </row>
    <row r="393" spans="1:16" x14ac:dyDescent="0.2">
      <c r="A393" s="12">
        <v>2392</v>
      </c>
      <c r="B393" s="13" t="s">
        <v>1422</v>
      </c>
      <c r="C393" s="13" t="s">
        <v>3878</v>
      </c>
      <c r="D393" s="14" t="s">
        <v>87</v>
      </c>
      <c r="E393" s="13" t="s">
        <v>4283</v>
      </c>
      <c r="F393" s="16">
        <v>1</v>
      </c>
      <c r="G393" s="14" t="s">
        <v>3291</v>
      </c>
      <c r="H393" s="14" t="s">
        <v>390</v>
      </c>
      <c r="I393" s="14"/>
      <c r="J393" s="15" t="s">
        <v>219</v>
      </c>
      <c r="K393" s="15" t="s">
        <v>307</v>
      </c>
      <c r="L393" s="17" t="s">
        <v>220</v>
      </c>
      <c r="M393" s="17" t="s">
        <v>308</v>
      </c>
      <c r="N393" s="17" t="s">
        <v>3879</v>
      </c>
      <c r="O393" s="17" t="s">
        <v>32</v>
      </c>
      <c r="P393" t="str">
        <f t="shared" si="6"/>
        <v>下貝塚中中</v>
      </c>
    </row>
    <row r="394" spans="1:16" x14ac:dyDescent="0.2">
      <c r="A394" s="12">
        <v>2393</v>
      </c>
      <c r="B394" s="13" t="s">
        <v>1734</v>
      </c>
      <c r="C394" s="13" t="s">
        <v>3880</v>
      </c>
      <c r="D394" s="14" t="s">
        <v>87</v>
      </c>
      <c r="E394" s="13" t="s">
        <v>4283</v>
      </c>
      <c r="F394" s="16">
        <v>1</v>
      </c>
      <c r="G394" s="14" t="s">
        <v>3291</v>
      </c>
      <c r="H394" s="14" t="s">
        <v>390</v>
      </c>
      <c r="I394" s="14"/>
      <c r="J394" s="15" t="s">
        <v>122</v>
      </c>
      <c r="K394" s="15" t="s">
        <v>3881</v>
      </c>
      <c r="L394" s="17" t="s">
        <v>123</v>
      </c>
      <c r="M394" s="17" t="s">
        <v>3882</v>
      </c>
      <c r="N394" s="17" t="s">
        <v>3294</v>
      </c>
      <c r="O394" s="17" t="s">
        <v>32</v>
      </c>
      <c r="P394" t="str">
        <f t="shared" si="6"/>
        <v>下貝塚中中</v>
      </c>
    </row>
    <row r="395" spans="1:16" x14ac:dyDescent="0.2">
      <c r="A395" s="12">
        <v>2394</v>
      </c>
      <c r="B395" s="13" t="s">
        <v>3883</v>
      </c>
      <c r="C395" s="13" t="s">
        <v>3884</v>
      </c>
      <c r="D395" s="14" t="s">
        <v>87</v>
      </c>
      <c r="E395" s="13" t="s">
        <v>4283</v>
      </c>
      <c r="F395" s="16">
        <v>1</v>
      </c>
      <c r="G395" s="14" t="s">
        <v>3291</v>
      </c>
      <c r="H395" s="14" t="s">
        <v>390</v>
      </c>
      <c r="I395" s="14"/>
      <c r="J395" s="15" t="s">
        <v>3885</v>
      </c>
      <c r="K395" s="15" t="s">
        <v>657</v>
      </c>
      <c r="L395" s="17" t="s">
        <v>3886</v>
      </c>
      <c r="M395" s="17" t="s">
        <v>264</v>
      </c>
      <c r="N395" s="17" t="s">
        <v>3887</v>
      </c>
      <c r="O395" s="17" t="s">
        <v>32</v>
      </c>
      <c r="P395" t="str">
        <f t="shared" si="6"/>
        <v>下貝塚中中</v>
      </c>
    </row>
    <row r="396" spans="1:16" x14ac:dyDescent="0.2">
      <c r="A396" s="12">
        <v>2395</v>
      </c>
      <c r="B396" s="13" t="s">
        <v>3888</v>
      </c>
      <c r="C396" s="13" t="s">
        <v>3889</v>
      </c>
      <c r="D396" s="14" t="s">
        <v>87</v>
      </c>
      <c r="E396" s="13" t="s">
        <v>4283</v>
      </c>
      <c r="F396" s="16">
        <v>1</v>
      </c>
      <c r="G396" s="14" t="s">
        <v>3291</v>
      </c>
      <c r="H396" s="14" t="s">
        <v>390</v>
      </c>
      <c r="I396" s="14"/>
      <c r="J396" s="15" t="s">
        <v>3890</v>
      </c>
      <c r="K396" s="15" t="s">
        <v>3891</v>
      </c>
      <c r="L396" s="17" t="s">
        <v>3892</v>
      </c>
      <c r="M396" s="17" t="s">
        <v>3893</v>
      </c>
      <c r="N396" s="17" t="s">
        <v>3894</v>
      </c>
      <c r="O396" s="17" t="s">
        <v>32</v>
      </c>
      <c r="P396" t="str">
        <f t="shared" si="6"/>
        <v>下貝塚中中</v>
      </c>
    </row>
    <row r="397" spans="1:16" x14ac:dyDescent="0.2">
      <c r="A397" s="12">
        <v>2396</v>
      </c>
      <c r="B397" s="13" t="s">
        <v>1125</v>
      </c>
      <c r="C397" s="13" t="s">
        <v>3895</v>
      </c>
      <c r="D397" s="14" t="s">
        <v>87</v>
      </c>
      <c r="E397" s="13" t="s">
        <v>4283</v>
      </c>
      <c r="F397" s="16">
        <v>1</v>
      </c>
      <c r="G397" s="14" t="s">
        <v>3291</v>
      </c>
      <c r="H397" s="14" t="s">
        <v>390</v>
      </c>
      <c r="I397" s="14"/>
      <c r="J397" s="15" t="s">
        <v>224</v>
      </c>
      <c r="K397" s="15" t="s">
        <v>3896</v>
      </c>
      <c r="L397" s="17" t="s">
        <v>225</v>
      </c>
      <c r="M397" s="17" t="s">
        <v>3897</v>
      </c>
      <c r="N397" s="17" t="s">
        <v>3416</v>
      </c>
      <c r="O397" s="17" t="s">
        <v>32</v>
      </c>
      <c r="P397" t="str">
        <f t="shared" si="6"/>
        <v>下貝塚中中</v>
      </c>
    </row>
    <row r="398" spans="1:16" x14ac:dyDescent="0.2">
      <c r="A398" s="12">
        <v>2397</v>
      </c>
      <c r="B398" s="13" t="s">
        <v>3898</v>
      </c>
      <c r="C398" s="13" t="s">
        <v>3899</v>
      </c>
      <c r="D398" s="14" t="s">
        <v>87</v>
      </c>
      <c r="E398" s="13" t="s">
        <v>4283</v>
      </c>
      <c r="F398" s="16">
        <v>1</v>
      </c>
      <c r="G398" s="14" t="s">
        <v>3291</v>
      </c>
      <c r="H398" s="14" t="s">
        <v>390</v>
      </c>
      <c r="I398" s="14"/>
      <c r="J398" s="15" t="s">
        <v>196</v>
      </c>
      <c r="K398" s="15" t="s">
        <v>3900</v>
      </c>
      <c r="L398" s="17" t="s">
        <v>197</v>
      </c>
      <c r="M398" s="17" t="s">
        <v>3901</v>
      </c>
      <c r="N398" s="17" t="s">
        <v>3902</v>
      </c>
      <c r="O398" s="17" t="s">
        <v>32</v>
      </c>
      <c r="P398" t="str">
        <f t="shared" si="6"/>
        <v>下貝塚中中</v>
      </c>
    </row>
    <row r="399" spans="1:16" x14ac:dyDescent="0.2">
      <c r="A399" s="12">
        <v>2398</v>
      </c>
      <c r="B399" s="13" t="s">
        <v>3903</v>
      </c>
      <c r="C399" s="13" t="s">
        <v>2159</v>
      </c>
      <c r="D399" s="14" t="s">
        <v>87</v>
      </c>
      <c r="E399" s="13" t="s">
        <v>4283</v>
      </c>
      <c r="F399" s="16">
        <v>1</v>
      </c>
      <c r="G399" s="14" t="s">
        <v>3291</v>
      </c>
      <c r="H399" s="14" t="s">
        <v>390</v>
      </c>
      <c r="I399" s="14"/>
      <c r="J399" s="15" t="s">
        <v>3904</v>
      </c>
      <c r="K399" s="15" t="s">
        <v>149</v>
      </c>
      <c r="L399" s="17" t="s">
        <v>3905</v>
      </c>
      <c r="M399" s="17" t="s">
        <v>150</v>
      </c>
      <c r="N399" s="17" t="s">
        <v>3906</v>
      </c>
      <c r="O399" s="17" t="s">
        <v>32</v>
      </c>
      <c r="P399" t="str">
        <f t="shared" si="6"/>
        <v>下貝塚中中</v>
      </c>
    </row>
    <row r="400" spans="1:16" x14ac:dyDescent="0.2">
      <c r="A400" s="12">
        <v>2399</v>
      </c>
      <c r="B400" s="13" t="s">
        <v>3907</v>
      </c>
      <c r="C400" s="13" t="s">
        <v>3908</v>
      </c>
      <c r="D400" s="14" t="s">
        <v>87</v>
      </c>
      <c r="E400" s="13" t="s">
        <v>4283</v>
      </c>
      <c r="F400" s="16">
        <v>1</v>
      </c>
      <c r="G400" s="14" t="s">
        <v>3291</v>
      </c>
      <c r="H400" s="14" t="s">
        <v>390</v>
      </c>
      <c r="I400" s="14"/>
      <c r="J400" s="15" t="s">
        <v>3909</v>
      </c>
      <c r="K400" s="15" t="s">
        <v>3910</v>
      </c>
      <c r="L400" s="17" t="s">
        <v>3911</v>
      </c>
      <c r="M400" s="17" t="s">
        <v>3912</v>
      </c>
      <c r="N400" s="17" t="s">
        <v>3913</v>
      </c>
      <c r="O400" s="17" t="s">
        <v>32</v>
      </c>
      <c r="P400" t="str">
        <f t="shared" si="6"/>
        <v>下貝塚中中</v>
      </c>
    </row>
    <row r="401" spans="1:16" x14ac:dyDescent="0.2">
      <c r="A401" s="12">
        <v>2400</v>
      </c>
      <c r="B401" s="13" t="s">
        <v>3914</v>
      </c>
      <c r="C401" s="13" t="s">
        <v>3915</v>
      </c>
      <c r="D401" s="14" t="s">
        <v>87</v>
      </c>
      <c r="E401" s="13" t="s">
        <v>4283</v>
      </c>
      <c r="F401" s="16">
        <v>1</v>
      </c>
      <c r="G401" s="14" t="s">
        <v>3291</v>
      </c>
      <c r="H401" s="14" t="s">
        <v>390</v>
      </c>
      <c r="I401" s="14"/>
      <c r="J401" s="15" t="s">
        <v>1140</v>
      </c>
      <c r="K401" s="15" t="s">
        <v>242</v>
      </c>
      <c r="L401" s="17" t="s">
        <v>3916</v>
      </c>
      <c r="M401" s="17" t="s">
        <v>235</v>
      </c>
      <c r="N401" s="17" t="s">
        <v>3611</v>
      </c>
      <c r="O401" s="17" t="s">
        <v>32</v>
      </c>
      <c r="P401" t="str">
        <f t="shared" si="6"/>
        <v>下貝塚中中</v>
      </c>
    </row>
    <row r="402" spans="1:16" x14ac:dyDescent="0.2">
      <c r="A402" s="12">
        <v>2401</v>
      </c>
      <c r="B402" s="13" t="s">
        <v>3917</v>
      </c>
      <c r="C402" s="13" t="s">
        <v>3918</v>
      </c>
      <c r="D402" s="14" t="s">
        <v>87</v>
      </c>
      <c r="E402" s="13" t="s">
        <v>4283</v>
      </c>
      <c r="F402" s="16">
        <v>1</v>
      </c>
      <c r="G402" s="14" t="s">
        <v>3291</v>
      </c>
      <c r="H402" s="14" t="s">
        <v>390</v>
      </c>
      <c r="I402" s="14"/>
      <c r="J402" s="15" t="s">
        <v>3919</v>
      </c>
      <c r="K402" s="15" t="s">
        <v>3920</v>
      </c>
      <c r="L402" s="17" t="s">
        <v>3921</v>
      </c>
      <c r="M402" s="17" t="s">
        <v>987</v>
      </c>
      <c r="N402" s="17" t="s">
        <v>3922</v>
      </c>
      <c r="O402" s="17" t="s">
        <v>32</v>
      </c>
      <c r="P402" t="str">
        <f t="shared" si="6"/>
        <v>下貝塚中中</v>
      </c>
    </row>
    <row r="403" spans="1:16" x14ac:dyDescent="0.2">
      <c r="A403" s="12">
        <v>2402</v>
      </c>
      <c r="B403" s="13" t="s">
        <v>3923</v>
      </c>
      <c r="C403" s="13" t="s">
        <v>3924</v>
      </c>
      <c r="D403" s="14" t="s">
        <v>87</v>
      </c>
      <c r="E403" s="13" t="s">
        <v>4283</v>
      </c>
      <c r="F403" s="16">
        <v>1</v>
      </c>
      <c r="G403" s="14" t="s">
        <v>3291</v>
      </c>
      <c r="H403" s="14" t="s">
        <v>390</v>
      </c>
      <c r="I403" s="14"/>
      <c r="J403" s="15" t="s">
        <v>3925</v>
      </c>
      <c r="K403" s="15" t="s">
        <v>228</v>
      </c>
      <c r="L403" s="17" t="s">
        <v>3926</v>
      </c>
      <c r="M403" s="17" t="s">
        <v>229</v>
      </c>
      <c r="N403" s="17" t="s">
        <v>3927</v>
      </c>
      <c r="O403" s="17" t="s">
        <v>32</v>
      </c>
      <c r="P403" t="str">
        <f t="shared" si="6"/>
        <v>下貝塚中中</v>
      </c>
    </row>
    <row r="404" spans="1:16" x14ac:dyDescent="0.2">
      <c r="A404" s="12">
        <v>2403</v>
      </c>
      <c r="B404" s="13" t="s">
        <v>3553</v>
      </c>
      <c r="C404" s="13" t="s">
        <v>3928</v>
      </c>
      <c r="D404" s="14" t="s">
        <v>87</v>
      </c>
      <c r="E404" s="13" t="s">
        <v>4285</v>
      </c>
      <c r="F404" s="16">
        <v>1</v>
      </c>
      <c r="G404" s="14" t="s">
        <v>3291</v>
      </c>
      <c r="H404" s="14" t="s">
        <v>390</v>
      </c>
      <c r="I404" s="14"/>
      <c r="J404" s="15" t="s">
        <v>81</v>
      </c>
      <c r="K404" s="15" t="s">
        <v>646</v>
      </c>
      <c r="L404" s="17" t="s">
        <v>83</v>
      </c>
      <c r="M404" s="17" t="s">
        <v>648</v>
      </c>
      <c r="N404" s="17" t="s">
        <v>3929</v>
      </c>
      <c r="O404" s="17" t="s">
        <v>32</v>
      </c>
      <c r="P404" t="str">
        <f t="shared" si="6"/>
        <v>高谷中中</v>
      </c>
    </row>
    <row r="405" spans="1:16" x14ac:dyDescent="0.2">
      <c r="A405" s="12">
        <v>2404</v>
      </c>
      <c r="B405" s="13" t="s">
        <v>3930</v>
      </c>
      <c r="C405" s="13" t="s">
        <v>3931</v>
      </c>
      <c r="D405" s="14" t="s">
        <v>87</v>
      </c>
      <c r="E405" s="13" t="s">
        <v>4285</v>
      </c>
      <c r="F405" s="16">
        <v>1</v>
      </c>
      <c r="G405" s="14" t="s">
        <v>3291</v>
      </c>
      <c r="H405" s="14" t="s">
        <v>390</v>
      </c>
      <c r="I405" s="14"/>
      <c r="J405" s="15" t="s">
        <v>3932</v>
      </c>
      <c r="K405" s="15" t="s">
        <v>746</v>
      </c>
      <c r="L405" s="17" t="s">
        <v>3933</v>
      </c>
      <c r="M405" s="17" t="s">
        <v>747</v>
      </c>
      <c r="N405" s="17" t="s">
        <v>3934</v>
      </c>
      <c r="O405" s="17" t="s">
        <v>32</v>
      </c>
      <c r="P405" t="str">
        <f t="shared" si="6"/>
        <v>高谷中中</v>
      </c>
    </row>
    <row r="406" spans="1:16" x14ac:dyDescent="0.2">
      <c r="A406" s="12">
        <v>2405</v>
      </c>
      <c r="B406" s="13" t="s">
        <v>3935</v>
      </c>
      <c r="C406" s="13" t="s">
        <v>3936</v>
      </c>
      <c r="D406" s="14" t="s">
        <v>87</v>
      </c>
      <c r="E406" s="13" t="s">
        <v>4285</v>
      </c>
      <c r="F406" s="16">
        <v>1</v>
      </c>
      <c r="G406" s="14" t="s">
        <v>3291</v>
      </c>
      <c r="H406" s="14" t="s">
        <v>390</v>
      </c>
      <c r="I406" s="14"/>
      <c r="J406" s="15" t="s">
        <v>285</v>
      </c>
      <c r="K406" s="15" t="s">
        <v>3937</v>
      </c>
      <c r="L406" s="17" t="s">
        <v>286</v>
      </c>
      <c r="M406" s="17" t="s">
        <v>3938</v>
      </c>
      <c r="N406" s="17" t="s">
        <v>3669</v>
      </c>
      <c r="O406" s="17" t="s">
        <v>32</v>
      </c>
      <c r="P406" t="str">
        <f t="shared" si="6"/>
        <v>高谷中中</v>
      </c>
    </row>
    <row r="407" spans="1:16" x14ac:dyDescent="0.2">
      <c r="A407" s="12">
        <v>2406</v>
      </c>
      <c r="B407" s="13" t="s">
        <v>3939</v>
      </c>
      <c r="C407" s="13" t="s">
        <v>3940</v>
      </c>
      <c r="D407" s="14" t="s">
        <v>87</v>
      </c>
      <c r="E407" s="13" t="s">
        <v>4285</v>
      </c>
      <c r="F407" s="16">
        <v>1</v>
      </c>
      <c r="G407" s="14" t="s">
        <v>3291</v>
      </c>
      <c r="H407" s="14" t="s">
        <v>390</v>
      </c>
      <c r="I407" s="14"/>
      <c r="J407" s="15" t="s">
        <v>3941</v>
      </c>
      <c r="K407" s="15" t="s">
        <v>3942</v>
      </c>
      <c r="L407" s="17" t="s">
        <v>3943</v>
      </c>
      <c r="M407" s="17" t="s">
        <v>3944</v>
      </c>
      <c r="N407" s="17" t="s">
        <v>3945</v>
      </c>
      <c r="O407" s="17" t="s">
        <v>32</v>
      </c>
      <c r="P407" t="str">
        <f t="shared" si="6"/>
        <v>高谷中中</v>
      </c>
    </row>
    <row r="408" spans="1:16" x14ac:dyDescent="0.2">
      <c r="A408" s="12">
        <v>2407</v>
      </c>
      <c r="B408" s="13" t="s">
        <v>3946</v>
      </c>
      <c r="C408" s="13" t="s">
        <v>3947</v>
      </c>
      <c r="D408" s="14" t="s">
        <v>87</v>
      </c>
      <c r="E408" s="13" t="s">
        <v>4285</v>
      </c>
      <c r="F408" s="16">
        <v>1</v>
      </c>
      <c r="G408" s="14" t="s">
        <v>3291</v>
      </c>
      <c r="H408" s="14" t="s">
        <v>390</v>
      </c>
      <c r="I408" s="14"/>
      <c r="J408" s="15" t="s">
        <v>3948</v>
      </c>
      <c r="K408" s="15" t="s">
        <v>300</v>
      </c>
      <c r="L408" s="17" t="s">
        <v>3949</v>
      </c>
      <c r="M408" s="17" t="s">
        <v>301</v>
      </c>
      <c r="N408" s="17" t="s">
        <v>3950</v>
      </c>
      <c r="O408" s="17" t="s">
        <v>32</v>
      </c>
      <c r="P408" t="str">
        <f t="shared" si="6"/>
        <v>高谷中中</v>
      </c>
    </row>
    <row r="409" spans="1:16" x14ac:dyDescent="0.2">
      <c r="A409" s="12">
        <v>2408</v>
      </c>
      <c r="B409" s="13" t="s">
        <v>3951</v>
      </c>
      <c r="C409" s="13" t="s">
        <v>3952</v>
      </c>
      <c r="D409" s="14" t="s">
        <v>87</v>
      </c>
      <c r="E409" s="13" t="s">
        <v>4285</v>
      </c>
      <c r="F409" s="16">
        <v>3</v>
      </c>
      <c r="G409" s="14" t="s">
        <v>3291</v>
      </c>
      <c r="H409" s="14" t="s">
        <v>390</v>
      </c>
      <c r="I409" s="14"/>
      <c r="J409" s="15" t="s">
        <v>36</v>
      </c>
      <c r="K409" s="15" t="s">
        <v>406</v>
      </c>
      <c r="L409" s="17" t="s">
        <v>38</v>
      </c>
      <c r="M409" s="17" t="s">
        <v>407</v>
      </c>
      <c r="N409" s="17" t="s">
        <v>3953</v>
      </c>
      <c r="O409" s="17" t="s">
        <v>32</v>
      </c>
      <c r="P409" t="str">
        <f t="shared" si="6"/>
        <v>高谷中中</v>
      </c>
    </row>
    <row r="410" spans="1:16" x14ac:dyDescent="0.2">
      <c r="A410" s="12">
        <v>2409</v>
      </c>
      <c r="B410" s="13" t="s">
        <v>3954</v>
      </c>
      <c r="C410" s="13" t="s">
        <v>3955</v>
      </c>
      <c r="D410" s="14" t="s">
        <v>87</v>
      </c>
      <c r="E410" s="13" t="s">
        <v>4303</v>
      </c>
      <c r="F410" s="16">
        <v>1</v>
      </c>
      <c r="G410" s="14" t="s">
        <v>3388</v>
      </c>
      <c r="H410" s="14" t="s">
        <v>390</v>
      </c>
      <c r="I410" s="14"/>
      <c r="J410" s="15" t="s">
        <v>3956</v>
      </c>
      <c r="K410" s="15" t="s">
        <v>3957</v>
      </c>
      <c r="L410" s="17" t="s">
        <v>3958</v>
      </c>
      <c r="M410" s="17" t="s">
        <v>148</v>
      </c>
      <c r="N410" s="17" t="s">
        <v>3412</v>
      </c>
      <c r="O410" s="17" t="s">
        <v>32</v>
      </c>
      <c r="P410" t="str">
        <f t="shared" si="6"/>
        <v>妙典中中</v>
      </c>
    </row>
    <row r="411" spans="1:16" x14ac:dyDescent="0.2">
      <c r="A411" s="12">
        <v>2410</v>
      </c>
      <c r="B411" s="13" t="s">
        <v>3959</v>
      </c>
      <c r="C411" s="13" t="s">
        <v>3960</v>
      </c>
      <c r="D411" s="14" t="s">
        <v>87</v>
      </c>
      <c r="E411" s="13" t="s">
        <v>4303</v>
      </c>
      <c r="F411" s="16">
        <v>1</v>
      </c>
      <c r="G411" s="14" t="s">
        <v>3388</v>
      </c>
      <c r="H411" s="14" t="s">
        <v>390</v>
      </c>
      <c r="I411" s="14"/>
      <c r="J411" s="15" t="s">
        <v>3961</v>
      </c>
      <c r="K411" s="15" t="s">
        <v>3962</v>
      </c>
      <c r="L411" s="17" t="s">
        <v>3963</v>
      </c>
      <c r="M411" s="17" t="s">
        <v>389</v>
      </c>
      <c r="N411" s="17" t="s">
        <v>3529</v>
      </c>
      <c r="O411" s="17" t="s">
        <v>32</v>
      </c>
      <c r="P411" t="str">
        <f t="shared" si="6"/>
        <v>妙典中中</v>
      </c>
    </row>
    <row r="412" spans="1:16" x14ac:dyDescent="0.2">
      <c r="A412" s="12">
        <v>2411</v>
      </c>
      <c r="B412" s="13" t="s">
        <v>3964</v>
      </c>
      <c r="C412" s="13" t="s">
        <v>3965</v>
      </c>
      <c r="D412" s="14" t="s">
        <v>87</v>
      </c>
      <c r="E412" s="13" t="s">
        <v>4296</v>
      </c>
      <c r="F412" s="16">
        <v>2</v>
      </c>
      <c r="G412" s="14" t="s">
        <v>3424</v>
      </c>
      <c r="H412" s="14" t="s">
        <v>390</v>
      </c>
      <c r="I412" s="14"/>
      <c r="J412" s="15" t="s">
        <v>3966</v>
      </c>
      <c r="K412" s="15" t="s">
        <v>74</v>
      </c>
      <c r="L412" s="17" t="s">
        <v>3967</v>
      </c>
      <c r="M412" s="17" t="s">
        <v>75</v>
      </c>
      <c r="N412" s="17" t="s">
        <v>3968</v>
      </c>
      <c r="O412" s="17" t="s">
        <v>32</v>
      </c>
      <c r="P412" t="str">
        <f t="shared" si="6"/>
        <v>日の出中中</v>
      </c>
    </row>
    <row r="413" spans="1:16" x14ac:dyDescent="0.2">
      <c r="A413" s="12">
        <v>2412</v>
      </c>
      <c r="B413" s="13" t="s">
        <v>3969</v>
      </c>
      <c r="C413" s="13" t="s">
        <v>3970</v>
      </c>
      <c r="D413" s="14" t="s">
        <v>87</v>
      </c>
      <c r="E413" s="13" t="s">
        <v>4296</v>
      </c>
      <c r="F413" s="16">
        <v>2</v>
      </c>
      <c r="G413" s="14" t="s">
        <v>3424</v>
      </c>
      <c r="H413" s="14" t="s">
        <v>390</v>
      </c>
      <c r="I413" s="14"/>
      <c r="J413" s="15" t="s">
        <v>276</v>
      </c>
      <c r="K413" s="15" t="s">
        <v>3881</v>
      </c>
      <c r="L413" s="17" t="s">
        <v>277</v>
      </c>
      <c r="M413" s="17" t="s">
        <v>3882</v>
      </c>
      <c r="N413" s="17" t="s">
        <v>2298</v>
      </c>
      <c r="O413" s="17" t="s">
        <v>32</v>
      </c>
      <c r="P413" t="str">
        <f t="shared" si="6"/>
        <v>日の出中中</v>
      </c>
    </row>
    <row r="414" spans="1:16" x14ac:dyDescent="0.2">
      <c r="A414" s="12">
        <v>2413</v>
      </c>
      <c r="B414" s="13" t="s">
        <v>3971</v>
      </c>
      <c r="C414" s="13" t="s">
        <v>3972</v>
      </c>
      <c r="D414" s="14" t="s">
        <v>87</v>
      </c>
      <c r="E414" s="13" t="s">
        <v>4282</v>
      </c>
      <c r="F414" s="16">
        <v>1</v>
      </c>
      <c r="G414" s="14" t="s">
        <v>3424</v>
      </c>
      <c r="H414" s="14" t="s">
        <v>3973</v>
      </c>
      <c r="I414" s="14"/>
      <c r="J414" s="15" t="s">
        <v>49</v>
      </c>
      <c r="K414" s="15" t="s">
        <v>3798</v>
      </c>
      <c r="L414" s="17" t="s">
        <v>50</v>
      </c>
      <c r="M414" s="17" t="s">
        <v>3800</v>
      </c>
      <c r="N414" s="17" t="s">
        <v>3974</v>
      </c>
      <c r="O414" s="17" t="s">
        <v>32</v>
      </c>
      <c r="P414" t="str">
        <f t="shared" si="6"/>
        <v>浦安中中</v>
      </c>
    </row>
    <row r="415" spans="1:16" x14ac:dyDescent="0.2">
      <c r="A415" s="12">
        <v>2414</v>
      </c>
      <c r="B415" s="13" t="s">
        <v>3975</v>
      </c>
      <c r="C415" s="13" t="s">
        <v>3976</v>
      </c>
      <c r="D415" s="14" t="s">
        <v>87</v>
      </c>
      <c r="E415" s="13" t="s">
        <v>4282</v>
      </c>
      <c r="F415" s="16">
        <v>1</v>
      </c>
      <c r="G415" s="14" t="s">
        <v>3424</v>
      </c>
      <c r="H415" s="14" t="s">
        <v>3973</v>
      </c>
      <c r="I415" s="14"/>
      <c r="J415" s="15" t="s">
        <v>1666</v>
      </c>
      <c r="K415" s="15" t="s">
        <v>242</v>
      </c>
      <c r="L415" s="17" t="s">
        <v>1668</v>
      </c>
      <c r="M415" s="17" t="s">
        <v>235</v>
      </c>
      <c r="N415" s="17" t="s">
        <v>3977</v>
      </c>
      <c r="O415" s="17" t="s">
        <v>32</v>
      </c>
      <c r="P415" t="str">
        <f t="shared" si="6"/>
        <v>浦安中中</v>
      </c>
    </row>
    <row r="416" spans="1:16" x14ac:dyDescent="0.2">
      <c r="A416" s="12">
        <v>2415</v>
      </c>
      <c r="B416" s="13" t="s">
        <v>3978</v>
      </c>
      <c r="C416" s="13" t="s">
        <v>3979</v>
      </c>
      <c r="D416" s="14" t="s">
        <v>87</v>
      </c>
      <c r="E416" s="13" t="s">
        <v>4282</v>
      </c>
      <c r="F416" s="16">
        <v>1</v>
      </c>
      <c r="G416" s="14" t="s">
        <v>3424</v>
      </c>
      <c r="H416" s="14" t="s">
        <v>3973</v>
      </c>
      <c r="I416" s="14"/>
      <c r="J416" s="15" t="s">
        <v>1289</v>
      </c>
      <c r="K416" s="15" t="s">
        <v>746</v>
      </c>
      <c r="L416" s="17" t="s">
        <v>1291</v>
      </c>
      <c r="M416" s="17" t="s">
        <v>747</v>
      </c>
      <c r="N416" s="17" t="s">
        <v>3980</v>
      </c>
      <c r="O416" s="17" t="s">
        <v>32</v>
      </c>
      <c r="P416" t="str">
        <f t="shared" si="6"/>
        <v>浦安中中</v>
      </c>
    </row>
    <row r="417" spans="1:16" x14ac:dyDescent="0.2">
      <c r="A417" s="12">
        <v>2416</v>
      </c>
      <c r="B417" s="13" t="s">
        <v>3981</v>
      </c>
      <c r="C417" s="13" t="s">
        <v>3982</v>
      </c>
      <c r="D417" s="14" t="s">
        <v>87</v>
      </c>
      <c r="E417" s="13" t="s">
        <v>4288</v>
      </c>
      <c r="F417" s="16">
        <v>1</v>
      </c>
      <c r="G417" s="14" t="s">
        <v>3424</v>
      </c>
      <c r="H417" s="14" t="s">
        <v>390</v>
      </c>
      <c r="I417" s="14"/>
      <c r="J417" s="15" t="s">
        <v>3983</v>
      </c>
      <c r="K417" s="15" t="s">
        <v>149</v>
      </c>
      <c r="L417" s="17" t="s">
        <v>3984</v>
      </c>
      <c r="M417" s="17" t="s">
        <v>150</v>
      </c>
      <c r="N417" s="17" t="s">
        <v>3985</v>
      </c>
      <c r="O417" s="17" t="s">
        <v>32</v>
      </c>
      <c r="P417" t="str">
        <f t="shared" si="6"/>
        <v>市川四中中</v>
      </c>
    </row>
    <row r="418" spans="1:16" x14ac:dyDescent="0.2">
      <c r="A418" s="12">
        <v>2417</v>
      </c>
      <c r="B418" s="13" t="s">
        <v>3986</v>
      </c>
      <c r="C418" s="13" t="s">
        <v>3987</v>
      </c>
      <c r="D418" s="14" t="s">
        <v>87</v>
      </c>
      <c r="E418" s="13" t="s">
        <v>4288</v>
      </c>
      <c r="F418" s="16">
        <v>1</v>
      </c>
      <c r="G418" s="14" t="s">
        <v>3424</v>
      </c>
      <c r="H418" s="14" t="s">
        <v>390</v>
      </c>
      <c r="I418" s="14"/>
      <c r="J418" s="15" t="s">
        <v>1649</v>
      </c>
      <c r="K418" s="15" t="s">
        <v>3988</v>
      </c>
      <c r="L418" s="17" t="s">
        <v>1650</v>
      </c>
      <c r="M418" s="17" t="s">
        <v>3989</v>
      </c>
      <c r="N418" s="17" t="s">
        <v>3990</v>
      </c>
      <c r="O418" s="17" t="s">
        <v>32</v>
      </c>
      <c r="P418" t="str">
        <f t="shared" si="6"/>
        <v>市川四中中</v>
      </c>
    </row>
    <row r="419" spans="1:16" x14ac:dyDescent="0.2">
      <c r="A419" s="12">
        <v>2418</v>
      </c>
      <c r="B419" s="13" t="s">
        <v>3991</v>
      </c>
      <c r="C419" s="13" t="s">
        <v>3992</v>
      </c>
      <c r="D419" s="14" t="s">
        <v>87</v>
      </c>
      <c r="E419" s="13" t="s">
        <v>4288</v>
      </c>
      <c r="F419" s="16">
        <v>1</v>
      </c>
      <c r="G419" s="14" t="s">
        <v>3424</v>
      </c>
      <c r="H419" s="14" t="s">
        <v>390</v>
      </c>
      <c r="I419" s="14"/>
      <c r="J419" s="15" t="s">
        <v>2166</v>
      </c>
      <c r="K419" s="15" t="s">
        <v>517</v>
      </c>
      <c r="L419" s="17" t="s">
        <v>2168</v>
      </c>
      <c r="M419" s="17" t="s">
        <v>519</v>
      </c>
      <c r="N419" s="17" t="s">
        <v>3993</v>
      </c>
      <c r="O419" s="17" t="s">
        <v>32</v>
      </c>
      <c r="P419" t="str">
        <f t="shared" si="6"/>
        <v>市川四中中</v>
      </c>
    </row>
    <row r="420" spans="1:16" x14ac:dyDescent="0.2">
      <c r="A420" s="12">
        <v>2419</v>
      </c>
      <c r="B420" s="13" t="s">
        <v>3994</v>
      </c>
      <c r="C420" s="13" t="s">
        <v>3995</v>
      </c>
      <c r="D420" s="14" t="s">
        <v>87</v>
      </c>
      <c r="E420" s="13" t="s">
        <v>4288</v>
      </c>
      <c r="F420" s="16">
        <v>1</v>
      </c>
      <c r="G420" s="14" t="s">
        <v>3424</v>
      </c>
      <c r="H420" s="14" t="s">
        <v>390</v>
      </c>
      <c r="I420" s="14"/>
      <c r="J420" s="15" t="s">
        <v>833</v>
      </c>
      <c r="K420" s="15" t="s">
        <v>388</v>
      </c>
      <c r="L420" s="17" t="s">
        <v>834</v>
      </c>
      <c r="M420" s="17" t="s">
        <v>389</v>
      </c>
      <c r="N420" s="17" t="s">
        <v>3996</v>
      </c>
      <c r="O420" s="17" t="s">
        <v>32</v>
      </c>
      <c r="P420" t="str">
        <f t="shared" si="6"/>
        <v>市川四中中</v>
      </c>
    </row>
    <row r="421" spans="1:16" x14ac:dyDescent="0.2">
      <c r="A421" s="12">
        <v>2420</v>
      </c>
      <c r="B421" s="13" t="s">
        <v>3997</v>
      </c>
      <c r="C421" s="13" t="s">
        <v>3998</v>
      </c>
      <c r="D421" s="14" t="s">
        <v>87</v>
      </c>
      <c r="E421" s="13" t="s">
        <v>4288</v>
      </c>
      <c r="F421" s="16">
        <v>1</v>
      </c>
      <c r="G421" s="14" t="s">
        <v>3424</v>
      </c>
      <c r="H421" s="14" t="s">
        <v>390</v>
      </c>
      <c r="I421" s="14"/>
      <c r="J421" s="15" t="s">
        <v>3999</v>
      </c>
      <c r="K421" s="15" t="s">
        <v>4000</v>
      </c>
      <c r="L421" s="17" t="s">
        <v>4001</v>
      </c>
      <c r="M421" s="17" t="s">
        <v>4002</v>
      </c>
      <c r="N421" s="17" t="s">
        <v>4003</v>
      </c>
      <c r="O421" s="17" t="s">
        <v>32</v>
      </c>
      <c r="P421" t="str">
        <f t="shared" si="6"/>
        <v>市川四中中</v>
      </c>
    </row>
    <row r="422" spans="1:16" x14ac:dyDescent="0.2">
      <c r="A422" s="12">
        <v>2421</v>
      </c>
      <c r="B422" s="13" t="s">
        <v>4004</v>
      </c>
      <c r="C422" s="13" t="s">
        <v>4005</v>
      </c>
      <c r="D422" s="14" t="s">
        <v>87</v>
      </c>
      <c r="E422" s="13" t="s">
        <v>4288</v>
      </c>
      <c r="F422" s="16">
        <v>1</v>
      </c>
      <c r="G422" s="14" t="s">
        <v>3424</v>
      </c>
      <c r="H422" s="14" t="s">
        <v>390</v>
      </c>
      <c r="I422" s="14"/>
      <c r="J422" s="15" t="s">
        <v>3711</v>
      </c>
      <c r="K422" s="15" t="s">
        <v>4006</v>
      </c>
      <c r="L422" s="17" t="s">
        <v>3712</v>
      </c>
      <c r="M422" s="17" t="s">
        <v>4007</v>
      </c>
      <c r="N422" s="17" t="s">
        <v>3776</v>
      </c>
      <c r="O422" s="17" t="s">
        <v>32</v>
      </c>
      <c r="P422" t="str">
        <f t="shared" si="6"/>
        <v>市川四中中</v>
      </c>
    </row>
    <row r="423" spans="1:16" x14ac:dyDescent="0.2">
      <c r="A423" s="12">
        <v>2422</v>
      </c>
      <c r="B423" s="13" t="s">
        <v>4008</v>
      </c>
      <c r="C423" s="13" t="s">
        <v>4009</v>
      </c>
      <c r="D423" s="14" t="s">
        <v>87</v>
      </c>
      <c r="E423" s="13" t="s">
        <v>4288</v>
      </c>
      <c r="F423" s="16">
        <v>1</v>
      </c>
      <c r="G423" s="14" t="s">
        <v>3424</v>
      </c>
      <c r="H423" s="14" t="s">
        <v>390</v>
      </c>
      <c r="I423" s="14"/>
      <c r="J423" s="15" t="s">
        <v>4010</v>
      </c>
      <c r="K423" s="15" t="s">
        <v>4011</v>
      </c>
      <c r="L423" s="17" t="s">
        <v>4012</v>
      </c>
      <c r="M423" s="17" t="s">
        <v>4013</v>
      </c>
      <c r="N423" s="17" t="s">
        <v>4014</v>
      </c>
      <c r="O423" s="17" t="s">
        <v>32</v>
      </c>
      <c r="P423" t="str">
        <f t="shared" si="6"/>
        <v>市川四中中</v>
      </c>
    </row>
    <row r="424" spans="1:16" x14ac:dyDescent="0.2">
      <c r="A424" s="12">
        <v>2423</v>
      </c>
      <c r="B424" s="13" t="s">
        <v>4015</v>
      </c>
      <c r="C424" s="13" t="s">
        <v>4016</v>
      </c>
      <c r="D424" s="14" t="s">
        <v>87</v>
      </c>
      <c r="E424" s="13" t="s">
        <v>4288</v>
      </c>
      <c r="F424" s="16">
        <v>1</v>
      </c>
      <c r="G424" s="14" t="s">
        <v>3424</v>
      </c>
      <c r="H424" s="14" t="s">
        <v>390</v>
      </c>
      <c r="I424" s="14"/>
      <c r="J424" s="15" t="s">
        <v>156</v>
      </c>
      <c r="K424" s="15" t="s">
        <v>253</v>
      </c>
      <c r="L424" s="17" t="s">
        <v>158</v>
      </c>
      <c r="M424" s="17" t="s">
        <v>254</v>
      </c>
      <c r="N424" s="17" t="s">
        <v>4017</v>
      </c>
      <c r="O424" s="17" t="s">
        <v>32</v>
      </c>
      <c r="P424" t="str">
        <f t="shared" si="6"/>
        <v>市川四中中</v>
      </c>
    </row>
    <row r="425" spans="1:16" x14ac:dyDescent="0.2">
      <c r="A425" s="12">
        <v>2424</v>
      </c>
      <c r="B425" s="13" t="s">
        <v>4018</v>
      </c>
      <c r="C425" s="13" t="s">
        <v>4019</v>
      </c>
      <c r="D425" s="14" t="s">
        <v>87</v>
      </c>
      <c r="E425" s="13" t="s">
        <v>4288</v>
      </c>
      <c r="F425" s="16">
        <v>1</v>
      </c>
      <c r="G425" s="14" t="s">
        <v>3424</v>
      </c>
      <c r="H425" s="14" t="s">
        <v>390</v>
      </c>
      <c r="I425" s="14"/>
      <c r="J425" s="15" t="s">
        <v>4020</v>
      </c>
      <c r="K425" s="15" t="s">
        <v>4021</v>
      </c>
      <c r="L425" s="17" t="s">
        <v>4022</v>
      </c>
      <c r="M425" s="17" t="s">
        <v>4023</v>
      </c>
      <c r="N425" s="17" t="s">
        <v>4024</v>
      </c>
      <c r="O425" s="17" t="s">
        <v>32</v>
      </c>
      <c r="P425" t="str">
        <f t="shared" si="6"/>
        <v>市川四中中</v>
      </c>
    </row>
    <row r="426" spans="1:16" x14ac:dyDescent="0.2">
      <c r="A426" s="12">
        <v>2425</v>
      </c>
      <c r="B426" s="13" t="s">
        <v>4025</v>
      </c>
      <c r="C426" s="13" t="s">
        <v>4026</v>
      </c>
      <c r="D426" s="14" t="s">
        <v>87</v>
      </c>
      <c r="E426" s="13" t="s">
        <v>4288</v>
      </c>
      <c r="F426" s="16">
        <v>1</v>
      </c>
      <c r="G426" s="14" t="s">
        <v>3424</v>
      </c>
      <c r="H426" s="14" t="s">
        <v>390</v>
      </c>
      <c r="I426" s="14"/>
      <c r="J426" s="15" t="s">
        <v>124</v>
      </c>
      <c r="K426" s="15" t="s">
        <v>791</v>
      </c>
      <c r="L426" s="17" t="s">
        <v>125</v>
      </c>
      <c r="M426" s="17" t="s">
        <v>793</v>
      </c>
      <c r="N426" s="17" t="s">
        <v>4027</v>
      </c>
      <c r="O426" s="17" t="s">
        <v>32</v>
      </c>
      <c r="P426" t="str">
        <f t="shared" si="6"/>
        <v>市川四中中</v>
      </c>
    </row>
    <row r="427" spans="1:16" x14ac:dyDescent="0.2">
      <c r="A427" s="12">
        <v>2426</v>
      </c>
      <c r="B427" s="13" t="s">
        <v>4028</v>
      </c>
      <c r="C427" s="13" t="s">
        <v>4029</v>
      </c>
      <c r="D427" s="14" t="s">
        <v>87</v>
      </c>
      <c r="E427" s="13" t="s">
        <v>4288</v>
      </c>
      <c r="F427" s="16">
        <v>1</v>
      </c>
      <c r="G427" s="14" t="s">
        <v>3424</v>
      </c>
      <c r="H427" s="14" t="s">
        <v>390</v>
      </c>
      <c r="I427" s="14"/>
      <c r="J427" s="15" t="s">
        <v>4030</v>
      </c>
      <c r="K427" s="15" t="s">
        <v>61</v>
      </c>
      <c r="L427" s="17" t="s">
        <v>4031</v>
      </c>
      <c r="M427" s="17" t="s">
        <v>63</v>
      </c>
      <c r="N427" s="17" t="s">
        <v>4032</v>
      </c>
      <c r="O427" s="17" t="s">
        <v>32</v>
      </c>
      <c r="P427" t="str">
        <f t="shared" si="6"/>
        <v>市川四中中</v>
      </c>
    </row>
    <row r="428" spans="1:16" x14ac:dyDescent="0.2">
      <c r="A428" s="12">
        <v>2427</v>
      </c>
      <c r="B428" s="13" t="s">
        <v>4033</v>
      </c>
      <c r="C428" s="13" t="s">
        <v>4034</v>
      </c>
      <c r="D428" s="14" t="s">
        <v>87</v>
      </c>
      <c r="E428" s="13" t="s">
        <v>4288</v>
      </c>
      <c r="F428" s="16">
        <v>1</v>
      </c>
      <c r="G428" s="14" t="s">
        <v>3424</v>
      </c>
      <c r="H428" s="14" t="s">
        <v>390</v>
      </c>
      <c r="I428" s="14"/>
      <c r="J428" s="15" t="s">
        <v>4035</v>
      </c>
      <c r="K428" s="15" t="s">
        <v>4036</v>
      </c>
      <c r="L428" s="17" t="s">
        <v>4037</v>
      </c>
      <c r="M428" s="17" t="s">
        <v>4038</v>
      </c>
      <c r="N428" s="17" t="s">
        <v>4039</v>
      </c>
      <c r="O428" s="17" t="s">
        <v>32</v>
      </c>
      <c r="P428" t="str">
        <f t="shared" si="6"/>
        <v>市川四中中</v>
      </c>
    </row>
    <row r="429" spans="1:16" x14ac:dyDescent="0.2">
      <c r="A429" s="12">
        <v>2428</v>
      </c>
      <c r="B429" s="13" t="s">
        <v>4040</v>
      </c>
      <c r="C429" s="13" t="s">
        <v>4041</v>
      </c>
      <c r="D429" s="14" t="s">
        <v>87</v>
      </c>
      <c r="E429" s="13" t="s">
        <v>4288</v>
      </c>
      <c r="F429" s="16">
        <v>1</v>
      </c>
      <c r="G429" s="14" t="s">
        <v>3424</v>
      </c>
      <c r="H429" s="14" t="s">
        <v>390</v>
      </c>
      <c r="I429" s="14"/>
      <c r="J429" s="15" t="s">
        <v>4042</v>
      </c>
      <c r="K429" s="15" t="s">
        <v>3881</v>
      </c>
      <c r="L429" s="17" t="s">
        <v>4043</v>
      </c>
      <c r="M429" s="17" t="s">
        <v>3882</v>
      </c>
      <c r="N429" s="17" t="s">
        <v>4044</v>
      </c>
      <c r="O429" s="17" t="s">
        <v>32</v>
      </c>
      <c r="P429" t="str">
        <f t="shared" si="6"/>
        <v>市川四中中</v>
      </c>
    </row>
    <row r="430" spans="1:16" x14ac:dyDescent="0.2">
      <c r="A430" s="12">
        <v>2429</v>
      </c>
      <c r="B430" s="13" t="s">
        <v>4045</v>
      </c>
      <c r="C430" s="13" t="s">
        <v>4046</v>
      </c>
      <c r="D430" s="14" t="s">
        <v>87</v>
      </c>
      <c r="E430" s="13" t="s">
        <v>4288</v>
      </c>
      <c r="F430" s="16">
        <v>1</v>
      </c>
      <c r="G430" s="14" t="s">
        <v>3424</v>
      </c>
      <c r="H430" s="14" t="s">
        <v>390</v>
      </c>
      <c r="I430" s="14"/>
      <c r="J430" s="15" t="s">
        <v>600</v>
      </c>
      <c r="K430" s="15" t="s">
        <v>108</v>
      </c>
      <c r="L430" s="17" t="s">
        <v>1406</v>
      </c>
      <c r="M430" s="17" t="s">
        <v>109</v>
      </c>
      <c r="N430" s="17" t="s">
        <v>4047</v>
      </c>
      <c r="O430" s="17" t="s">
        <v>32</v>
      </c>
      <c r="P430" t="str">
        <f t="shared" si="6"/>
        <v>市川四中中</v>
      </c>
    </row>
    <row r="431" spans="1:16" x14ac:dyDescent="0.2">
      <c r="A431" s="12">
        <v>2430</v>
      </c>
      <c r="B431" s="13" t="s">
        <v>4048</v>
      </c>
      <c r="C431" s="13" t="s">
        <v>4049</v>
      </c>
      <c r="D431" s="14" t="s">
        <v>87</v>
      </c>
      <c r="E431" s="13" t="s">
        <v>4288</v>
      </c>
      <c r="F431" s="16">
        <v>1</v>
      </c>
      <c r="G431" s="14" t="s">
        <v>3424</v>
      </c>
      <c r="H431" s="14" t="s">
        <v>390</v>
      </c>
      <c r="I431" s="14"/>
      <c r="J431" s="15" t="s">
        <v>1770</v>
      </c>
      <c r="K431" s="15" t="s">
        <v>4050</v>
      </c>
      <c r="L431" s="17" t="s">
        <v>4051</v>
      </c>
      <c r="M431" s="17" t="s">
        <v>4052</v>
      </c>
      <c r="N431" s="17" t="s">
        <v>4053</v>
      </c>
      <c r="O431" s="17" t="s">
        <v>32</v>
      </c>
      <c r="P431" t="str">
        <f t="shared" si="6"/>
        <v>市川四中中</v>
      </c>
    </row>
    <row r="432" spans="1:16" x14ac:dyDescent="0.2">
      <c r="A432" s="12">
        <v>2431</v>
      </c>
      <c r="B432" s="13" t="s">
        <v>144</v>
      </c>
      <c r="C432" s="13" t="s">
        <v>4054</v>
      </c>
      <c r="D432" s="14" t="s">
        <v>87</v>
      </c>
      <c r="E432" s="13" t="s">
        <v>4288</v>
      </c>
      <c r="F432" s="16">
        <v>1</v>
      </c>
      <c r="G432" s="14" t="s">
        <v>3424</v>
      </c>
      <c r="H432" s="14" t="s">
        <v>390</v>
      </c>
      <c r="I432" s="14"/>
      <c r="J432" s="15" t="s">
        <v>145</v>
      </c>
      <c r="K432" s="15" t="s">
        <v>2245</v>
      </c>
      <c r="L432" s="17" t="s">
        <v>146</v>
      </c>
      <c r="M432" s="17" t="s">
        <v>4055</v>
      </c>
      <c r="N432" s="17" t="s">
        <v>4056</v>
      </c>
      <c r="O432" s="17" t="s">
        <v>32</v>
      </c>
      <c r="P432" t="str">
        <f t="shared" si="6"/>
        <v>市川四中中</v>
      </c>
    </row>
    <row r="433" spans="1:16" x14ac:dyDescent="0.2">
      <c r="A433" s="12">
        <v>2432</v>
      </c>
      <c r="B433" s="22" t="s">
        <v>4057</v>
      </c>
      <c r="C433" s="22" t="s">
        <v>4058</v>
      </c>
      <c r="D433" s="14" t="s">
        <v>87</v>
      </c>
      <c r="E433" s="22" t="s">
        <v>3494</v>
      </c>
      <c r="F433" s="12">
        <v>1</v>
      </c>
      <c r="G433" s="14" t="s">
        <v>3490</v>
      </c>
      <c r="H433" s="14" t="s">
        <v>390</v>
      </c>
      <c r="I433" s="23"/>
      <c r="J433" s="21" t="s">
        <v>4059</v>
      </c>
      <c r="K433" s="21" t="s">
        <v>4060</v>
      </c>
      <c r="L433" s="17" t="s">
        <v>4061</v>
      </c>
      <c r="M433" s="17" t="s">
        <v>4062</v>
      </c>
      <c r="N433" s="17" t="s">
        <v>4063</v>
      </c>
      <c r="O433" s="17" t="s">
        <v>32</v>
      </c>
      <c r="P433" t="str">
        <f t="shared" si="6"/>
        <v>市川中中</v>
      </c>
    </row>
    <row r="434" spans="1:16" x14ac:dyDescent="0.2">
      <c r="A434" s="12">
        <v>2433</v>
      </c>
      <c r="B434" s="13" t="s">
        <v>4064</v>
      </c>
      <c r="C434" s="13" t="s">
        <v>4065</v>
      </c>
      <c r="D434" s="14" t="s">
        <v>87</v>
      </c>
      <c r="E434" s="13" t="s">
        <v>3494</v>
      </c>
      <c r="F434" s="16">
        <v>1</v>
      </c>
      <c r="G434" s="14" t="s">
        <v>3490</v>
      </c>
      <c r="H434" s="14" t="s">
        <v>390</v>
      </c>
      <c r="I434" s="14"/>
      <c r="J434" s="15" t="s">
        <v>4066</v>
      </c>
      <c r="K434" s="15" t="s">
        <v>4067</v>
      </c>
      <c r="L434" s="17" t="s">
        <v>4068</v>
      </c>
      <c r="M434" s="17" t="s">
        <v>4069</v>
      </c>
      <c r="N434" s="17" t="s">
        <v>4070</v>
      </c>
      <c r="O434" s="17" t="s">
        <v>32</v>
      </c>
      <c r="P434" t="str">
        <f t="shared" si="6"/>
        <v>市川中中</v>
      </c>
    </row>
    <row r="435" spans="1:16" x14ac:dyDescent="0.2">
      <c r="A435" s="12">
        <v>2434</v>
      </c>
      <c r="B435" s="13" t="s">
        <v>4071</v>
      </c>
      <c r="C435" s="13" t="s">
        <v>4072</v>
      </c>
      <c r="D435" s="14" t="s">
        <v>87</v>
      </c>
      <c r="E435" s="13" t="s">
        <v>3494</v>
      </c>
      <c r="F435" s="16">
        <v>1</v>
      </c>
      <c r="G435" s="14" t="s">
        <v>3490</v>
      </c>
      <c r="H435" s="14" t="s">
        <v>390</v>
      </c>
      <c r="I435" s="14"/>
      <c r="J435" s="15" t="s">
        <v>2417</v>
      </c>
      <c r="K435" s="15" t="s">
        <v>3453</v>
      </c>
      <c r="L435" s="17" t="s">
        <v>2419</v>
      </c>
      <c r="M435" s="17" t="s">
        <v>4073</v>
      </c>
      <c r="N435" s="17" t="s">
        <v>4063</v>
      </c>
      <c r="O435" s="17" t="s">
        <v>32</v>
      </c>
      <c r="P435" t="str">
        <f t="shared" si="6"/>
        <v>市川中中</v>
      </c>
    </row>
    <row r="436" spans="1:16" x14ac:dyDescent="0.2">
      <c r="A436" s="12">
        <v>2435</v>
      </c>
      <c r="B436" s="13" t="s">
        <v>4074</v>
      </c>
      <c r="C436" s="13" t="s">
        <v>4075</v>
      </c>
      <c r="D436" s="14" t="s">
        <v>87</v>
      </c>
      <c r="E436" s="13" t="s">
        <v>3494</v>
      </c>
      <c r="F436" s="16">
        <v>1</v>
      </c>
      <c r="G436" s="14" t="s">
        <v>3490</v>
      </c>
      <c r="H436" s="14" t="s">
        <v>390</v>
      </c>
      <c r="I436" s="14"/>
      <c r="J436" s="15" t="s">
        <v>4076</v>
      </c>
      <c r="K436" s="15" t="s">
        <v>2899</v>
      </c>
      <c r="L436" s="17" t="s">
        <v>4077</v>
      </c>
      <c r="M436" s="17" t="s">
        <v>2900</v>
      </c>
      <c r="N436" s="17" t="s">
        <v>4078</v>
      </c>
      <c r="O436" s="17" t="s">
        <v>32</v>
      </c>
      <c r="P436" t="str">
        <f t="shared" si="6"/>
        <v>市川中中</v>
      </c>
    </row>
    <row r="437" spans="1:16" x14ac:dyDescent="0.2">
      <c r="A437" s="12">
        <v>2436</v>
      </c>
      <c r="B437" s="13" t="s">
        <v>4079</v>
      </c>
      <c r="C437" s="13" t="s">
        <v>4080</v>
      </c>
      <c r="D437" s="14" t="s">
        <v>87</v>
      </c>
      <c r="E437" s="13" t="s">
        <v>4299</v>
      </c>
      <c r="F437" s="16">
        <v>1</v>
      </c>
      <c r="G437" s="14" t="s">
        <v>3490</v>
      </c>
      <c r="H437" s="14" t="s">
        <v>390</v>
      </c>
      <c r="I437" s="14"/>
      <c r="J437" s="15" t="s">
        <v>4081</v>
      </c>
      <c r="K437" s="15" t="s">
        <v>4050</v>
      </c>
      <c r="L437" s="17" t="s">
        <v>4082</v>
      </c>
      <c r="M437" s="17" t="s">
        <v>4052</v>
      </c>
      <c r="N437" s="17" t="s">
        <v>4083</v>
      </c>
      <c r="O437" s="17" t="s">
        <v>32</v>
      </c>
      <c r="P437" t="str">
        <f t="shared" si="6"/>
        <v>美浜中中</v>
      </c>
    </row>
    <row r="438" spans="1:16" x14ac:dyDescent="0.2">
      <c r="A438" s="12">
        <v>2437</v>
      </c>
      <c r="B438" s="13" t="s">
        <v>4084</v>
      </c>
      <c r="C438" s="13" t="s">
        <v>4085</v>
      </c>
      <c r="D438" s="14" t="s">
        <v>87</v>
      </c>
      <c r="E438" s="13" t="s">
        <v>4299</v>
      </c>
      <c r="F438" s="16">
        <v>1</v>
      </c>
      <c r="G438" s="14" t="s">
        <v>3490</v>
      </c>
      <c r="H438" s="14" t="s">
        <v>390</v>
      </c>
      <c r="I438" s="14"/>
      <c r="J438" s="15" t="s">
        <v>4086</v>
      </c>
      <c r="K438" s="15" t="s">
        <v>4006</v>
      </c>
      <c r="L438" s="17" t="s">
        <v>4087</v>
      </c>
      <c r="M438" s="17" t="s">
        <v>4007</v>
      </c>
      <c r="N438" s="17" t="s">
        <v>4088</v>
      </c>
      <c r="O438" s="17" t="s">
        <v>32</v>
      </c>
      <c r="P438" t="str">
        <f t="shared" si="6"/>
        <v>美浜中中</v>
      </c>
    </row>
    <row r="439" spans="1:16" x14ac:dyDescent="0.2">
      <c r="A439" s="12">
        <v>2438</v>
      </c>
      <c r="B439" s="13" t="s">
        <v>4089</v>
      </c>
      <c r="C439" s="13" t="s">
        <v>4090</v>
      </c>
      <c r="D439" s="14" t="s">
        <v>87</v>
      </c>
      <c r="E439" s="13" t="s">
        <v>4299</v>
      </c>
      <c r="F439" s="16">
        <v>1</v>
      </c>
      <c r="G439" s="14" t="s">
        <v>3490</v>
      </c>
      <c r="H439" s="14" t="s">
        <v>390</v>
      </c>
      <c r="I439" s="14"/>
      <c r="J439" s="15" t="s">
        <v>4091</v>
      </c>
      <c r="K439" s="15" t="s">
        <v>4092</v>
      </c>
      <c r="L439" s="17" t="s">
        <v>4093</v>
      </c>
      <c r="M439" s="17" t="s">
        <v>4094</v>
      </c>
      <c r="N439" s="17" t="s">
        <v>4095</v>
      </c>
      <c r="O439" s="17" t="s">
        <v>32</v>
      </c>
      <c r="P439" t="str">
        <f t="shared" si="6"/>
        <v>美浜中中</v>
      </c>
    </row>
    <row r="440" spans="1:16" x14ac:dyDescent="0.2">
      <c r="A440" s="12">
        <v>2439</v>
      </c>
      <c r="B440" s="13" t="s">
        <v>4096</v>
      </c>
      <c r="C440" s="13" t="s">
        <v>4097</v>
      </c>
      <c r="D440" s="14" t="s">
        <v>87</v>
      </c>
      <c r="E440" s="13" t="s">
        <v>4299</v>
      </c>
      <c r="F440" s="16">
        <v>1</v>
      </c>
      <c r="G440" s="14" t="s">
        <v>3490</v>
      </c>
      <c r="H440" s="14" t="s">
        <v>390</v>
      </c>
      <c r="I440" s="14"/>
      <c r="J440" s="15" t="s">
        <v>1524</v>
      </c>
      <c r="K440" s="15" t="s">
        <v>4098</v>
      </c>
      <c r="L440" s="17" t="s">
        <v>828</v>
      </c>
      <c r="M440" s="17" t="s">
        <v>4099</v>
      </c>
      <c r="N440" s="17" t="s">
        <v>4100</v>
      </c>
      <c r="O440" s="17" t="s">
        <v>32</v>
      </c>
      <c r="P440" t="str">
        <f t="shared" si="6"/>
        <v>美浜中中</v>
      </c>
    </row>
    <row r="441" spans="1:16" x14ac:dyDescent="0.2">
      <c r="A441" s="12">
        <v>2440</v>
      </c>
      <c r="B441" s="13" t="s">
        <v>3286</v>
      </c>
      <c r="C441" s="13" t="s">
        <v>4101</v>
      </c>
      <c r="D441" s="14" t="s">
        <v>87</v>
      </c>
      <c r="E441" s="13" t="s">
        <v>4291</v>
      </c>
      <c r="F441" s="16">
        <v>1</v>
      </c>
      <c r="G441" s="14" t="s">
        <v>3490</v>
      </c>
      <c r="H441" s="14" t="s">
        <v>390</v>
      </c>
      <c r="I441" s="14"/>
      <c r="J441" s="15" t="s">
        <v>120</v>
      </c>
      <c r="K441" s="15" t="s">
        <v>4102</v>
      </c>
      <c r="L441" s="17" t="s">
        <v>121</v>
      </c>
      <c r="M441" s="17" t="s">
        <v>4103</v>
      </c>
      <c r="N441" s="17" t="s">
        <v>4104</v>
      </c>
      <c r="O441" s="17" t="s">
        <v>32</v>
      </c>
      <c r="P441" t="str">
        <f t="shared" si="6"/>
        <v>市川六中中</v>
      </c>
    </row>
    <row r="442" spans="1:16" x14ac:dyDescent="0.2">
      <c r="A442" s="12">
        <v>2441</v>
      </c>
      <c r="B442" s="13" t="s">
        <v>4105</v>
      </c>
      <c r="C442" s="13" t="s">
        <v>4106</v>
      </c>
      <c r="D442" s="14" t="s">
        <v>87</v>
      </c>
      <c r="E442" s="13" t="s">
        <v>4291</v>
      </c>
      <c r="F442" s="16">
        <v>1</v>
      </c>
      <c r="G442" s="14" t="s">
        <v>3490</v>
      </c>
      <c r="H442" s="14" t="s">
        <v>390</v>
      </c>
      <c r="I442" s="14"/>
      <c r="J442" s="15" t="s">
        <v>4107</v>
      </c>
      <c r="K442" s="15" t="s">
        <v>332</v>
      </c>
      <c r="L442" s="17" t="s">
        <v>4108</v>
      </c>
      <c r="M442" s="17" t="s">
        <v>333</v>
      </c>
      <c r="N442" s="17" t="s">
        <v>3412</v>
      </c>
      <c r="O442" s="17" t="s">
        <v>32</v>
      </c>
      <c r="P442" t="str">
        <f t="shared" si="6"/>
        <v>市川六中中</v>
      </c>
    </row>
    <row r="443" spans="1:16" x14ac:dyDescent="0.2">
      <c r="A443" s="12">
        <v>2442</v>
      </c>
      <c r="B443" s="13" t="s">
        <v>3465</v>
      </c>
      <c r="C443" s="13" t="s">
        <v>4109</v>
      </c>
      <c r="D443" s="14" t="s">
        <v>87</v>
      </c>
      <c r="E443" s="13" t="s">
        <v>4291</v>
      </c>
      <c r="F443" s="16">
        <v>1</v>
      </c>
      <c r="G443" s="14" t="s">
        <v>3490</v>
      </c>
      <c r="H443" s="14" t="s">
        <v>390</v>
      </c>
      <c r="I443" s="14"/>
      <c r="J443" s="15" t="s">
        <v>130</v>
      </c>
      <c r="K443" s="15" t="s">
        <v>4110</v>
      </c>
      <c r="L443" s="17" t="s">
        <v>132</v>
      </c>
      <c r="M443" s="17" t="s">
        <v>987</v>
      </c>
      <c r="N443" s="17" t="s">
        <v>3873</v>
      </c>
      <c r="O443" s="17" t="s">
        <v>32</v>
      </c>
      <c r="P443" t="str">
        <f t="shared" si="6"/>
        <v>市川六中中</v>
      </c>
    </row>
    <row r="444" spans="1:16" x14ac:dyDescent="0.2">
      <c r="A444" s="12">
        <v>2443</v>
      </c>
      <c r="B444" s="13" t="s">
        <v>4111</v>
      </c>
      <c r="C444" s="13" t="s">
        <v>4112</v>
      </c>
      <c r="D444" s="14" t="s">
        <v>87</v>
      </c>
      <c r="E444" s="13" t="s">
        <v>4291</v>
      </c>
      <c r="F444" s="16">
        <v>1</v>
      </c>
      <c r="G444" s="14" t="s">
        <v>3490</v>
      </c>
      <c r="H444" s="14" t="s">
        <v>390</v>
      </c>
      <c r="I444" s="14"/>
      <c r="J444" s="15" t="s">
        <v>4113</v>
      </c>
      <c r="K444" s="15" t="s">
        <v>4114</v>
      </c>
      <c r="L444" s="17" t="s">
        <v>4115</v>
      </c>
      <c r="M444" s="17" t="s">
        <v>59</v>
      </c>
      <c r="N444" s="17" t="s">
        <v>4116</v>
      </c>
      <c r="O444" s="17" t="s">
        <v>32</v>
      </c>
      <c r="P444" t="str">
        <f t="shared" si="6"/>
        <v>市川六中中</v>
      </c>
    </row>
    <row r="445" spans="1:16" x14ac:dyDescent="0.2">
      <c r="A445" s="12">
        <v>2444</v>
      </c>
      <c r="B445" s="13" t="s">
        <v>4117</v>
      </c>
      <c r="C445" s="13" t="s">
        <v>4118</v>
      </c>
      <c r="D445" s="14" t="s">
        <v>87</v>
      </c>
      <c r="E445" s="13" t="s">
        <v>4291</v>
      </c>
      <c r="F445" s="16">
        <v>1</v>
      </c>
      <c r="G445" s="14" t="s">
        <v>3490</v>
      </c>
      <c r="H445" s="14" t="s">
        <v>390</v>
      </c>
      <c r="I445" s="14"/>
      <c r="J445" s="15" t="s">
        <v>924</v>
      </c>
      <c r="K445" s="15" t="s">
        <v>4119</v>
      </c>
      <c r="L445" s="17" t="s">
        <v>925</v>
      </c>
      <c r="M445" s="17" t="s">
        <v>4120</v>
      </c>
      <c r="N445" s="17" t="s">
        <v>4121</v>
      </c>
      <c r="O445" s="17" t="s">
        <v>32</v>
      </c>
      <c r="P445" t="str">
        <f t="shared" si="6"/>
        <v>市川六中中</v>
      </c>
    </row>
    <row r="446" spans="1:16" x14ac:dyDescent="0.2">
      <c r="A446" s="12">
        <v>2445</v>
      </c>
      <c r="B446" s="13" t="s">
        <v>4122</v>
      </c>
      <c r="C446" s="13" t="s">
        <v>4123</v>
      </c>
      <c r="D446" s="14" t="s">
        <v>87</v>
      </c>
      <c r="E446" s="13" t="s">
        <v>4291</v>
      </c>
      <c r="F446" s="16">
        <v>1</v>
      </c>
      <c r="G446" s="14" t="s">
        <v>3490</v>
      </c>
      <c r="H446" s="14" t="s">
        <v>390</v>
      </c>
      <c r="I446" s="14"/>
      <c r="J446" s="15" t="s">
        <v>4124</v>
      </c>
      <c r="K446" s="15" t="s">
        <v>406</v>
      </c>
      <c r="L446" s="17" t="s">
        <v>4125</v>
      </c>
      <c r="M446" s="17" t="s">
        <v>407</v>
      </c>
      <c r="N446" s="17" t="s">
        <v>4126</v>
      </c>
      <c r="O446" s="17" t="s">
        <v>32</v>
      </c>
      <c r="P446" t="str">
        <f t="shared" si="6"/>
        <v>市川六中中</v>
      </c>
    </row>
    <row r="447" spans="1:16" x14ac:dyDescent="0.2">
      <c r="A447" s="12">
        <v>2446</v>
      </c>
      <c r="B447" s="13" t="s">
        <v>4127</v>
      </c>
      <c r="C447" s="13" t="s">
        <v>4128</v>
      </c>
      <c r="D447" s="14" t="s">
        <v>87</v>
      </c>
      <c r="E447" s="13" t="s">
        <v>4291</v>
      </c>
      <c r="F447" s="16">
        <v>1</v>
      </c>
      <c r="G447" s="14" t="s">
        <v>3490</v>
      </c>
      <c r="H447" s="14" t="s">
        <v>390</v>
      </c>
      <c r="I447" s="14"/>
      <c r="J447" s="15" t="s">
        <v>221</v>
      </c>
      <c r="K447" s="15" t="s">
        <v>4129</v>
      </c>
      <c r="L447" s="17" t="s">
        <v>3395</v>
      </c>
      <c r="M447" s="17" t="s">
        <v>4130</v>
      </c>
      <c r="N447" s="17" t="s">
        <v>4131</v>
      </c>
      <c r="O447" s="17" t="s">
        <v>32</v>
      </c>
      <c r="P447" t="str">
        <f t="shared" si="6"/>
        <v>市川六中中</v>
      </c>
    </row>
    <row r="448" spans="1:16" x14ac:dyDescent="0.2">
      <c r="A448" s="12">
        <v>2447</v>
      </c>
      <c r="B448" s="13" t="s">
        <v>4132</v>
      </c>
      <c r="C448" s="13" t="s">
        <v>4133</v>
      </c>
      <c r="D448" s="14" t="s">
        <v>87</v>
      </c>
      <c r="E448" s="13" t="s">
        <v>4291</v>
      </c>
      <c r="F448" s="16">
        <v>1</v>
      </c>
      <c r="G448" s="14" t="s">
        <v>3490</v>
      </c>
      <c r="H448" s="14" t="s">
        <v>390</v>
      </c>
      <c r="I448" s="14"/>
      <c r="J448" s="15" t="s">
        <v>2369</v>
      </c>
      <c r="K448" s="15" t="s">
        <v>4134</v>
      </c>
      <c r="L448" s="17" t="s">
        <v>2371</v>
      </c>
      <c r="M448" s="17" t="s">
        <v>4135</v>
      </c>
      <c r="N448" s="17" t="s">
        <v>4136</v>
      </c>
      <c r="O448" s="17" t="s">
        <v>32</v>
      </c>
      <c r="P448" t="str">
        <f t="shared" si="6"/>
        <v>市川六中中</v>
      </c>
    </row>
    <row r="449" spans="1:16" x14ac:dyDescent="0.2">
      <c r="A449" s="12">
        <v>2448</v>
      </c>
      <c r="B449" s="13" t="s">
        <v>3456</v>
      </c>
      <c r="C449" s="13" t="s">
        <v>4137</v>
      </c>
      <c r="D449" s="14" t="s">
        <v>87</v>
      </c>
      <c r="E449" s="13" t="s">
        <v>4291</v>
      </c>
      <c r="F449" s="16">
        <v>1</v>
      </c>
      <c r="G449" s="14" t="s">
        <v>3490</v>
      </c>
      <c r="H449" s="14" t="s">
        <v>390</v>
      </c>
      <c r="I449" s="14"/>
      <c r="J449" s="15" t="s">
        <v>3458</v>
      </c>
      <c r="K449" s="15" t="s">
        <v>4138</v>
      </c>
      <c r="L449" s="17" t="s">
        <v>3460</v>
      </c>
      <c r="M449" s="17" t="s">
        <v>4139</v>
      </c>
      <c r="N449" s="17" t="s">
        <v>4140</v>
      </c>
      <c r="O449" s="17" t="s">
        <v>32</v>
      </c>
      <c r="P449" t="str">
        <f t="shared" si="6"/>
        <v>市川六中中</v>
      </c>
    </row>
    <row r="450" spans="1:16" x14ac:dyDescent="0.2">
      <c r="A450" s="12">
        <v>2449</v>
      </c>
      <c r="B450" s="13" t="s">
        <v>4141</v>
      </c>
      <c r="C450" s="13" t="s">
        <v>4142</v>
      </c>
      <c r="D450" s="14" t="s">
        <v>87</v>
      </c>
      <c r="E450" s="13" t="s">
        <v>4291</v>
      </c>
      <c r="F450" s="16">
        <v>1</v>
      </c>
      <c r="G450" s="14" t="s">
        <v>3490</v>
      </c>
      <c r="H450" s="14" t="s">
        <v>390</v>
      </c>
      <c r="I450" s="14"/>
      <c r="J450" s="15" t="s">
        <v>1026</v>
      </c>
      <c r="K450" s="15" t="s">
        <v>213</v>
      </c>
      <c r="L450" s="17" t="s">
        <v>1027</v>
      </c>
      <c r="M450" s="17" t="s">
        <v>214</v>
      </c>
      <c r="N450" s="17" t="s">
        <v>4143</v>
      </c>
      <c r="O450" s="17" t="s">
        <v>32</v>
      </c>
      <c r="P450" t="str">
        <f t="shared" si="6"/>
        <v>市川六中中</v>
      </c>
    </row>
    <row r="451" spans="1:16" x14ac:dyDescent="0.2">
      <c r="A451" s="12">
        <v>2450</v>
      </c>
      <c r="B451" s="13" t="s">
        <v>4144</v>
      </c>
      <c r="C451" s="13" t="s">
        <v>4145</v>
      </c>
      <c r="D451" s="14" t="s">
        <v>87</v>
      </c>
      <c r="E451" s="13" t="s">
        <v>4291</v>
      </c>
      <c r="F451" s="16">
        <v>2</v>
      </c>
      <c r="G451" s="14" t="s">
        <v>3490</v>
      </c>
      <c r="H451" s="14" t="s">
        <v>390</v>
      </c>
      <c r="I451" s="14"/>
      <c r="J451" s="15" t="s">
        <v>4146</v>
      </c>
      <c r="K451" s="15" t="s">
        <v>4147</v>
      </c>
      <c r="L451" s="17" t="s">
        <v>4148</v>
      </c>
      <c r="M451" s="17" t="s">
        <v>203</v>
      </c>
      <c r="N451" s="17" t="s">
        <v>408</v>
      </c>
      <c r="O451" s="17" t="s">
        <v>32</v>
      </c>
      <c r="P451" t="str">
        <f t="shared" ref="P451:P514" si="7">E451&amp;"中"</f>
        <v>市川六中中</v>
      </c>
    </row>
    <row r="452" spans="1:16" x14ac:dyDescent="0.2">
      <c r="A452" s="12">
        <v>2451</v>
      </c>
      <c r="B452" s="13" t="s">
        <v>4149</v>
      </c>
      <c r="C452" s="13" t="s">
        <v>4150</v>
      </c>
      <c r="D452" s="14" t="s">
        <v>87</v>
      </c>
      <c r="E452" s="13" t="s">
        <v>4291</v>
      </c>
      <c r="F452" s="16">
        <v>3</v>
      </c>
      <c r="G452" s="14" t="s">
        <v>3490</v>
      </c>
      <c r="H452" s="14" t="s">
        <v>390</v>
      </c>
      <c r="I452" s="14"/>
      <c r="J452" s="15" t="s">
        <v>4151</v>
      </c>
      <c r="K452" s="15" t="s">
        <v>4152</v>
      </c>
      <c r="L452" s="17" t="s">
        <v>4153</v>
      </c>
      <c r="M452" s="17" t="s">
        <v>4154</v>
      </c>
      <c r="N452" s="17" t="s">
        <v>4155</v>
      </c>
      <c r="O452" s="17" t="s">
        <v>32</v>
      </c>
      <c r="P452" t="str">
        <f t="shared" si="7"/>
        <v>市川六中中</v>
      </c>
    </row>
    <row r="453" spans="1:16" x14ac:dyDescent="0.2">
      <c r="A453" s="12">
        <v>2452</v>
      </c>
      <c r="B453" s="13" t="s">
        <v>4156</v>
      </c>
      <c r="C453" s="13" t="s">
        <v>4157</v>
      </c>
      <c r="D453" s="14" t="s">
        <v>87</v>
      </c>
      <c r="E453" s="13" t="s">
        <v>3590</v>
      </c>
      <c r="F453" s="16">
        <v>1</v>
      </c>
      <c r="G453" s="14" t="s">
        <v>3490</v>
      </c>
      <c r="H453" s="14" t="s">
        <v>390</v>
      </c>
      <c r="I453" s="14"/>
      <c r="J453" s="15" t="s">
        <v>4158</v>
      </c>
      <c r="K453" s="15" t="s">
        <v>147</v>
      </c>
      <c r="L453" s="17" t="s">
        <v>4159</v>
      </c>
      <c r="M453" s="17" t="s">
        <v>148</v>
      </c>
      <c r="N453" s="17" t="s">
        <v>3373</v>
      </c>
      <c r="O453" s="17" t="s">
        <v>32</v>
      </c>
      <c r="P453" t="str">
        <f t="shared" si="7"/>
        <v>明海中中</v>
      </c>
    </row>
    <row r="454" spans="1:16" x14ac:dyDescent="0.2">
      <c r="A454" s="12">
        <v>2453</v>
      </c>
      <c r="B454" s="13" t="s">
        <v>4160</v>
      </c>
      <c r="C454" s="13" t="s">
        <v>4072</v>
      </c>
      <c r="D454" s="14" t="s">
        <v>87</v>
      </c>
      <c r="E454" s="13" t="s">
        <v>3590</v>
      </c>
      <c r="F454" s="16">
        <v>1</v>
      </c>
      <c r="G454" s="14" t="s">
        <v>3490</v>
      </c>
      <c r="H454" s="14" t="s">
        <v>390</v>
      </c>
      <c r="I454" s="14"/>
      <c r="J454" s="15" t="s">
        <v>4161</v>
      </c>
      <c r="K454" s="15" t="s">
        <v>3453</v>
      </c>
      <c r="L454" s="17" t="s">
        <v>4162</v>
      </c>
      <c r="M454" s="17" t="s">
        <v>3454</v>
      </c>
      <c r="N454" s="17" t="s">
        <v>4163</v>
      </c>
      <c r="O454" s="17" t="s">
        <v>32</v>
      </c>
      <c r="P454" t="str">
        <f t="shared" si="7"/>
        <v>明海中中</v>
      </c>
    </row>
    <row r="455" spans="1:16" x14ac:dyDescent="0.2">
      <c r="A455" s="12">
        <v>2454</v>
      </c>
      <c r="B455" s="13" t="s">
        <v>4164</v>
      </c>
      <c r="C455" s="13" t="s">
        <v>4165</v>
      </c>
      <c r="D455" s="14" t="s">
        <v>87</v>
      </c>
      <c r="E455" s="13" t="s">
        <v>3590</v>
      </c>
      <c r="F455" s="16">
        <v>3</v>
      </c>
      <c r="G455" s="14" t="s">
        <v>3490</v>
      </c>
      <c r="H455" s="14" t="s">
        <v>390</v>
      </c>
      <c r="I455" s="14"/>
      <c r="J455" s="15" t="s">
        <v>4166</v>
      </c>
      <c r="K455" s="15" t="s">
        <v>4167</v>
      </c>
      <c r="L455" s="17" t="s">
        <v>4168</v>
      </c>
      <c r="M455" s="17" t="s">
        <v>4169</v>
      </c>
      <c r="N455" s="17" t="s">
        <v>4170</v>
      </c>
      <c r="O455" s="17" t="s">
        <v>32</v>
      </c>
      <c r="P455" t="str">
        <f t="shared" si="7"/>
        <v>明海中中</v>
      </c>
    </row>
    <row r="456" spans="1:16" x14ac:dyDescent="0.2">
      <c r="A456" s="12">
        <v>2455</v>
      </c>
      <c r="B456" s="13" t="s">
        <v>4171</v>
      </c>
      <c r="C456" s="13" t="s">
        <v>4172</v>
      </c>
      <c r="D456" s="14" t="s">
        <v>87</v>
      </c>
      <c r="E456" s="13" t="s">
        <v>3590</v>
      </c>
      <c r="F456" s="16">
        <v>1</v>
      </c>
      <c r="G456" s="14" t="s">
        <v>3490</v>
      </c>
      <c r="H456" s="14" t="s">
        <v>390</v>
      </c>
      <c r="I456" s="14"/>
      <c r="J456" s="15" t="s">
        <v>222</v>
      </c>
      <c r="K456" s="15" t="s">
        <v>2098</v>
      </c>
      <c r="L456" s="17" t="s">
        <v>4173</v>
      </c>
      <c r="M456" s="17" t="s">
        <v>4174</v>
      </c>
      <c r="N456" s="17" t="s">
        <v>4175</v>
      </c>
      <c r="O456" s="17" t="s">
        <v>32</v>
      </c>
      <c r="P456" t="str">
        <f t="shared" si="7"/>
        <v>明海中中</v>
      </c>
    </row>
    <row r="457" spans="1:16" x14ac:dyDescent="0.2">
      <c r="A457" s="12">
        <v>2456</v>
      </c>
      <c r="B457" s="13" t="s">
        <v>4176</v>
      </c>
      <c r="C457" s="13" t="s">
        <v>4177</v>
      </c>
      <c r="D457" s="14" t="s">
        <v>87</v>
      </c>
      <c r="E457" s="13" t="s">
        <v>4302</v>
      </c>
      <c r="F457" s="16">
        <v>1</v>
      </c>
      <c r="G457" s="14" t="s">
        <v>3490</v>
      </c>
      <c r="H457" s="14" t="s">
        <v>390</v>
      </c>
      <c r="I457" s="14"/>
      <c r="J457" s="15" t="s">
        <v>4178</v>
      </c>
      <c r="K457" s="15" t="s">
        <v>4179</v>
      </c>
      <c r="L457" s="17" t="s">
        <v>4180</v>
      </c>
      <c r="M457" s="17" t="s">
        <v>4181</v>
      </c>
      <c r="N457" s="17" t="s">
        <v>4182</v>
      </c>
      <c r="O457" s="17" t="s">
        <v>32</v>
      </c>
      <c r="P457" t="str">
        <f t="shared" si="7"/>
        <v>堀江中中</v>
      </c>
    </row>
    <row r="458" spans="1:16" x14ac:dyDescent="0.2">
      <c r="A458" s="12">
        <v>2457</v>
      </c>
      <c r="B458" s="13" t="s">
        <v>832</v>
      </c>
      <c r="C458" s="13" t="s">
        <v>2171</v>
      </c>
      <c r="D458" s="14" t="s">
        <v>87</v>
      </c>
      <c r="E458" s="13" t="s">
        <v>4302</v>
      </c>
      <c r="F458" s="16">
        <v>1</v>
      </c>
      <c r="G458" s="14" t="s">
        <v>3490</v>
      </c>
      <c r="H458" s="14" t="s">
        <v>390</v>
      </c>
      <c r="I458" s="14"/>
      <c r="J458" s="15" t="s">
        <v>142</v>
      </c>
      <c r="K458" s="15" t="s">
        <v>1420</v>
      </c>
      <c r="L458" s="17" t="s">
        <v>143</v>
      </c>
      <c r="M458" s="17" t="s">
        <v>1421</v>
      </c>
      <c r="N458" s="17" t="s">
        <v>4183</v>
      </c>
      <c r="O458" s="17" t="s">
        <v>32</v>
      </c>
      <c r="P458" t="str">
        <f t="shared" si="7"/>
        <v>堀江中中</v>
      </c>
    </row>
    <row r="459" spans="1:16" x14ac:dyDescent="0.2">
      <c r="A459" s="12">
        <v>2458</v>
      </c>
      <c r="B459" s="13" t="s">
        <v>4184</v>
      </c>
      <c r="C459" s="13" t="s">
        <v>4185</v>
      </c>
      <c r="D459" s="14" t="s">
        <v>87</v>
      </c>
      <c r="E459" s="13" t="s">
        <v>4302</v>
      </c>
      <c r="F459" s="16">
        <v>1</v>
      </c>
      <c r="G459" s="14" t="s">
        <v>3490</v>
      </c>
      <c r="H459" s="14" t="s">
        <v>390</v>
      </c>
      <c r="I459" s="14"/>
      <c r="J459" s="15" t="s">
        <v>4186</v>
      </c>
      <c r="K459" s="15" t="s">
        <v>4187</v>
      </c>
      <c r="L459" s="15" t="s">
        <v>4188</v>
      </c>
      <c r="M459" s="17" t="s">
        <v>4189</v>
      </c>
      <c r="N459" s="17" t="s">
        <v>4190</v>
      </c>
      <c r="O459" s="17" t="s">
        <v>32</v>
      </c>
      <c r="P459" t="str">
        <f t="shared" si="7"/>
        <v>堀江中中</v>
      </c>
    </row>
    <row r="460" spans="1:16" x14ac:dyDescent="0.2">
      <c r="A460" s="12">
        <v>2459</v>
      </c>
      <c r="B460" s="22" t="s">
        <v>4191</v>
      </c>
      <c r="C460" s="22" t="s">
        <v>4192</v>
      </c>
      <c r="D460" s="14" t="s">
        <v>87</v>
      </c>
      <c r="E460" s="22" t="s">
        <v>4302</v>
      </c>
      <c r="F460" s="12">
        <v>1</v>
      </c>
      <c r="G460" s="14" t="s">
        <v>3490</v>
      </c>
      <c r="H460" s="14" t="s">
        <v>390</v>
      </c>
      <c r="I460" s="23"/>
      <c r="J460" s="21" t="s">
        <v>4193</v>
      </c>
      <c r="K460" s="21" t="s">
        <v>58</v>
      </c>
      <c r="L460" s="21" t="s">
        <v>4194</v>
      </c>
      <c r="M460" s="17" t="s">
        <v>59</v>
      </c>
      <c r="N460" s="17" t="s">
        <v>4195</v>
      </c>
      <c r="O460" s="17" t="s">
        <v>32</v>
      </c>
      <c r="P460" t="str">
        <f t="shared" si="7"/>
        <v>堀江中中</v>
      </c>
    </row>
    <row r="461" spans="1:16" x14ac:dyDescent="0.2">
      <c r="A461" s="12">
        <v>2460</v>
      </c>
      <c r="B461" s="13" t="s">
        <v>4196</v>
      </c>
      <c r="C461" s="13" t="s">
        <v>4197</v>
      </c>
      <c r="D461" s="14" t="s">
        <v>87</v>
      </c>
      <c r="E461" s="13" t="s">
        <v>4302</v>
      </c>
      <c r="F461" s="16">
        <v>1</v>
      </c>
      <c r="G461" s="14" t="s">
        <v>3490</v>
      </c>
      <c r="H461" s="14" t="s">
        <v>390</v>
      </c>
      <c r="I461" s="14"/>
      <c r="J461" s="15" t="s">
        <v>330</v>
      </c>
      <c r="K461" s="15" t="s">
        <v>4198</v>
      </c>
      <c r="L461" s="17" t="s">
        <v>331</v>
      </c>
      <c r="M461" s="17" t="s">
        <v>4199</v>
      </c>
      <c r="N461" s="17" t="s">
        <v>4195</v>
      </c>
      <c r="O461" s="17" t="s">
        <v>32</v>
      </c>
      <c r="P461" t="str">
        <f t="shared" si="7"/>
        <v>堀江中中</v>
      </c>
    </row>
    <row r="462" spans="1:16" x14ac:dyDescent="0.2">
      <c r="A462" s="12">
        <v>2461</v>
      </c>
      <c r="B462" s="13" t="s">
        <v>275</v>
      </c>
      <c r="C462" s="13" t="s">
        <v>4200</v>
      </c>
      <c r="D462" s="14" t="s">
        <v>87</v>
      </c>
      <c r="E462" s="13" t="s">
        <v>4302</v>
      </c>
      <c r="F462" s="16">
        <v>1</v>
      </c>
      <c r="G462" s="14" t="s">
        <v>3490</v>
      </c>
      <c r="H462" s="14" t="s">
        <v>390</v>
      </c>
      <c r="I462" s="14"/>
      <c r="J462" s="15" t="s">
        <v>276</v>
      </c>
      <c r="K462" s="15" t="s">
        <v>4201</v>
      </c>
      <c r="L462" s="17" t="s">
        <v>277</v>
      </c>
      <c r="M462" s="17" t="s">
        <v>4202</v>
      </c>
      <c r="N462" s="17" t="s">
        <v>4203</v>
      </c>
      <c r="O462" s="17" t="s">
        <v>32</v>
      </c>
      <c r="P462" t="str">
        <f t="shared" si="7"/>
        <v>堀江中中</v>
      </c>
    </row>
    <row r="463" spans="1:16" x14ac:dyDescent="0.2">
      <c r="A463" s="12">
        <v>2462</v>
      </c>
      <c r="B463" s="13" t="s">
        <v>4204</v>
      </c>
      <c r="C463" s="13" t="s">
        <v>4205</v>
      </c>
      <c r="D463" s="14" t="s">
        <v>87</v>
      </c>
      <c r="E463" s="13" t="s">
        <v>4302</v>
      </c>
      <c r="F463" s="16">
        <v>1</v>
      </c>
      <c r="G463" s="14" t="s">
        <v>3490</v>
      </c>
      <c r="H463" s="14" t="s">
        <v>390</v>
      </c>
      <c r="I463" s="14"/>
      <c r="J463" s="15" t="s">
        <v>4206</v>
      </c>
      <c r="K463" s="15" t="s">
        <v>242</v>
      </c>
      <c r="L463" s="17" t="s">
        <v>4207</v>
      </c>
      <c r="M463" s="17" t="s">
        <v>235</v>
      </c>
      <c r="N463" s="17" t="s">
        <v>4208</v>
      </c>
      <c r="O463" s="17" t="s">
        <v>32</v>
      </c>
      <c r="P463" t="str">
        <f t="shared" si="7"/>
        <v>堀江中中</v>
      </c>
    </row>
    <row r="464" spans="1:16" x14ac:dyDescent="0.2">
      <c r="A464" s="12">
        <v>2463</v>
      </c>
      <c r="B464" s="13" t="s">
        <v>4209</v>
      </c>
      <c r="C464" s="13" t="s">
        <v>4210</v>
      </c>
      <c r="D464" s="14" t="s">
        <v>87</v>
      </c>
      <c r="E464" s="13" t="s">
        <v>4302</v>
      </c>
      <c r="F464" s="16">
        <v>1</v>
      </c>
      <c r="G464" s="14" t="s">
        <v>3490</v>
      </c>
      <c r="H464" s="14" t="s">
        <v>390</v>
      </c>
      <c r="I464" s="14"/>
      <c r="J464" s="15" t="s">
        <v>4211</v>
      </c>
      <c r="K464" s="15" t="s">
        <v>4212</v>
      </c>
      <c r="L464" s="17" t="s">
        <v>4213</v>
      </c>
      <c r="M464" s="17" t="s">
        <v>4214</v>
      </c>
      <c r="N464" s="17" t="s">
        <v>4215</v>
      </c>
      <c r="O464" s="17" t="s">
        <v>32</v>
      </c>
      <c r="P464" t="str">
        <f t="shared" si="7"/>
        <v>堀江中中</v>
      </c>
    </row>
    <row r="465" spans="1:16" x14ac:dyDescent="0.2">
      <c r="A465" s="12">
        <v>2464</v>
      </c>
      <c r="B465" s="13" t="s">
        <v>4216</v>
      </c>
      <c r="C465" s="13" t="s">
        <v>4217</v>
      </c>
      <c r="D465" s="14" t="s">
        <v>87</v>
      </c>
      <c r="E465" s="13" t="s">
        <v>4302</v>
      </c>
      <c r="F465" s="16">
        <v>1</v>
      </c>
      <c r="G465" s="14" t="s">
        <v>3490</v>
      </c>
      <c r="H465" s="14" t="s">
        <v>390</v>
      </c>
      <c r="I465" s="14"/>
      <c r="J465" s="15" t="s">
        <v>1908</v>
      </c>
      <c r="K465" s="15" t="s">
        <v>74</v>
      </c>
      <c r="L465" s="17" t="s">
        <v>1909</v>
      </c>
      <c r="M465" s="17" t="s">
        <v>75</v>
      </c>
      <c r="N465" s="17" t="s">
        <v>4218</v>
      </c>
      <c r="O465" s="17" t="s">
        <v>32</v>
      </c>
      <c r="P465" t="str">
        <f t="shared" si="7"/>
        <v>堀江中中</v>
      </c>
    </row>
    <row r="466" spans="1:16" x14ac:dyDescent="0.2">
      <c r="A466" s="12">
        <v>2465</v>
      </c>
      <c r="B466" s="13" t="s">
        <v>4219</v>
      </c>
      <c r="C466" s="13" t="s">
        <v>4205</v>
      </c>
      <c r="D466" s="14" t="s">
        <v>87</v>
      </c>
      <c r="E466" s="13" t="s">
        <v>4302</v>
      </c>
      <c r="F466" s="16">
        <v>1</v>
      </c>
      <c r="G466" s="14" t="s">
        <v>3490</v>
      </c>
      <c r="H466" s="14" t="s">
        <v>390</v>
      </c>
      <c r="I466" s="14"/>
      <c r="J466" s="15" t="s">
        <v>4220</v>
      </c>
      <c r="K466" s="15" t="s">
        <v>853</v>
      </c>
      <c r="L466" s="17" t="s">
        <v>4221</v>
      </c>
      <c r="M466" s="17" t="s">
        <v>855</v>
      </c>
      <c r="N466" s="17" t="s">
        <v>4222</v>
      </c>
      <c r="O466" s="17" t="s">
        <v>32</v>
      </c>
      <c r="P466" t="str">
        <f t="shared" si="7"/>
        <v>堀江中中</v>
      </c>
    </row>
    <row r="467" spans="1:16" x14ac:dyDescent="0.2">
      <c r="A467" s="12">
        <v>2466</v>
      </c>
      <c r="B467" s="13" t="s">
        <v>4223</v>
      </c>
      <c r="C467" s="13" t="s">
        <v>605</v>
      </c>
      <c r="D467" s="14" t="s">
        <v>87</v>
      </c>
      <c r="E467" s="13" t="s">
        <v>4302</v>
      </c>
      <c r="F467" s="16">
        <v>1</v>
      </c>
      <c r="G467" s="14" t="s">
        <v>3490</v>
      </c>
      <c r="H467" s="14" t="s">
        <v>390</v>
      </c>
      <c r="I467" s="14"/>
      <c r="J467" s="15" t="s">
        <v>360</v>
      </c>
      <c r="K467" s="15" t="s">
        <v>672</v>
      </c>
      <c r="L467" s="17" t="s">
        <v>361</v>
      </c>
      <c r="M467" s="17" t="s">
        <v>674</v>
      </c>
      <c r="N467" s="17" t="s">
        <v>4224</v>
      </c>
      <c r="O467" s="17" t="s">
        <v>32</v>
      </c>
      <c r="P467" t="str">
        <f t="shared" si="7"/>
        <v>堀江中中</v>
      </c>
    </row>
    <row r="468" spans="1:16" x14ac:dyDescent="0.2">
      <c r="A468" s="12">
        <v>2467</v>
      </c>
      <c r="B468" s="13" t="s">
        <v>275</v>
      </c>
      <c r="C468" s="13" t="s">
        <v>4225</v>
      </c>
      <c r="D468" s="14" t="s">
        <v>87</v>
      </c>
      <c r="E468" s="13" t="s">
        <v>4302</v>
      </c>
      <c r="F468" s="16">
        <v>1</v>
      </c>
      <c r="G468" s="14" t="s">
        <v>3490</v>
      </c>
      <c r="H468" s="14" t="s">
        <v>390</v>
      </c>
      <c r="I468" s="14"/>
      <c r="J468" s="15" t="s">
        <v>276</v>
      </c>
      <c r="K468" s="15" t="s">
        <v>4226</v>
      </c>
      <c r="L468" s="17" t="s">
        <v>277</v>
      </c>
      <c r="M468" s="17" t="s">
        <v>4227</v>
      </c>
      <c r="N468" s="17" t="s">
        <v>4228</v>
      </c>
      <c r="O468" s="17" t="s">
        <v>32</v>
      </c>
      <c r="P468" t="str">
        <f t="shared" si="7"/>
        <v>堀江中中</v>
      </c>
    </row>
    <row r="469" spans="1:16" x14ac:dyDescent="0.2">
      <c r="A469" s="12">
        <v>2468</v>
      </c>
      <c r="B469" s="13" t="s">
        <v>4229</v>
      </c>
      <c r="C469" s="13" t="s">
        <v>4230</v>
      </c>
      <c r="D469" s="14" t="s">
        <v>87</v>
      </c>
      <c r="E469" s="13" t="s">
        <v>4302</v>
      </c>
      <c r="F469" s="16">
        <v>1</v>
      </c>
      <c r="G469" s="14" t="s">
        <v>3490</v>
      </c>
      <c r="H469" s="14" t="s">
        <v>390</v>
      </c>
      <c r="I469" s="14"/>
      <c r="J469" s="15" t="s">
        <v>4231</v>
      </c>
      <c r="K469" s="15" t="s">
        <v>98</v>
      </c>
      <c r="L469" s="17" t="s">
        <v>4232</v>
      </c>
      <c r="M469" s="17" t="s">
        <v>99</v>
      </c>
      <c r="N469" s="17" t="s">
        <v>4233</v>
      </c>
      <c r="O469" s="17" t="s">
        <v>32</v>
      </c>
      <c r="P469" t="str">
        <f t="shared" si="7"/>
        <v>堀江中中</v>
      </c>
    </row>
    <row r="470" spans="1:16" x14ac:dyDescent="0.2">
      <c r="A470" s="12">
        <v>2469</v>
      </c>
      <c r="B470" s="13" t="s">
        <v>3649</v>
      </c>
      <c r="C470" s="13" t="s">
        <v>4234</v>
      </c>
      <c r="D470" s="14" t="s">
        <v>87</v>
      </c>
      <c r="E470" s="13" t="s">
        <v>4302</v>
      </c>
      <c r="F470" s="16">
        <v>1</v>
      </c>
      <c r="G470" s="14" t="s">
        <v>3490</v>
      </c>
      <c r="H470" s="14" t="s">
        <v>390</v>
      </c>
      <c r="I470" s="14"/>
      <c r="J470" s="15" t="s">
        <v>4235</v>
      </c>
      <c r="K470" s="15" t="s">
        <v>228</v>
      </c>
      <c r="L470" s="17" t="s">
        <v>3653</v>
      </c>
      <c r="M470" s="17" t="s">
        <v>229</v>
      </c>
      <c r="N470" s="17" t="s">
        <v>4236</v>
      </c>
      <c r="O470" s="17" t="s">
        <v>32</v>
      </c>
      <c r="P470" t="str">
        <f t="shared" si="7"/>
        <v>堀江中中</v>
      </c>
    </row>
    <row r="471" spans="1:16" x14ac:dyDescent="0.2">
      <c r="A471" s="12">
        <v>2470</v>
      </c>
      <c r="B471" s="13" t="s">
        <v>4237</v>
      </c>
      <c r="C471" s="13" t="s">
        <v>4238</v>
      </c>
      <c r="D471" s="14" t="s">
        <v>87</v>
      </c>
      <c r="E471" s="13" t="s">
        <v>4302</v>
      </c>
      <c r="F471" s="16">
        <v>2</v>
      </c>
      <c r="G471" s="14" t="s">
        <v>3490</v>
      </c>
      <c r="H471" s="14" t="s">
        <v>390</v>
      </c>
      <c r="I471" s="14"/>
      <c r="J471" s="15" t="s">
        <v>4239</v>
      </c>
      <c r="K471" s="15" t="s">
        <v>4240</v>
      </c>
      <c r="L471" s="17" t="s">
        <v>4241</v>
      </c>
      <c r="M471" s="17" t="s">
        <v>4242</v>
      </c>
      <c r="N471" s="17" t="s">
        <v>2046</v>
      </c>
      <c r="O471" s="17" t="s">
        <v>32</v>
      </c>
      <c r="P471" t="str">
        <f t="shared" si="7"/>
        <v>堀江中中</v>
      </c>
    </row>
    <row r="472" spans="1:16" x14ac:dyDescent="0.2">
      <c r="A472" s="12">
        <v>2471</v>
      </c>
      <c r="B472" s="22" t="s">
        <v>4243</v>
      </c>
      <c r="C472" s="22" t="s">
        <v>4244</v>
      </c>
      <c r="D472" s="14" t="s">
        <v>87</v>
      </c>
      <c r="E472" s="22" t="s">
        <v>4295</v>
      </c>
      <c r="F472" s="12">
        <v>1</v>
      </c>
      <c r="G472" s="14" t="s">
        <v>3490</v>
      </c>
      <c r="H472" s="14" t="s">
        <v>390</v>
      </c>
      <c r="I472" s="23"/>
      <c r="J472" s="21" t="s">
        <v>4245</v>
      </c>
      <c r="K472" s="21" t="s">
        <v>37</v>
      </c>
      <c r="L472" s="17" t="s">
        <v>4246</v>
      </c>
      <c r="M472" s="17" t="s">
        <v>39</v>
      </c>
      <c r="N472" s="17" t="s">
        <v>4247</v>
      </c>
      <c r="O472" s="17" t="s">
        <v>32</v>
      </c>
      <c r="P472" t="str">
        <f t="shared" si="7"/>
        <v>東海大浦安中中</v>
      </c>
    </row>
    <row r="473" spans="1:16" x14ac:dyDescent="0.2">
      <c r="A473" s="12">
        <v>2472</v>
      </c>
      <c r="B473" s="13" t="s">
        <v>4248</v>
      </c>
      <c r="C473" s="13" t="s">
        <v>4249</v>
      </c>
      <c r="D473" s="14" t="s">
        <v>87</v>
      </c>
      <c r="E473" s="13" t="s">
        <v>4286</v>
      </c>
      <c r="F473" s="16">
        <v>1</v>
      </c>
      <c r="G473" s="14" t="s">
        <v>3490</v>
      </c>
      <c r="H473" s="14" t="s">
        <v>390</v>
      </c>
      <c r="I473" s="14"/>
      <c r="J473" s="15" t="s">
        <v>4250</v>
      </c>
      <c r="K473" s="15" t="s">
        <v>4251</v>
      </c>
      <c r="L473" s="17" t="s">
        <v>4252</v>
      </c>
      <c r="M473" s="17" t="s">
        <v>216</v>
      </c>
      <c r="N473" s="17" t="s">
        <v>4253</v>
      </c>
      <c r="O473" s="17" t="s">
        <v>32</v>
      </c>
      <c r="P473" t="str">
        <f t="shared" si="7"/>
        <v>市川五中中</v>
      </c>
    </row>
    <row r="474" spans="1:16" x14ac:dyDescent="0.2">
      <c r="A474" s="12">
        <v>2473</v>
      </c>
      <c r="B474" s="13" t="s">
        <v>4254</v>
      </c>
      <c r="C474" s="13" t="s">
        <v>4255</v>
      </c>
      <c r="D474" s="14" t="s">
        <v>87</v>
      </c>
      <c r="E474" s="13" t="s">
        <v>4286</v>
      </c>
      <c r="F474" s="16">
        <v>1</v>
      </c>
      <c r="G474" s="14" t="s">
        <v>3490</v>
      </c>
      <c r="H474" s="14" t="s">
        <v>390</v>
      </c>
      <c r="I474" s="14"/>
      <c r="J474" s="15" t="s">
        <v>4256</v>
      </c>
      <c r="K474" s="15" t="s">
        <v>4257</v>
      </c>
      <c r="L474" s="17" t="s">
        <v>4258</v>
      </c>
      <c r="M474" s="17" t="s">
        <v>4259</v>
      </c>
      <c r="N474" s="17" t="s">
        <v>4260</v>
      </c>
      <c r="O474" s="17" t="s">
        <v>32</v>
      </c>
      <c r="P474" t="str">
        <f t="shared" si="7"/>
        <v>市川五中中</v>
      </c>
    </row>
    <row r="475" spans="1:16" x14ac:dyDescent="0.2">
      <c r="A475" s="12">
        <v>2474</v>
      </c>
      <c r="B475" s="13" t="s">
        <v>4261</v>
      </c>
      <c r="C475" s="13" t="s">
        <v>4262</v>
      </c>
      <c r="D475" s="14" t="s">
        <v>87</v>
      </c>
      <c r="E475" s="13" t="s">
        <v>4286</v>
      </c>
      <c r="F475" s="16">
        <v>1</v>
      </c>
      <c r="G475" s="14" t="s">
        <v>3490</v>
      </c>
      <c r="H475" s="14" t="s">
        <v>390</v>
      </c>
      <c r="I475" s="14"/>
      <c r="J475" s="15" t="s">
        <v>4263</v>
      </c>
      <c r="K475" s="15" t="s">
        <v>4264</v>
      </c>
      <c r="L475" s="17" t="s">
        <v>4265</v>
      </c>
      <c r="M475" s="17" t="s">
        <v>4266</v>
      </c>
      <c r="N475" s="17" t="s">
        <v>4267</v>
      </c>
      <c r="O475" s="17" t="s">
        <v>32</v>
      </c>
      <c r="P475" t="str">
        <f t="shared" si="7"/>
        <v>市川五中中</v>
      </c>
    </row>
    <row r="476" spans="1:16" x14ac:dyDescent="0.2">
      <c r="A476" s="12">
        <v>2475</v>
      </c>
      <c r="B476" s="13" t="s">
        <v>1430</v>
      </c>
      <c r="C476" s="13" t="s">
        <v>4268</v>
      </c>
      <c r="D476" s="14" t="s">
        <v>87</v>
      </c>
      <c r="E476" s="13" t="s">
        <v>4286</v>
      </c>
      <c r="F476" s="16">
        <v>1</v>
      </c>
      <c r="G476" s="14" t="s">
        <v>3490</v>
      </c>
      <c r="H476" s="14" t="s">
        <v>390</v>
      </c>
      <c r="I476" s="14"/>
      <c r="J476" s="15" t="s">
        <v>3671</v>
      </c>
      <c r="K476" s="15" t="s">
        <v>4269</v>
      </c>
      <c r="L476" s="17" t="s">
        <v>424</v>
      </c>
      <c r="M476" s="17" t="s">
        <v>4270</v>
      </c>
      <c r="N476" s="17" t="s">
        <v>3601</v>
      </c>
      <c r="O476" s="17" t="s">
        <v>32</v>
      </c>
      <c r="P476" t="str">
        <f t="shared" si="7"/>
        <v>市川五中中</v>
      </c>
    </row>
    <row r="477" spans="1:16" x14ac:dyDescent="0.2">
      <c r="A477" s="12">
        <v>2476</v>
      </c>
      <c r="B477" s="17" t="s">
        <v>4271</v>
      </c>
      <c r="C477" s="17" t="s">
        <v>4272</v>
      </c>
      <c r="D477" s="14" t="s">
        <v>87</v>
      </c>
      <c r="E477" s="15" t="s">
        <v>4286</v>
      </c>
      <c r="F477" s="16">
        <v>1</v>
      </c>
      <c r="G477" s="14" t="s">
        <v>3490</v>
      </c>
      <c r="H477" s="14" t="s">
        <v>390</v>
      </c>
      <c r="I477" s="17"/>
      <c r="J477" s="15" t="s">
        <v>4273</v>
      </c>
      <c r="K477" s="17" t="s">
        <v>4274</v>
      </c>
      <c r="L477" s="17" t="s">
        <v>1668</v>
      </c>
      <c r="M477" s="17" t="s">
        <v>1532</v>
      </c>
      <c r="N477" s="17" t="s">
        <v>4275</v>
      </c>
      <c r="O477" s="17" t="s">
        <v>32</v>
      </c>
      <c r="P477" t="str">
        <f t="shared" si="7"/>
        <v>市川五中中</v>
      </c>
    </row>
    <row r="478" spans="1:16" x14ac:dyDescent="0.2">
      <c r="A478" s="12">
        <v>2477</v>
      </c>
      <c r="B478" s="17" t="s">
        <v>4276</v>
      </c>
      <c r="C478" s="17" t="s">
        <v>237</v>
      </c>
      <c r="D478" s="14" t="s">
        <v>87</v>
      </c>
      <c r="E478" s="15" t="s">
        <v>4286</v>
      </c>
      <c r="F478" s="16">
        <v>1</v>
      </c>
      <c r="G478" s="14" t="s">
        <v>3490</v>
      </c>
      <c r="H478" s="14" t="s">
        <v>390</v>
      </c>
      <c r="I478" s="17"/>
      <c r="J478" s="15" t="s">
        <v>4277</v>
      </c>
      <c r="K478" s="17" t="s">
        <v>4114</v>
      </c>
      <c r="L478" s="17" t="s">
        <v>2087</v>
      </c>
      <c r="M478" s="17" t="s">
        <v>59</v>
      </c>
      <c r="N478" s="17" t="s">
        <v>3673</v>
      </c>
      <c r="O478" s="17" t="s">
        <v>32</v>
      </c>
      <c r="P478" t="str">
        <f t="shared" si="7"/>
        <v>市川五中中</v>
      </c>
    </row>
    <row r="479" spans="1:16" x14ac:dyDescent="0.2">
      <c r="A479" s="12">
        <v>2478</v>
      </c>
      <c r="B479" s="17" t="s">
        <v>4278</v>
      </c>
      <c r="C479" s="17" t="s">
        <v>4279</v>
      </c>
      <c r="D479" s="14" t="s">
        <v>87</v>
      </c>
      <c r="E479" s="15" t="s">
        <v>4296</v>
      </c>
      <c r="F479" s="16">
        <v>1</v>
      </c>
      <c r="G479" s="14" t="s">
        <v>3490</v>
      </c>
      <c r="H479" s="14" t="s">
        <v>390</v>
      </c>
      <c r="I479" s="17"/>
      <c r="J479" s="15" t="s">
        <v>267</v>
      </c>
      <c r="K479" s="17" t="s">
        <v>4280</v>
      </c>
      <c r="L479" s="17" t="s">
        <v>268</v>
      </c>
      <c r="M479" s="17" t="s">
        <v>4281</v>
      </c>
      <c r="N479" s="17" t="s">
        <v>3373</v>
      </c>
      <c r="O479" s="17" t="s">
        <v>32</v>
      </c>
      <c r="P479" t="str">
        <f t="shared" si="7"/>
        <v>日の出中中</v>
      </c>
    </row>
    <row r="480" spans="1:16" x14ac:dyDescent="0.2">
      <c r="A480" s="12">
        <v>2479</v>
      </c>
      <c r="B480" s="17" t="s">
        <v>4649</v>
      </c>
      <c r="C480" s="17" t="s">
        <v>4650</v>
      </c>
      <c r="D480" s="14" t="s">
        <v>87</v>
      </c>
      <c r="E480" s="15" t="s">
        <v>4298</v>
      </c>
      <c r="F480" s="16">
        <v>1</v>
      </c>
      <c r="G480" s="14" t="s">
        <v>4628</v>
      </c>
      <c r="H480" s="14" t="s">
        <v>390</v>
      </c>
      <c r="I480" s="17"/>
      <c r="J480" s="15" t="s">
        <v>3711</v>
      </c>
      <c r="K480" s="17" t="s">
        <v>4651</v>
      </c>
      <c r="L480" s="17" t="s">
        <v>3712</v>
      </c>
      <c r="M480" s="17" t="s">
        <v>4652</v>
      </c>
      <c r="N480" s="17" t="s">
        <v>4653</v>
      </c>
      <c r="O480" s="17" t="s">
        <v>32</v>
      </c>
      <c r="P480" t="str">
        <f t="shared" si="7"/>
        <v>入船中中</v>
      </c>
    </row>
    <row r="481" spans="1:16" x14ac:dyDescent="0.2">
      <c r="A481" s="12">
        <v>2480</v>
      </c>
      <c r="B481" s="17" t="s">
        <v>4496</v>
      </c>
      <c r="C481" s="17" t="s">
        <v>4654</v>
      </c>
      <c r="D481" s="14" t="s">
        <v>87</v>
      </c>
      <c r="E481" s="15" t="s">
        <v>4298</v>
      </c>
      <c r="F481" s="16">
        <v>1</v>
      </c>
      <c r="G481" s="14" t="s">
        <v>4628</v>
      </c>
      <c r="H481" s="14" t="s">
        <v>390</v>
      </c>
      <c r="I481" s="17"/>
      <c r="J481" s="15" t="s">
        <v>997</v>
      </c>
      <c r="K481" s="17" t="s">
        <v>242</v>
      </c>
      <c r="L481" s="17" t="s">
        <v>998</v>
      </c>
      <c r="M481" s="17" t="s">
        <v>235</v>
      </c>
      <c r="N481" s="17" t="s">
        <v>4655</v>
      </c>
      <c r="O481" s="17" t="s">
        <v>32</v>
      </c>
      <c r="P481" t="str">
        <f t="shared" si="7"/>
        <v>入船中中</v>
      </c>
    </row>
    <row r="482" spans="1:16" x14ac:dyDescent="0.2">
      <c r="A482" s="12">
        <v>2481</v>
      </c>
      <c r="B482" s="17" t="s">
        <v>4656</v>
      </c>
      <c r="C482" s="17" t="s">
        <v>4657</v>
      </c>
      <c r="D482" s="14" t="s">
        <v>87</v>
      </c>
      <c r="E482" s="15" t="s">
        <v>4298</v>
      </c>
      <c r="F482" s="16">
        <v>1</v>
      </c>
      <c r="G482" s="14" t="s">
        <v>4628</v>
      </c>
      <c r="H482" s="14" t="s">
        <v>390</v>
      </c>
      <c r="I482" s="17"/>
      <c r="J482" s="15" t="s">
        <v>4361</v>
      </c>
      <c r="K482" s="17" t="s">
        <v>35</v>
      </c>
      <c r="L482" s="17" t="s">
        <v>4658</v>
      </c>
      <c r="M482" s="17" t="s">
        <v>2219</v>
      </c>
      <c r="N482" s="17" t="s">
        <v>3601</v>
      </c>
      <c r="O482" s="17" t="s">
        <v>32</v>
      </c>
      <c r="P482" t="str">
        <f t="shared" si="7"/>
        <v>入船中中</v>
      </c>
    </row>
    <row r="483" spans="1:16" x14ac:dyDescent="0.2">
      <c r="A483" s="12">
        <v>2482</v>
      </c>
      <c r="B483" s="17" t="s">
        <v>4659</v>
      </c>
      <c r="C483" s="17" t="s">
        <v>4660</v>
      </c>
      <c r="D483" s="14" t="s">
        <v>87</v>
      </c>
      <c r="E483" s="15" t="s">
        <v>4298</v>
      </c>
      <c r="F483" s="16">
        <v>1</v>
      </c>
      <c r="G483" s="14" t="s">
        <v>4628</v>
      </c>
      <c r="H483" s="14" t="s">
        <v>390</v>
      </c>
      <c r="I483" s="17"/>
      <c r="J483" s="15" t="s">
        <v>4661</v>
      </c>
      <c r="K483" s="17" t="s">
        <v>4432</v>
      </c>
      <c r="L483" s="17" t="s">
        <v>4662</v>
      </c>
      <c r="M483" s="17" t="s">
        <v>4479</v>
      </c>
      <c r="N483" s="17" t="s">
        <v>4663</v>
      </c>
      <c r="O483" s="17" t="s">
        <v>32</v>
      </c>
      <c r="P483" t="str">
        <f t="shared" si="7"/>
        <v>入船中中</v>
      </c>
    </row>
    <row r="484" spans="1:16" x14ac:dyDescent="0.2">
      <c r="A484" s="12">
        <v>2483</v>
      </c>
      <c r="B484" s="17" t="s">
        <v>4664</v>
      </c>
      <c r="C484" s="17" t="s">
        <v>4665</v>
      </c>
      <c r="D484" s="14" t="s">
        <v>87</v>
      </c>
      <c r="E484" s="15" t="s">
        <v>3494</v>
      </c>
      <c r="F484" s="16">
        <v>1</v>
      </c>
      <c r="G484" s="14" t="s">
        <v>4666</v>
      </c>
      <c r="H484" s="14" t="s">
        <v>390</v>
      </c>
      <c r="I484" s="17"/>
      <c r="J484" s="15" t="s">
        <v>4667</v>
      </c>
      <c r="K484" s="17" t="s">
        <v>4668</v>
      </c>
      <c r="L484" s="17" t="s">
        <v>4669</v>
      </c>
      <c r="M484" s="17" t="s">
        <v>4670</v>
      </c>
      <c r="N484" s="17" t="s">
        <v>4671</v>
      </c>
      <c r="O484" s="17" t="s">
        <v>32</v>
      </c>
      <c r="P484" t="str">
        <f t="shared" si="7"/>
        <v>市川中中</v>
      </c>
    </row>
    <row r="485" spans="1:16" x14ac:dyDescent="0.2">
      <c r="A485" s="12">
        <v>2484</v>
      </c>
      <c r="B485" s="17" t="s">
        <v>4672</v>
      </c>
      <c r="C485" s="17" t="s">
        <v>4673</v>
      </c>
      <c r="D485" s="14" t="s">
        <v>87</v>
      </c>
      <c r="E485" s="15" t="s">
        <v>4301</v>
      </c>
      <c r="F485" s="16">
        <v>2</v>
      </c>
      <c r="G485" s="14" t="s">
        <v>4674</v>
      </c>
      <c r="H485" s="14" t="s">
        <v>390</v>
      </c>
      <c r="I485" s="17"/>
      <c r="J485" s="15" t="s">
        <v>4675</v>
      </c>
      <c r="K485" s="17" t="s">
        <v>4676</v>
      </c>
      <c r="L485" s="17" t="s">
        <v>4677</v>
      </c>
      <c r="M485" s="17" t="s">
        <v>918</v>
      </c>
      <c r="N485" s="17" t="s">
        <v>1709</v>
      </c>
      <c r="O485" s="17" t="s">
        <v>32</v>
      </c>
      <c r="P485" t="str">
        <f t="shared" si="7"/>
        <v>福栄中中</v>
      </c>
    </row>
    <row r="486" spans="1:16" x14ac:dyDescent="0.2">
      <c r="A486" s="12">
        <v>2485</v>
      </c>
      <c r="B486" s="17" t="s">
        <v>4678</v>
      </c>
      <c r="C486" s="17" t="s">
        <v>4679</v>
      </c>
      <c r="D486" s="14" t="s">
        <v>87</v>
      </c>
      <c r="E486" s="15" t="s">
        <v>4301</v>
      </c>
      <c r="F486" s="16">
        <v>1</v>
      </c>
      <c r="G486" s="14" t="s">
        <v>4674</v>
      </c>
      <c r="H486" s="14" t="s">
        <v>390</v>
      </c>
      <c r="I486" s="17"/>
      <c r="J486" s="15" t="s">
        <v>4680</v>
      </c>
      <c r="K486" s="17" t="s">
        <v>4681</v>
      </c>
      <c r="L486" s="17" t="s">
        <v>1868</v>
      </c>
      <c r="M486" s="17" t="s">
        <v>4682</v>
      </c>
      <c r="N486" s="17" t="s">
        <v>4683</v>
      </c>
      <c r="O486" s="17" t="s">
        <v>32</v>
      </c>
      <c r="P486" t="str">
        <f t="shared" si="7"/>
        <v>福栄中中</v>
      </c>
    </row>
    <row r="487" spans="1:16" x14ac:dyDescent="0.2">
      <c r="A487" s="12">
        <v>2486</v>
      </c>
      <c r="B487" s="17" t="s">
        <v>4684</v>
      </c>
      <c r="C487" s="17" t="s">
        <v>4685</v>
      </c>
      <c r="D487" s="14" t="s">
        <v>87</v>
      </c>
      <c r="E487" s="15" t="s">
        <v>4301</v>
      </c>
      <c r="F487" s="16">
        <v>1</v>
      </c>
      <c r="G487" s="14" t="s">
        <v>4674</v>
      </c>
      <c r="H487" s="14" t="s">
        <v>390</v>
      </c>
      <c r="I487" s="17"/>
      <c r="J487" s="15" t="s">
        <v>4686</v>
      </c>
      <c r="K487" s="17" t="s">
        <v>4687</v>
      </c>
      <c r="L487" s="17" t="s">
        <v>4688</v>
      </c>
      <c r="M487" s="17" t="s">
        <v>2250</v>
      </c>
      <c r="N487" s="17" t="s">
        <v>4253</v>
      </c>
      <c r="O487" s="17" t="s">
        <v>32</v>
      </c>
      <c r="P487" t="str">
        <f t="shared" si="7"/>
        <v>福栄中中</v>
      </c>
    </row>
    <row r="488" spans="1:16" x14ac:dyDescent="0.2">
      <c r="A488" s="12">
        <v>2487</v>
      </c>
      <c r="B488" s="17" t="s">
        <v>4689</v>
      </c>
      <c r="C488" s="17" t="s">
        <v>4690</v>
      </c>
      <c r="D488" s="14" t="s">
        <v>87</v>
      </c>
      <c r="E488" s="15" t="s">
        <v>4301</v>
      </c>
      <c r="F488" s="16">
        <v>1</v>
      </c>
      <c r="G488" s="14" t="s">
        <v>4674</v>
      </c>
      <c r="H488" s="14" t="s">
        <v>390</v>
      </c>
      <c r="I488" s="17"/>
      <c r="J488" s="15" t="s">
        <v>4691</v>
      </c>
      <c r="K488" s="17" t="s">
        <v>4692</v>
      </c>
      <c r="L488" s="17" t="s">
        <v>4693</v>
      </c>
      <c r="M488" s="17" t="s">
        <v>4694</v>
      </c>
      <c r="N488" s="17" t="s">
        <v>4695</v>
      </c>
      <c r="O488" s="17" t="s">
        <v>32</v>
      </c>
      <c r="P488" t="str">
        <f t="shared" si="7"/>
        <v>福栄中中</v>
      </c>
    </row>
    <row r="489" spans="1:16" x14ac:dyDescent="0.2">
      <c r="A489" s="12">
        <v>2488</v>
      </c>
      <c r="B489" s="17" t="s">
        <v>4696</v>
      </c>
      <c r="C489" s="17" t="s">
        <v>4697</v>
      </c>
      <c r="D489" s="14" t="s">
        <v>87</v>
      </c>
      <c r="E489" s="15" t="s">
        <v>4301</v>
      </c>
      <c r="F489" s="16">
        <v>1</v>
      </c>
      <c r="G489" s="14" t="s">
        <v>4674</v>
      </c>
      <c r="H489" s="14" t="s">
        <v>390</v>
      </c>
      <c r="I489" s="17"/>
      <c r="J489" s="15" t="s">
        <v>4698</v>
      </c>
      <c r="K489" s="17" t="s">
        <v>4699</v>
      </c>
      <c r="L489" s="17" t="s">
        <v>4700</v>
      </c>
      <c r="M489" s="17" t="s">
        <v>2099</v>
      </c>
      <c r="N489" s="17" t="s">
        <v>4701</v>
      </c>
      <c r="O489" s="17" t="s">
        <v>32</v>
      </c>
      <c r="P489" t="str">
        <f t="shared" si="7"/>
        <v>福栄中中</v>
      </c>
    </row>
    <row r="490" spans="1:16" x14ac:dyDescent="0.2">
      <c r="A490" s="12">
        <v>2489</v>
      </c>
      <c r="B490" s="17" t="s">
        <v>4702</v>
      </c>
      <c r="C490" s="17" t="s">
        <v>4703</v>
      </c>
      <c r="D490" s="14" t="s">
        <v>87</v>
      </c>
      <c r="E490" s="15" t="s">
        <v>4301</v>
      </c>
      <c r="F490" s="16">
        <v>1</v>
      </c>
      <c r="G490" s="14" t="s">
        <v>4674</v>
      </c>
      <c r="H490" s="14" t="s">
        <v>390</v>
      </c>
      <c r="I490" s="17"/>
      <c r="J490" s="15" t="s">
        <v>4704</v>
      </c>
      <c r="K490" s="17" t="s">
        <v>4705</v>
      </c>
      <c r="L490" s="17" t="s">
        <v>1650</v>
      </c>
      <c r="M490" s="17" t="s">
        <v>53</v>
      </c>
      <c r="N490" s="17" t="s">
        <v>3776</v>
      </c>
      <c r="O490" s="17" t="s">
        <v>32</v>
      </c>
      <c r="P490" t="str">
        <f t="shared" si="7"/>
        <v>福栄中中</v>
      </c>
    </row>
    <row r="491" spans="1:16" x14ac:dyDescent="0.2">
      <c r="A491" s="12">
        <v>2490</v>
      </c>
      <c r="B491" s="17" t="s">
        <v>832</v>
      </c>
      <c r="C491" s="17" t="s">
        <v>4706</v>
      </c>
      <c r="D491" s="14" t="s">
        <v>87</v>
      </c>
      <c r="E491" s="15" t="s">
        <v>4301</v>
      </c>
      <c r="F491" s="16">
        <v>1</v>
      </c>
      <c r="G491" s="14" t="s">
        <v>4674</v>
      </c>
      <c r="H491" s="14" t="s">
        <v>390</v>
      </c>
      <c r="I491" s="17"/>
      <c r="J491" s="15" t="s">
        <v>4707</v>
      </c>
      <c r="K491" s="17" t="s">
        <v>4708</v>
      </c>
      <c r="L491" s="17" t="s">
        <v>4709</v>
      </c>
      <c r="M491" s="17" t="s">
        <v>301</v>
      </c>
      <c r="N491" s="17" t="s">
        <v>3927</v>
      </c>
      <c r="O491" s="17" t="s">
        <v>32</v>
      </c>
      <c r="P491" t="str">
        <f t="shared" si="7"/>
        <v>福栄中中</v>
      </c>
    </row>
    <row r="492" spans="1:16" x14ac:dyDescent="0.2">
      <c r="A492" s="12">
        <v>2491</v>
      </c>
      <c r="B492" s="17" t="s">
        <v>4710</v>
      </c>
      <c r="C492" s="17" t="s">
        <v>4711</v>
      </c>
      <c r="D492" s="14" t="s">
        <v>87</v>
      </c>
      <c r="E492" s="15" t="s">
        <v>4301</v>
      </c>
      <c r="F492" s="16">
        <v>1</v>
      </c>
      <c r="G492" s="14" t="s">
        <v>4674</v>
      </c>
      <c r="H492" s="14" t="s">
        <v>390</v>
      </c>
      <c r="I492" s="17"/>
      <c r="J492" s="15" t="s">
        <v>4712</v>
      </c>
      <c r="K492" s="17" t="s">
        <v>4713</v>
      </c>
      <c r="L492" s="17" t="s">
        <v>38</v>
      </c>
      <c r="M492" s="17" t="s">
        <v>4714</v>
      </c>
      <c r="N492" s="17" t="s">
        <v>4715</v>
      </c>
      <c r="O492" s="17" t="s">
        <v>32</v>
      </c>
      <c r="P492" t="str">
        <f t="shared" si="7"/>
        <v>福栄中中</v>
      </c>
    </row>
    <row r="493" spans="1:16" x14ac:dyDescent="0.2">
      <c r="A493" s="12">
        <v>2492</v>
      </c>
      <c r="B493" s="17" t="s">
        <v>152</v>
      </c>
      <c r="C493" s="17" t="s">
        <v>4716</v>
      </c>
      <c r="D493" s="14" t="s">
        <v>87</v>
      </c>
      <c r="E493" s="15" t="s">
        <v>4301</v>
      </c>
      <c r="F493" s="16">
        <v>1</v>
      </c>
      <c r="G493" s="14" t="s">
        <v>4674</v>
      </c>
      <c r="H493" s="14" t="s">
        <v>390</v>
      </c>
      <c r="I493" s="17"/>
      <c r="J493" s="15" t="s">
        <v>3854</v>
      </c>
      <c r="K493" s="17" t="s">
        <v>4717</v>
      </c>
      <c r="L493" s="17" t="s">
        <v>83</v>
      </c>
      <c r="M493" s="17" t="s">
        <v>4718</v>
      </c>
      <c r="N493" s="17" t="s">
        <v>4463</v>
      </c>
      <c r="O493" s="17" t="s">
        <v>32</v>
      </c>
      <c r="P493" t="str">
        <f t="shared" si="7"/>
        <v>福栄中中</v>
      </c>
    </row>
    <row r="494" spans="1:16" x14ac:dyDescent="0.2">
      <c r="A494" s="12">
        <v>2493</v>
      </c>
      <c r="B494" s="17" t="s">
        <v>4719</v>
      </c>
      <c r="C494" s="17" t="s">
        <v>4720</v>
      </c>
      <c r="D494" s="14" t="s">
        <v>87</v>
      </c>
      <c r="E494" s="15" t="s">
        <v>4301</v>
      </c>
      <c r="F494" s="16">
        <v>1</v>
      </c>
      <c r="G494" s="14" t="s">
        <v>4674</v>
      </c>
      <c r="H494" s="14" t="s">
        <v>390</v>
      </c>
      <c r="I494" s="17"/>
      <c r="J494" s="15" t="s">
        <v>4721</v>
      </c>
      <c r="K494" s="17" t="s">
        <v>4722</v>
      </c>
      <c r="L494" s="17" t="s">
        <v>4723</v>
      </c>
      <c r="M494" s="17" t="s">
        <v>63</v>
      </c>
      <c r="N494" s="17" t="s">
        <v>4724</v>
      </c>
      <c r="O494" s="17" t="s">
        <v>32</v>
      </c>
      <c r="P494" t="str">
        <f t="shared" si="7"/>
        <v>福栄中中</v>
      </c>
    </row>
    <row r="495" spans="1:16" x14ac:dyDescent="0.2">
      <c r="A495" s="12">
        <v>2494</v>
      </c>
      <c r="B495" s="17" t="s">
        <v>4725</v>
      </c>
      <c r="C495" s="17" t="s">
        <v>4586</v>
      </c>
      <c r="D495" s="14" t="s">
        <v>87</v>
      </c>
      <c r="E495" s="15" t="s">
        <v>4301</v>
      </c>
      <c r="F495" s="16">
        <v>1</v>
      </c>
      <c r="G495" s="14" t="s">
        <v>4674</v>
      </c>
      <c r="H495" s="14" t="s">
        <v>390</v>
      </c>
      <c r="I495" s="17"/>
      <c r="J495" s="15" t="s">
        <v>4726</v>
      </c>
      <c r="K495" s="17" t="s">
        <v>4114</v>
      </c>
      <c r="L495" s="17" t="s">
        <v>518</v>
      </c>
      <c r="M495" s="17" t="s">
        <v>59</v>
      </c>
      <c r="N495" s="17" t="s">
        <v>4190</v>
      </c>
      <c r="O495" s="17" t="s">
        <v>32</v>
      </c>
      <c r="P495" t="str">
        <f t="shared" si="7"/>
        <v>福栄中中</v>
      </c>
    </row>
    <row r="496" spans="1:16" x14ac:dyDescent="0.2">
      <c r="A496" s="12">
        <v>2495</v>
      </c>
      <c r="B496" s="17" t="s">
        <v>4727</v>
      </c>
      <c r="C496" s="17" t="s">
        <v>4728</v>
      </c>
      <c r="D496" s="14" t="s">
        <v>87</v>
      </c>
      <c r="E496" s="15" t="s">
        <v>4301</v>
      </c>
      <c r="F496" s="16">
        <v>1</v>
      </c>
      <c r="G496" s="14" t="s">
        <v>4674</v>
      </c>
      <c r="H496" s="14" t="s">
        <v>390</v>
      </c>
      <c r="I496" s="17"/>
      <c r="J496" s="15" t="s">
        <v>4729</v>
      </c>
      <c r="K496" s="17" t="s">
        <v>4730</v>
      </c>
      <c r="L496" s="17" t="s">
        <v>239</v>
      </c>
      <c r="M496" s="17" t="s">
        <v>4731</v>
      </c>
      <c r="N496" s="17" t="s">
        <v>4443</v>
      </c>
      <c r="O496" s="17" t="s">
        <v>32</v>
      </c>
      <c r="P496" t="str">
        <f t="shared" si="7"/>
        <v>福栄中中</v>
      </c>
    </row>
    <row r="497" spans="1:16" x14ac:dyDescent="0.2">
      <c r="A497" s="12">
        <v>2496</v>
      </c>
      <c r="B497" s="17" t="s">
        <v>3871</v>
      </c>
      <c r="C497" s="17" t="s">
        <v>4732</v>
      </c>
      <c r="D497" s="14" t="s">
        <v>87</v>
      </c>
      <c r="E497" s="15" t="s">
        <v>4301</v>
      </c>
      <c r="F497" s="16">
        <v>1</v>
      </c>
      <c r="G497" s="14" t="s">
        <v>4674</v>
      </c>
      <c r="H497" s="14" t="s">
        <v>390</v>
      </c>
      <c r="I497" s="17"/>
      <c r="J497" s="15" t="s">
        <v>4733</v>
      </c>
      <c r="K497" s="17" t="s">
        <v>4734</v>
      </c>
      <c r="L497" s="17" t="s">
        <v>636</v>
      </c>
      <c r="M497" s="17" t="s">
        <v>1732</v>
      </c>
      <c r="N497" s="17" t="s">
        <v>4735</v>
      </c>
      <c r="O497" s="17" t="s">
        <v>32</v>
      </c>
      <c r="P497" t="str">
        <f t="shared" si="7"/>
        <v>福栄中中</v>
      </c>
    </row>
    <row r="498" spans="1:16" x14ac:dyDescent="0.2">
      <c r="A498" s="12">
        <v>2497</v>
      </c>
      <c r="B498" s="17" t="s">
        <v>4736</v>
      </c>
      <c r="C498" s="17" t="s">
        <v>4737</v>
      </c>
      <c r="D498" s="14" t="s">
        <v>87</v>
      </c>
      <c r="E498" s="15" t="s">
        <v>4301</v>
      </c>
      <c r="F498" s="16">
        <v>1</v>
      </c>
      <c r="G498" s="14" t="s">
        <v>4674</v>
      </c>
      <c r="H498" s="14" t="s">
        <v>390</v>
      </c>
      <c r="I498" s="17"/>
      <c r="J498" s="15" t="s">
        <v>4738</v>
      </c>
      <c r="K498" s="17" t="s">
        <v>4739</v>
      </c>
      <c r="L498" s="17" t="s">
        <v>4740</v>
      </c>
      <c r="M498" s="17" t="s">
        <v>4741</v>
      </c>
      <c r="N498" s="17" t="s">
        <v>4742</v>
      </c>
      <c r="O498" s="17" t="s">
        <v>32</v>
      </c>
      <c r="P498" t="str">
        <f t="shared" si="7"/>
        <v>福栄中中</v>
      </c>
    </row>
    <row r="499" spans="1:16" x14ac:dyDescent="0.2">
      <c r="A499" s="12">
        <v>2498</v>
      </c>
      <c r="B499" s="17" t="s">
        <v>4743</v>
      </c>
      <c r="C499" s="17" t="s">
        <v>4744</v>
      </c>
      <c r="D499" s="14" t="s">
        <v>87</v>
      </c>
      <c r="E499" s="15" t="s">
        <v>4301</v>
      </c>
      <c r="F499" s="16">
        <v>1</v>
      </c>
      <c r="G499" s="14" t="s">
        <v>4674</v>
      </c>
      <c r="H499" s="14" t="s">
        <v>390</v>
      </c>
      <c r="I499" s="17"/>
      <c r="J499" s="15" t="s">
        <v>4745</v>
      </c>
      <c r="K499" s="17" t="s">
        <v>4746</v>
      </c>
      <c r="L499" s="17" t="s">
        <v>4747</v>
      </c>
      <c r="M499" s="17" t="s">
        <v>4748</v>
      </c>
      <c r="N499" s="17" t="s">
        <v>3373</v>
      </c>
      <c r="O499" s="17" t="s">
        <v>32</v>
      </c>
      <c r="P499" t="str">
        <f t="shared" si="7"/>
        <v>福栄中中</v>
      </c>
    </row>
    <row r="500" spans="1:16" x14ac:dyDescent="0.2">
      <c r="A500" s="12">
        <v>2499</v>
      </c>
      <c r="B500" s="17" t="s">
        <v>4749</v>
      </c>
      <c r="C500" s="17" t="s">
        <v>4750</v>
      </c>
      <c r="D500" s="14" t="s">
        <v>87</v>
      </c>
      <c r="E500" s="15" t="s">
        <v>4301</v>
      </c>
      <c r="F500" s="16">
        <v>1</v>
      </c>
      <c r="G500" s="14" t="s">
        <v>4674</v>
      </c>
      <c r="H500" s="14" t="s">
        <v>390</v>
      </c>
      <c r="I500" s="17"/>
      <c r="J500" s="15" t="s">
        <v>4751</v>
      </c>
      <c r="K500" s="17" t="s">
        <v>4752</v>
      </c>
      <c r="L500" s="17" t="s">
        <v>4753</v>
      </c>
      <c r="M500" s="17" t="s">
        <v>2236</v>
      </c>
      <c r="N500" s="17" t="s">
        <v>4754</v>
      </c>
      <c r="O500" s="17" t="s">
        <v>32</v>
      </c>
      <c r="P500" t="str">
        <f t="shared" si="7"/>
        <v>福栄中中</v>
      </c>
    </row>
    <row r="501" spans="1:16" x14ac:dyDescent="0.2">
      <c r="A501" s="12">
        <v>2500</v>
      </c>
      <c r="B501" s="17" t="s">
        <v>4755</v>
      </c>
      <c r="C501" s="17" t="s">
        <v>4756</v>
      </c>
      <c r="D501" s="14" t="s">
        <v>87</v>
      </c>
      <c r="E501" s="15" t="s">
        <v>4301</v>
      </c>
      <c r="F501" s="16">
        <v>1</v>
      </c>
      <c r="G501" s="14" t="s">
        <v>4674</v>
      </c>
      <c r="H501" s="17" t="s">
        <v>390</v>
      </c>
      <c r="I501" s="17"/>
      <c r="J501" s="15" t="s">
        <v>4757</v>
      </c>
      <c r="K501" s="17" t="s">
        <v>4758</v>
      </c>
      <c r="L501" s="17" t="s">
        <v>4759</v>
      </c>
      <c r="M501" s="17" t="s">
        <v>4529</v>
      </c>
      <c r="N501" s="17" t="s">
        <v>4760</v>
      </c>
      <c r="O501" s="17" t="s">
        <v>32</v>
      </c>
      <c r="P501" t="str">
        <f t="shared" si="7"/>
        <v>福栄中中</v>
      </c>
    </row>
    <row r="502" spans="1:16" x14ac:dyDescent="0.2">
      <c r="A502" s="12">
        <v>2501</v>
      </c>
      <c r="B502" s="17" t="s">
        <v>152</v>
      </c>
      <c r="C502" s="17" t="s">
        <v>4761</v>
      </c>
      <c r="D502" s="14" t="s">
        <v>87</v>
      </c>
      <c r="E502" s="15" t="s">
        <v>4301</v>
      </c>
      <c r="F502" s="16">
        <v>1</v>
      </c>
      <c r="G502" s="14" t="s">
        <v>4674</v>
      </c>
      <c r="H502" s="17" t="s">
        <v>390</v>
      </c>
      <c r="I502" s="17"/>
      <c r="J502" s="15" t="s">
        <v>3854</v>
      </c>
      <c r="K502" s="17" t="s">
        <v>4761</v>
      </c>
      <c r="L502" s="17" t="s">
        <v>83</v>
      </c>
      <c r="M502" s="17" t="s">
        <v>4762</v>
      </c>
      <c r="N502" s="17" t="s">
        <v>3491</v>
      </c>
      <c r="O502" s="17" t="s">
        <v>32</v>
      </c>
      <c r="P502" t="str">
        <f t="shared" si="7"/>
        <v>福栄中中</v>
      </c>
    </row>
    <row r="503" spans="1:16" x14ac:dyDescent="0.2">
      <c r="A503" s="12">
        <v>2502</v>
      </c>
      <c r="B503" s="17" t="s">
        <v>4763</v>
      </c>
      <c r="C503" s="17" t="s">
        <v>4764</v>
      </c>
      <c r="D503" s="14" t="s">
        <v>87</v>
      </c>
      <c r="E503" s="15" t="s">
        <v>4293</v>
      </c>
      <c r="F503" s="16">
        <v>1</v>
      </c>
      <c r="G503" s="14" t="s">
        <v>4765</v>
      </c>
      <c r="H503" s="17" t="s">
        <v>390</v>
      </c>
      <c r="I503" s="17"/>
      <c r="J503" s="15" t="s">
        <v>2421</v>
      </c>
      <c r="K503" s="17" t="s">
        <v>4432</v>
      </c>
      <c r="L503" s="17" t="s">
        <v>2423</v>
      </c>
      <c r="M503" s="17" t="s">
        <v>4479</v>
      </c>
      <c r="N503" s="17" t="s">
        <v>4143</v>
      </c>
      <c r="O503" s="17" t="s">
        <v>32</v>
      </c>
      <c r="P503" t="str">
        <f t="shared" si="7"/>
        <v>大洲中中</v>
      </c>
    </row>
    <row r="504" spans="1:16" x14ac:dyDescent="0.2">
      <c r="A504" s="12">
        <v>2503</v>
      </c>
      <c r="B504" s="17" t="s">
        <v>4766</v>
      </c>
      <c r="C504" s="17" t="s">
        <v>4767</v>
      </c>
      <c r="D504" s="14" t="s">
        <v>87</v>
      </c>
      <c r="E504" s="15" t="s">
        <v>4293</v>
      </c>
      <c r="F504" s="16">
        <v>1</v>
      </c>
      <c r="G504" s="14" t="s">
        <v>4765</v>
      </c>
      <c r="H504" s="17" t="s">
        <v>390</v>
      </c>
      <c r="I504" s="17"/>
      <c r="J504" s="15" t="s">
        <v>4768</v>
      </c>
      <c r="K504" s="17" t="s">
        <v>4769</v>
      </c>
      <c r="L504" s="17" t="s">
        <v>4770</v>
      </c>
      <c r="M504" s="17" t="s">
        <v>4771</v>
      </c>
      <c r="N504" s="17" t="s">
        <v>4772</v>
      </c>
      <c r="O504" s="17" t="s">
        <v>32</v>
      </c>
      <c r="P504" t="str">
        <f t="shared" si="7"/>
        <v>大洲中中</v>
      </c>
    </row>
    <row r="505" spans="1:16" x14ac:dyDescent="0.2">
      <c r="A505" s="12">
        <v>2504</v>
      </c>
      <c r="B505" s="17" t="s">
        <v>4773</v>
      </c>
      <c r="C505" s="17" t="s">
        <v>4774</v>
      </c>
      <c r="D505" s="14" t="s">
        <v>87</v>
      </c>
      <c r="E505" s="15" t="s">
        <v>4293</v>
      </c>
      <c r="F505" s="16">
        <v>1</v>
      </c>
      <c r="G505" s="14" t="s">
        <v>4765</v>
      </c>
      <c r="H505" s="17" t="s">
        <v>390</v>
      </c>
      <c r="I505" s="17"/>
      <c r="J505" s="15" t="s">
        <v>1630</v>
      </c>
      <c r="K505" s="17" t="s">
        <v>4775</v>
      </c>
      <c r="L505" s="17" t="s">
        <v>1631</v>
      </c>
      <c r="M505" s="17" t="s">
        <v>4776</v>
      </c>
      <c r="N505" s="17" t="s">
        <v>4777</v>
      </c>
      <c r="O505" s="17" t="s">
        <v>32</v>
      </c>
      <c r="P505" t="str">
        <f t="shared" si="7"/>
        <v>大洲中中</v>
      </c>
    </row>
    <row r="506" spans="1:16" x14ac:dyDescent="0.2">
      <c r="A506" s="12">
        <v>2505</v>
      </c>
      <c r="B506" s="17" t="s">
        <v>4778</v>
      </c>
      <c r="C506" s="17" t="s">
        <v>4779</v>
      </c>
      <c r="D506" s="14" t="s">
        <v>87</v>
      </c>
      <c r="E506" s="15" t="s">
        <v>4293</v>
      </c>
      <c r="F506" s="16">
        <v>1</v>
      </c>
      <c r="G506" s="14" t="s">
        <v>4765</v>
      </c>
      <c r="H506" s="17" t="s">
        <v>390</v>
      </c>
      <c r="I506" s="17"/>
      <c r="J506" s="15" t="s">
        <v>4780</v>
      </c>
      <c r="K506" s="17" t="s">
        <v>154</v>
      </c>
      <c r="L506" s="17" t="s">
        <v>4781</v>
      </c>
      <c r="M506" s="17" t="s">
        <v>155</v>
      </c>
      <c r="N506" s="17" t="s">
        <v>4782</v>
      </c>
      <c r="O506" s="17" t="s">
        <v>32</v>
      </c>
      <c r="P506" t="str">
        <f t="shared" si="7"/>
        <v>大洲中中</v>
      </c>
    </row>
    <row r="507" spans="1:16" x14ac:dyDescent="0.2">
      <c r="A507" s="12">
        <v>2506</v>
      </c>
      <c r="B507" s="17" t="s">
        <v>3436</v>
      </c>
      <c r="C507" s="17" t="s">
        <v>4783</v>
      </c>
      <c r="D507" s="14" t="s">
        <v>87</v>
      </c>
      <c r="E507" s="15" t="s">
        <v>4293</v>
      </c>
      <c r="F507" s="16">
        <v>1</v>
      </c>
      <c r="G507" s="14" t="s">
        <v>4765</v>
      </c>
      <c r="H507" s="17" t="s">
        <v>390</v>
      </c>
      <c r="I507" s="17"/>
      <c r="J507" s="15" t="s">
        <v>480</v>
      </c>
      <c r="K507" s="17" t="s">
        <v>4784</v>
      </c>
      <c r="L507" s="17" t="s">
        <v>994</v>
      </c>
      <c r="M507" s="17" t="s">
        <v>4785</v>
      </c>
      <c r="N507" s="17" t="s">
        <v>4786</v>
      </c>
      <c r="O507" s="17" t="s">
        <v>32</v>
      </c>
      <c r="P507" t="str">
        <f t="shared" si="7"/>
        <v>大洲中中</v>
      </c>
    </row>
    <row r="508" spans="1:16" x14ac:dyDescent="0.2">
      <c r="A508" s="12">
        <v>2507</v>
      </c>
      <c r="B508" s="17" t="s">
        <v>3771</v>
      </c>
      <c r="C508" s="17" t="s">
        <v>4787</v>
      </c>
      <c r="D508" s="14" t="s">
        <v>87</v>
      </c>
      <c r="E508" s="15" t="s">
        <v>4293</v>
      </c>
      <c r="F508" s="16">
        <v>1</v>
      </c>
      <c r="G508" s="14" t="s">
        <v>4765</v>
      </c>
      <c r="H508" s="17" t="s">
        <v>390</v>
      </c>
      <c r="I508" s="17"/>
      <c r="J508" s="15" t="s">
        <v>276</v>
      </c>
      <c r="K508" s="17" t="s">
        <v>4788</v>
      </c>
      <c r="L508" s="17" t="s">
        <v>277</v>
      </c>
      <c r="M508" s="17" t="s">
        <v>4789</v>
      </c>
      <c r="N508" s="17" t="s">
        <v>3929</v>
      </c>
      <c r="O508" s="17" t="s">
        <v>32</v>
      </c>
      <c r="P508" t="str">
        <f t="shared" si="7"/>
        <v>大洲中中</v>
      </c>
    </row>
    <row r="509" spans="1:16" x14ac:dyDescent="0.2">
      <c r="A509" s="12">
        <v>2508</v>
      </c>
      <c r="B509" s="17" t="s">
        <v>4790</v>
      </c>
      <c r="C509" s="17" t="s">
        <v>4791</v>
      </c>
      <c r="D509" s="14" t="s">
        <v>87</v>
      </c>
      <c r="E509" s="15" t="s">
        <v>4293</v>
      </c>
      <c r="F509" s="16">
        <v>1</v>
      </c>
      <c r="G509" s="14" t="s">
        <v>4765</v>
      </c>
      <c r="H509" s="17" t="s">
        <v>390</v>
      </c>
      <c r="I509" s="17"/>
      <c r="J509" s="15" t="s">
        <v>4792</v>
      </c>
      <c r="K509" s="17" t="s">
        <v>4793</v>
      </c>
      <c r="L509" s="17" t="s">
        <v>4794</v>
      </c>
      <c r="M509" s="17" t="s">
        <v>4795</v>
      </c>
      <c r="N509" s="17" t="s">
        <v>4796</v>
      </c>
      <c r="O509" s="17" t="s">
        <v>32</v>
      </c>
      <c r="P509" t="str">
        <f t="shared" si="7"/>
        <v>大洲中中</v>
      </c>
    </row>
    <row r="510" spans="1:16" x14ac:dyDescent="0.2">
      <c r="A510" s="12">
        <v>2509</v>
      </c>
      <c r="B510" s="17" t="s">
        <v>4509</v>
      </c>
      <c r="C510" s="17" t="s">
        <v>4797</v>
      </c>
      <c r="D510" s="14" t="s">
        <v>87</v>
      </c>
      <c r="E510" s="15" t="s">
        <v>4293</v>
      </c>
      <c r="F510" s="16">
        <v>1</v>
      </c>
      <c r="G510" s="14" t="s">
        <v>4765</v>
      </c>
      <c r="H510" s="17" t="s">
        <v>390</v>
      </c>
      <c r="I510" s="17"/>
      <c r="J510" s="15" t="s">
        <v>330</v>
      </c>
      <c r="K510" s="17" t="s">
        <v>74</v>
      </c>
      <c r="L510" s="17" t="s">
        <v>331</v>
      </c>
      <c r="M510" s="17" t="s">
        <v>4013</v>
      </c>
      <c r="N510" s="17" t="s">
        <v>3603</v>
      </c>
      <c r="O510" s="17" t="s">
        <v>32</v>
      </c>
      <c r="P510" t="str">
        <f t="shared" si="7"/>
        <v>大洲中中</v>
      </c>
    </row>
    <row r="511" spans="1:16" x14ac:dyDescent="0.2">
      <c r="A511" s="12">
        <v>2510</v>
      </c>
      <c r="B511" s="17" t="s">
        <v>4798</v>
      </c>
      <c r="C511" s="17" t="s">
        <v>4799</v>
      </c>
      <c r="D511" s="14" t="s">
        <v>87</v>
      </c>
      <c r="E511" s="15" t="s">
        <v>4293</v>
      </c>
      <c r="F511" s="16">
        <v>1</v>
      </c>
      <c r="G511" s="14" t="s">
        <v>4765</v>
      </c>
      <c r="H511" s="17" t="s">
        <v>390</v>
      </c>
      <c r="I511" s="17"/>
      <c r="J511" s="15" t="s">
        <v>3686</v>
      </c>
      <c r="K511" s="17" t="s">
        <v>217</v>
      </c>
      <c r="L511" s="17" t="s">
        <v>3688</v>
      </c>
      <c r="M511" s="17" t="s">
        <v>218</v>
      </c>
      <c r="N511" s="17" t="s">
        <v>4777</v>
      </c>
      <c r="O511" s="17" t="s">
        <v>32</v>
      </c>
      <c r="P511" t="str">
        <f t="shared" si="7"/>
        <v>大洲中中</v>
      </c>
    </row>
    <row r="512" spans="1:16" x14ac:dyDescent="0.2">
      <c r="A512" s="12">
        <v>2511</v>
      </c>
      <c r="B512" s="17" t="s">
        <v>4800</v>
      </c>
      <c r="C512" s="17" t="s">
        <v>4801</v>
      </c>
      <c r="D512" s="14" t="s">
        <v>87</v>
      </c>
      <c r="E512" s="15" t="s">
        <v>4301</v>
      </c>
      <c r="F512" s="16">
        <v>1</v>
      </c>
      <c r="G512" s="14" t="s">
        <v>4765</v>
      </c>
      <c r="H512" s="17" t="s">
        <v>390</v>
      </c>
      <c r="I512" s="17"/>
      <c r="J512" s="15" t="s">
        <v>4802</v>
      </c>
      <c r="K512" s="17" t="s">
        <v>4803</v>
      </c>
      <c r="L512" s="17" t="s">
        <v>4466</v>
      </c>
      <c r="M512" s="17" t="s">
        <v>254</v>
      </c>
      <c r="N512" s="17" t="s">
        <v>3391</v>
      </c>
      <c r="O512" s="17" t="s">
        <v>32</v>
      </c>
      <c r="P512" t="str">
        <f t="shared" si="7"/>
        <v>福栄中中</v>
      </c>
    </row>
    <row r="513" spans="1:16" x14ac:dyDescent="0.2">
      <c r="A513" s="12">
        <v>2512</v>
      </c>
      <c r="B513" s="17" t="s">
        <v>4804</v>
      </c>
      <c r="C513" s="17" t="s">
        <v>4805</v>
      </c>
      <c r="D513" s="14" t="s">
        <v>87</v>
      </c>
      <c r="E513" s="15" t="s">
        <v>3494</v>
      </c>
      <c r="F513" s="16">
        <v>1</v>
      </c>
      <c r="G513" s="14" t="s">
        <v>4806</v>
      </c>
      <c r="H513" s="17" t="s">
        <v>390</v>
      </c>
      <c r="I513" s="17"/>
      <c r="J513" s="15" t="s">
        <v>801</v>
      </c>
      <c r="K513" s="17" t="s">
        <v>4807</v>
      </c>
      <c r="L513" s="17" t="s">
        <v>802</v>
      </c>
      <c r="M513" s="17" t="s">
        <v>4808</v>
      </c>
      <c r="N513" s="17" t="s">
        <v>4625</v>
      </c>
      <c r="O513" s="17" t="s">
        <v>32</v>
      </c>
      <c r="P513" t="str">
        <f t="shared" si="7"/>
        <v>市川中中</v>
      </c>
    </row>
    <row r="514" spans="1:16" x14ac:dyDescent="0.2">
      <c r="A514" s="12">
        <v>2513</v>
      </c>
      <c r="B514" s="17" t="s">
        <v>4809</v>
      </c>
      <c r="C514" s="17" t="s">
        <v>4810</v>
      </c>
      <c r="D514" s="14" t="s">
        <v>87</v>
      </c>
      <c r="E514" s="15" t="s">
        <v>4290</v>
      </c>
      <c r="F514" s="16">
        <v>1</v>
      </c>
      <c r="G514" s="14" t="s">
        <v>4811</v>
      </c>
      <c r="H514" s="17" t="s">
        <v>390</v>
      </c>
      <c r="I514" s="17"/>
      <c r="J514" s="15" t="s">
        <v>4812</v>
      </c>
      <c r="K514" s="17" t="s">
        <v>307</v>
      </c>
      <c r="L514" s="17" t="s">
        <v>4813</v>
      </c>
      <c r="M514" s="17" t="s">
        <v>308</v>
      </c>
      <c r="N514" s="17" t="s">
        <v>4814</v>
      </c>
      <c r="O514" s="17" t="s">
        <v>32</v>
      </c>
      <c r="P514" t="str">
        <f t="shared" si="7"/>
        <v>市川八中中</v>
      </c>
    </row>
    <row r="515" spans="1:16" x14ac:dyDescent="0.2">
      <c r="A515" s="12">
        <v>2514</v>
      </c>
      <c r="B515" s="17" t="s">
        <v>4815</v>
      </c>
      <c r="C515" s="17" t="s">
        <v>4816</v>
      </c>
      <c r="D515" s="14" t="s">
        <v>87</v>
      </c>
      <c r="E515" s="15" t="s">
        <v>4290</v>
      </c>
      <c r="F515" s="16">
        <v>1</v>
      </c>
      <c r="G515" s="14" t="s">
        <v>4811</v>
      </c>
      <c r="H515" s="17" t="s">
        <v>390</v>
      </c>
      <c r="I515" s="17"/>
      <c r="J515" s="15" t="s">
        <v>4817</v>
      </c>
      <c r="K515" s="17" t="s">
        <v>242</v>
      </c>
      <c r="L515" s="17" t="s">
        <v>4818</v>
      </c>
      <c r="M515" s="17" t="s">
        <v>235</v>
      </c>
      <c r="N515" s="17" t="s">
        <v>4819</v>
      </c>
      <c r="O515" s="17" t="s">
        <v>32</v>
      </c>
      <c r="P515" t="str">
        <f t="shared" ref="P515:P578" si="8">E515&amp;"中"</f>
        <v>市川八中中</v>
      </c>
    </row>
    <row r="516" spans="1:16" x14ac:dyDescent="0.2">
      <c r="A516" s="12">
        <v>2515</v>
      </c>
      <c r="B516" s="17" t="s">
        <v>4820</v>
      </c>
      <c r="C516" s="17" t="s">
        <v>4821</v>
      </c>
      <c r="D516" s="14" t="s">
        <v>87</v>
      </c>
      <c r="E516" s="15" t="s">
        <v>4290</v>
      </c>
      <c r="F516" s="16">
        <v>1</v>
      </c>
      <c r="G516" s="14" t="s">
        <v>4811</v>
      </c>
      <c r="H516" s="17" t="s">
        <v>390</v>
      </c>
      <c r="I516" s="17"/>
      <c r="J516" s="15" t="s">
        <v>4608</v>
      </c>
      <c r="K516" s="17" t="s">
        <v>45</v>
      </c>
      <c r="L516" s="17" t="s">
        <v>4609</v>
      </c>
      <c r="M516" s="17" t="s">
        <v>46</v>
      </c>
      <c r="N516" s="17" t="s">
        <v>4822</v>
      </c>
      <c r="O516" s="17" t="s">
        <v>32</v>
      </c>
      <c r="P516" t="str">
        <f t="shared" si="8"/>
        <v>市川八中中</v>
      </c>
    </row>
    <row r="517" spans="1:16" x14ac:dyDescent="0.2">
      <c r="A517" s="12">
        <v>2516</v>
      </c>
      <c r="B517" s="17" t="s">
        <v>3737</v>
      </c>
      <c r="C517" s="17" t="s">
        <v>4823</v>
      </c>
      <c r="D517" s="14" t="s">
        <v>87</v>
      </c>
      <c r="E517" s="15" t="s">
        <v>4290</v>
      </c>
      <c r="F517" s="16">
        <v>1</v>
      </c>
      <c r="G517" s="14" t="s">
        <v>4811</v>
      </c>
      <c r="H517" s="17" t="s">
        <v>390</v>
      </c>
      <c r="I517" s="17"/>
      <c r="J517" s="15" t="s">
        <v>3739</v>
      </c>
      <c r="K517" s="17" t="s">
        <v>4824</v>
      </c>
      <c r="L517" s="17" t="s">
        <v>3741</v>
      </c>
      <c r="M517" s="17" t="s">
        <v>4577</v>
      </c>
      <c r="N517" s="17" t="s">
        <v>3927</v>
      </c>
      <c r="O517" s="17" t="s">
        <v>32</v>
      </c>
      <c r="P517" t="str">
        <f t="shared" si="8"/>
        <v>市川八中中</v>
      </c>
    </row>
    <row r="518" spans="1:16" x14ac:dyDescent="0.2">
      <c r="A518" s="12">
        <v>2517</v>
      </c>
      <c r="B518" s="17" t="s">
        <v>4825</v>
      </c>
      <c r="C518" s="17" t="s">
        <v>4826</v>
      </c>
      <c r="D518" s="14" t="s">
        <v>87</v>
      </c>
      <c r="E518" s="15" t="s">
        <v>4290</v>
      </c>
      <c r="F518" s="16">
        <v>1</v>
      </c>
      <c r="G518" s="14" t="s">
        <v>4811</v>
      </c>
      <c r="H518" s="17" t="s">
        <v>390</v>
      </c>
      <c r="I518" s="17"/>
      <c r="J518" s="15" t="s">
        <v>4827</v>
      </c>
      <c r="K518" s="17" t="s">
        <v>149</v>
      </c>
      <c r="L518" s="17" t="s">
        <v>4828</v>
      </c>
      <c r="M518" s="17" t="s">
        <v>150</v>
      </c>
      <c r="N518" s="17" t="s">
        <v>4104</v>
      </c>
      <c r="O518" s="17" t="s">
        <v>32</v>
      </c>
      <c r="P518" t="str">
        <f t="shared" si="8"/>
        <v>市川八中中</v>
      </c>
    </row>
    <row r="519" spans="1:16" x14ac:dyDescent="0.2">
      <c r="A519" s="12">
        <v>2518</v>
      </c>
      <c r="B519" s="17" t="s">
        <v>4829</v>
      </c>
      <c r="C519" s="17" t="s">
        <v>4830</v>
      </c>
      <c r="D519" s="14" t="s">
        <v>87</v>
      </c>
      <c r="E519" s="15" t="s">
        <v>4290</v>
      </c>
      <c r="F519" s="16">
        <v>1</v>
      </c>
      <c r="G519" s="14" t="s">
        <v>4811</v>
      </c>
      <c r="H519" s="17" t="s">
        <v>390</v>
      </c>
      <c r="I519" s="17"/>
      <c r="J519" s="15" t="s">
        <v>230</v>
      </c>
      <c r="K519" s="17" t="s">
        <v>4831</v>
      </c>
      <c r="L519" s="17" t="s">
        <v>231</v>
      </c>
      <c r="M519" s="17" t="s">
        <v>73</v>
      </c>
      <c r="N519" s="17" t="s">
        <v>4459</v>
      </c>
      <c r="O519" s="17" t="s">
        <v>32</v>
      </c>
      <c r="P519" t="str">
        <f t="shared" si="8"/>
        <v>市川八中中</v>
      </c>
    </row>
    <row r="520" spans="1:16" x14ac:dyDescent="0.2">
      <c r="A520" s="12">
        <v>2519</v>
      </c>
      <c r="B520" s="17" t="s">
        <v>4832</v>
      </c>
      <c r="C520" s="17" t="s">
        <v>4833</v>
      </c>
      <c r="D520" s="14" t="s">
        <v>87</v>
      </c>
      <c r="E520" s="15" t="s">
        <v>4290</v>
      </c>
      <c r="F520" s="16">
        <v>2</v>
      </c>
      <c r="G520" s="14" t="s">
        <v>4811</v>
      </c>
      <c r="H520" s="17" t="s">
        <v>390</v>
      </c>
      <c r="I520" s="17"/>
      <c r="J520" s="15" t="s">
        <v>4615</v>
      </c>
      <c r="K520" s="17" t="s">
        <v>4834</v>
      </c>
      <c r="L520" s="17" t="s">
        <v>4835</v>
      </c>
      <c r="M520" s="17" t="s">
        <v>4836</v>
      </c>
      <c r="N520" s="17" t="s">
        <v>1877</v>
      </c>
      <c r="O520" s="17" t="s">
        <v>32</v>
      </c>
      <c r="P520" t="str">
        <f t="shared" si="8"/>
        <v>市川八中中</v>
      </c>
    </row>
    <row r="521" spans="1:16" x14ac:dyDescent="0.2">
      <c r="A521" s="12">
        <v>2520</v>
      </c>
      <c r="B521" s="17" t="s">
        <v>4837</v>
      </c>
      <c r="C521" s="17" t="s">
        <v>4838</v>
      </c>
      <c r="D521" s="14" t="s">
        <v>87</v>
      </c>
      <c r="E521" s="15" t="s">
        <v>3590</v>
      </c>
      <c r="F521" s="16">
        <v>1</v>
      </c>
      <c r="G521" s="14" t="s">
        <v>4839</v>
      </c>
      <c r="H521" s="17" t="s">
        <v>390</v>
      </c>
      <c r="I521" s="17"/>
      <c r="J521" s="15" t="s">
        <v>60</v>
      </c>
      <c r="K521" s="17" t="s">
        <v>305</v>
      </c>
      <c r="L521" s="17" t="s">
        <v>62</v>
      </c>
      <c r="M521" s="17" t="s">
        <v>306</v>
      </c>
      <c r="N521" s="17" t="s">
        <v>4840</v>
      </c>
      <c r="O521" s="17" t="s">
        <v>32</v>
      </c>
      <c r="P521" t="str">
        <f t="shared" si="8"/>
        <v>明海中中</v>
      </c>
    </row>
    <row r="522" spans="1:16" x14ac:dyDescent="0.2">
      <c r="A522" s="12">
        <v>2521</v>
      </c>
      <c r="B522" s="17" t="s">
        <v>4841</v>
      </c>
      <c r="C522" s="17" t="s">
        <v>4842</v>
      </c>
      <c r="D522" s="14" t="s">
        <v>87</v>
      </c>
      <c r="E522" s="15" t="s">
        <v>3590</v>
      </c>
      <c r="F522" s="16">
        <v>1</v>
      </c>
      <c r="G522" s="14" t="s">
        <v>4839</v>
      </c>
      <c r="H522" s="17" t="s">
        <v>390</v>
      </c>
      <c r="I522" s="17"/>
      <c r="J522" s="15" t="s">
        <v>4843</v>
      </c>
      <c r="K522" s="17" t="s">
        <v>297</v>
      </c>
      <c r="L522" s="17" t="s">
        <v>4844</v>
      </c>
      <c r="M522" s="17" t="s">
        <v>298</v>
      </c>
      <c r="N522" s="17" t="s">
        <v>4845</v>
      </c>
      <c r="O522" s="17" t="s">
        <v>32</v>
      </c>
      <c r="P522" t="str">
        <f t="shared" si="8"/>
        <v>明海中中</v>
      </c>
    </row>
    <row r="523" spans="1:16" x14ac:dyDescent="0.2">
      <c r="A523" s="12">
        <v>2522</v>
      </c>
      <c r="B523" s="17" t="s">
        <v>1465</v>
      </c>
      <c r="C523" s="17" t="s">
        <v>4846</v>
      </c>
      <c r="D523" s="14" t="s">
        <v>87</v>
      </c>
      <c r="E523" s="15" t="s">
        <v>4290</v>
      </c>
      <c r="F523" s="16">
        <v>1</v>
      </c>
      <c r="G523" s="14" t="s">
        <v>4847</v>
      </c>
      <c r="H523" s="17" t="s">
        <v>390</v>
      </c>
      <c r="I523" s="17"/>
      <c r="J523" s="15" t="s">
        <v>790</v>
      </c>
      <c r="K523" s="17" t="s">
        <v>4848</v>
      </c>
      <c r="L523" s="17" t="s">
        <v>792</v>
      </c>
      <c r="M523" s="17" t="s">
        <v>370</v>
      </c>
      <c r="N523" s="17" t="s">
        <v>4849</v>
      </c>
      <c r="O523" s="17" t="s">
        <v>32</v>
      </c>
      <c r="P523" t="str">
        <f t="shared" si="8"/>
        <v>市川八中中</v>
      </c>
    </row>
    <row r="524" spans="1:16" x14ac:dyDescent="0.2">
      <c r="A524" s="12">
        <v>2523</v>
      </c>
      <c r="B524" s="17" t="s">
        <v>4850</v>
      </c>
      <c r="C524" s="17" t="s">
        <v>4851</v>
      </c>
      <c r="D524" s="14" t="s">
        <v>87</v>
      </c>
      <c r="E524" s="15" t="s">
        <v>4296</v>
      </c>
      <c r="F524" s="16">
        <v>1</v>
      </c>
      <c r="G524" s="14" t="s">
        <v>4847</v>
      </c>
      <c r="H524" s="17" t="s">
        <v>390</v>
      </c>
      <c r="I524" s="17"/>
      <c r="J524" s="15" t="s">
        <v>4852</v>
      </c>
      <c r="K524" s="17" t="s">
        <v>213</v>
      </c>
      <c r="L524" s="17" t="s">
        <v>4853</v>
      </c>
      <c r="M524" s="17" t="s">
        <v>214</v>
      </c>
      <c r="N524" s="17" t="s">
        <v>4854</v>
      </c>
      <c r="O524" s="17" t="s">
        <v>32</v>
      </c>
      <c r="P524" t="str">
        <f t="shared" si="8"/>
        <v>日の出中中</v>
      </c>
    </row>
    <row r="525" spans="1:16" x14ac:dyDescent="0.2">
      <c r="A525" s="12">
        <v>2524</v>
      </c>
      <c r="B525" s="17" t="s">
        <v>144</v>
      </c>
      <c r="C525" s="17" t="s">
        <v>4569</v>
      </c>
      <c r="D525" s="14" t="s">
        <v>87</v>
      </c>
      <c r="E525" s="15" t="s">
        <v>4296</v>
      </c>
      <c r="F525" s="16">
        <v>2</v>
      </c>
      <c r="G525" s="14" t="s">
        <v>4847</v>
      </c>
      <c r="H525" s="17" t="s">
        <v>390</v>
      </c>
      <c r="I525" s="17"/>
      <c r="J525" s="15" t="s">
        <v>145</v>
      </c>
      <c r="K525" s="17" t="s">
        <v>82</v>
      </c>
      <c r="L525" s="17" t="s">
        <v>146</v>
      </c>
      <c r="M525" s="17" t="s">
        <v>84</v>
      </c>
      <c r="N525" s="17" t="s">
        <v>2131</v>
      </c>
      <c r="O525" s="17" t="s">
        <v>32</v>
      </c>
      <c r="P525" t="str">
        <f t="shared" si="8"/>
        <v>日の出中中</v>
      </c>
    </row>
    <row r="526" spans="1:16" x14ac:dyDescent="0.2">
      <c r="A526" s="12">
        <v>2525</v>
      </c>
      <c r="B526" s="17" t="s">
        <v>4855</v>
      </c>
      <c r="C526" s="17" t="s">
        <v>4856</v>
      </c>
      <c r="D526" s="14" t="s">
        <v>87</v>
      </c>
      <c r="E526" s="15" t="s">
        <v>3590</v>
      </c>
      <c r="F526" s="16">
        <v>1</v>
      </c>
      <c r="G526" s="14" t="s">
        <v>4857</v>
      </c>
      <c r="H526" s="17" t="s">
        <v>390</v>
      </c>
      <c r="I526" s="17"/>
      <c r="J526" s="15" t="s">
        <v>2072</v>
      </c>
      <c r="K526" s="17" t="s">
        <v>1731</v>
      </c>
      <c r="L526" s="17" t="s">
        <v>2074</v>
      </c>
      <c r="M526" s="17" t="s">
        <v>1732</v>
      </c>
      <c r="N526" s="17" t="s">
        <v>4233</v>
      </c>
      <c r="O526" s="17" t="s">
        <v>32</v>
      </c>
      <c r="P526" t="str">
        <f t="shared" si="8"/>
        <v>明海中中</v>
      </c>
    </row>
    <row r="527" spans="1:16" x14ac:dyDescent="0.2">
      <c r="A527" s="12">
        <v>2526</v>
      </c>
      <c r="B527" s="17" t="s">
        <v>4858</v>
      </c>
      <c r="C527" s="17" t="s">
        <v>4826</v>
      </c>
      <c r="D527" s="14" t="s">
        <v>87</v>
      </c>
      <c r="E527" s="15" t="s">
        <v>4293</v>
      </c>
      <c r="F527" s="16">
        <v>1</v>
      </c>
      <c r="G527" s="14" t="s">
        <v>4859</v>
      </c>
      <c r="H527" s="17" t="s">
        <v>390</v>
      </c>
      <c r="I527" s="17"/>
      <c r="J527" s="15" t="s">
        <v>4860</v>
      </c>
      <c r="K527" s="17" t="s">
        <v>149</v>
      </c>
      <c r="L527" s="17" t="s">
        <v>4861</v>
      </c>
      <c r="M527" s="17" t="s">
        <v>150</v>
      </c>
      <c r="N527" s="17" t="s">
        <v>3579</v>
      </c>
      <c r="O527" s="17" t="s">
        <v>32</v>
      </c>
      <c r="P527" t="str">
        <f t="shared" si="8"/>
        <v>大洲中中</v>
      </c>
    </row>
    <row r="528" spans="1:16" x14ac:dyDescent="0.2">
      <c r="A528" s="12">
        <v>2527</v>
      </c>
      <c r="B528" s="17" t="s">
        <v>4448</v>
      </c>
      <c r="C528" s="17" t="s">
        <v>4862</v>
      </c>
      <c r="D528" s="14" t="s">
        <v>87</v>
      </c>
      <c r="E528" s="15" t="s">
        <v>4303</v>
      </c>
      <c r="F528" s="16">
        <v>3</v>
      </c>
      <c r="G528" s="14">
        <v>5.26</v>
      </c>
      <c r="H528" s="17" t="s">
        <v>3973</v>
      </c>
      <c r="I528" s="17"/>
      <c r="J528" s="15" t="s">
        <v>4449</v>
      </c>
      <c r="K528" s="17" t="s">
        <v>4086</v>
      </c>
      <c r="L528" s="17" t="s">
        <v>4450</v>
      </c>
      <c r="M528" s="17" t="s">
        <v>4863</v>
      </c>
      <c r="N528" s="17" t="s">
        <v>464</v>
      </c>
      <c r="O528" s="17" t="s">
        <v>32</v>
      </c>
      <c r="P528" t="str">
        <f t="shared" si="8"/>
        <v>妙典中中</v>
      </c>
    </row>
    <row r="529" spans="1:16" x14ac:dyDescent="0.2">
      <c r="A529" s="12">
        <v>2528</v>
      </c>
      <c r="B529" s="17" t="s">
        <v>4864</v>
      </c>
      <c r="C529" s="17" t="s">
        <v>4865</v>
      </c>
      <c r="D529" s="14" t="s">
        <v>87</v>
      </c>
      <c r="E529" s="15" t="s">
        <v>4303</v>
      </c>
      <c r="F529" s="16">
        <v>3</v>
      </c>
      <c r="G529" s="14">
        <v>5.26</v>
      </c>
      <c r="H529" s="17" t="s">
        <v>3973</v>
      </c>
      <c r="I529" s="17"/>
      <c r="J529" s="15" t="s">
        <v>4866</v>
      </c>
      <c r="K529" s="17" t="s">
        <v>4384</v>
      </c>
      <c r="L529" s="17" t="s">
        <v>4867</v>
      </c>
      <c r="M529" s="17" t="s">
        <v>4385</v>
      </c>
      <c r="N529" s="17" t="s">
        <v>4574</v>
      </c>
      <c r="O529" s="17" t="s">
        <v>32</v>
      </c>
      <c r="P529" t="str">
        <f t="shared" si="8"/>
        <v>妙典中中</v>
      </c>
    </row>
    <row r="530" spans="1:16" x14ac:dyDescent="0.2">
      <c r="A530" s="12">
        <v>2529</v>
      </c>
      <c r="B530" s="17" t="s">
        <v>2735</v>
      </c>
      <c r="C530" s="17" t="s">
        <v>605</v>
      </c>
      <c r="D530" s="14" t="s">
        <v>1512</v>
      </c>
      <c r="E530" s="15" t="s">
        <v>4299</v>
      </c>
      <c r="F530" s="16">
        <v>2</v>
      </c>
      <c r="G530" s="14">
        <v>5.29</v>
      </c>
      <c r="H530" s="17" t="s">
        <v>4868</v>
      </c>
      <c r="I530" s="17">
        <v>2186</v>
      </c>
      <c r="J530" s="15" t="s">
        <v>1030</v>
      </c>
      <c r="K530" s="17" t="s">
        <v>35</v>
      </c>
      <c r="L530" s="17" t="s">
        <v>1031</v>
      </c>
      <c r="M530" s="17" t="s">
        <v>2219</v>
      </c>
      <c r="N530" s="17" t="s">
        <v>2220</v>
      </c>
      <c r="O530" s="17" t="s">
        <v>32</v>
      </c>
      <c r="P530" t="str">
        <f t="shared" si="8"/>
        <v>美浜中中</v>
      </c>
    </row>
    <row r="531" spans="1:16" x14ac:dyDescent="0.2">
      <c r="A531" s="12">
        <v>2530</v>
      </c>
      <c r="B531" s="17" t="s">
        <v>3724</v>
      </c>
      <c r="C531" s="17" t="s">
        <v>3725</v>
      </c>
      <c r="D531" s="14" t="s">
        <v>87</v>
      </c>
      <c r="E531" s="15" t="s">
        <v>4283</v>
      </c>
      <c r="F531" s="16">
        <v>1</v>
      </c>
      <c r="G531" s="14" t="s">
        <v>4869</v>
      </c>
      <c r="H531" s="17" t="s">
        <v>4870</v>
      </c>
      <c r="I531" s="17">
        <v>2360</v>
      </c>
      <c r="J531" s="15" t="s">
        <v>3724</v>
      </c>
      <c r="K531" s="17" t="s">
        <v>3725</v>
      </c>
      <c r="L531" s="17" t="s">
        <v>3726</v>
      </c>
      <c r="M531" s="17" t="s">
        <v>3727</v>
      </c>
      <c r="N531" s="17" t="s">
        <v>3728</v>
      </c>
      <c r="O531" s="17" t="s">
        <v>32</v>
      </c>
      <c r="P531" t="str">
        <f t="shared" si="8"/>
        <v>下貝塚中中</v>
      </c>
    </row>
    <row r="532" spans="1:16" x14ac:dyDescent="0.2">
      <c r="A532" s="12">
        <v>2531</v>
      </c>
      <c r="B532" s="17" t="s">
        <v>619</v>
      </c>
      <c r="C532" s="17" t="s">
        <v>620</v>
      </c>
      <c r="D532" s="14" t="s">
        <v>87</v>
      </c>
      <c r="E532" s="15" t="s">
        <v>4283</v>
      </c>
      <c r="F532" s="16">
        <v>1</v>
      </c>
      <c r="G532" s="14" t="s">
        <v>4869</v>
      </c>
      <c r="H532" s="17" t="s">
        <v>4870</v>
      </c>
      <c r="I532" s="17">
        <v>2287</v>
      </c>
      <c r="J532" s="15" t="s">
        <v>621</v>
      </c>
      <c r="K532" s="17" t="s">
        <v>154</v>
      </c>
      <c r="L532" s="17" t="s">
        <v>622</v>
      </c>
      <c r="M532" s="17" t="s">
        <v>155</v>
      </c>
      <c r="N532" s="17" t="s">
        <v>623</v>
      </c>
      <c r="O532" s="17" t="s">
        <v>32</v>
      </c>
      <c r="P532" t="str">
        <f t="shared" si="8"/>
        <v>下貝塚中中</v>
      </c>
    </row>
    <row r="533" spans="1:16" x14ac:dyDescent="0.2">
      <c r="A533" s="12">
        <v>2532</v>
      </c>
      <c r="B533" s="17" t="s">
        <v>4871</v>
      </c>
      <c r="C533" s="17" t="s">
        <v>4797</v>
      </c>
      <c r="D533" s="14" t="s">
        <v>87</v>
      </c>
      <c r="E533" s="15" t="s">
        <v>4285</v>
      </c>
      <c r="F533" s="16">
        <v>3</v>
      </c>
      <c r="G533" s="14" t="s">
        <v>4869</v>
      </c>
      <c r="H533" s="17" t="s">
        <v>390</v>
      </c>
      <c r="I533" s="17"/>
      <c r="J533" s="15" t="s">
        <v>903</v>
      </c>
      <c r="K533" s="17" t="s">
        <v>74</v>
      </c>
      <c r="L533" s="17" t="s">
        <v>904</v>
      </c>
      <c r="M533" s="17" t="s">
        <v>75</v>
      </c>
      <c r="N533" s="17" t="s">
        <v>4872</v>
      </c>
      <c r="O533" s="17" t="s">
        <v>32</v>
      </c>
      <c r="P533" t="str">
        <f t="shared" si="8"/>
        <v>高谷中中</v>
      </c>
    </row>
    <row r="534" spans="1:16" x14ac:dyDescent="0.2">
      <c r="A534" s="12">
        <v>2533</v>
      </c>
      <c r="B534" s="17" t="s">
        <v>4596</v>
      </c>
      <c r="C534" s="17" t="s">
        <v>4873</v>
      </c>
      <c r="D534" s="14" t="s">
        <v>87</v>
      </c>
      <c r="E534" s="15" t="s">
        <v>4292</v>
      </c>
      <c r="F534" s="16">
        <v>1</v>
      </c>
      <c r="G534" s="14" t="s">
        <v>4869</v>
      </c>
      <c r="H534" s="17" t="s">
        <v>390</v>
      </c>
      <c r="I534" s="17"/>
      <c r="J534" s="15" t="s">
        <v>4556</v>
      </c>
      <c r="K534" s="17" t="s">
        <v>4874</v>
      </c>
      <c r="L534" s="17" t="s">
        <v>4557</v>
      </c>
      <c r="M534" s="17" t="s">
        <v>4875</v>
      </c>
      <c r="N534" s="17" t="s">
        <v>4437</v>
      </c>
      <c r="O534" s="17" t="s">
        <v>32</v>
      </c>
      <c r="P534" t="str">
        <f t="shared" si="8"/>
        <v>昭和学院中中</v>
      </c>
    </row>
    <row r="535" spans="1:16" x14ac:dyDescent="0.2">
      <c r="A535" s="12">
        <v>2534</v>
      </c>
      <c r="B535" s="17" t="s">
        <v>2511</v>
      </c>
      <c r="C535" s="17" t="s">
        <v>2512</v>
      </c>
      <c r="D535" s="14" t="s">
        <v>1512</v>
      </c>
      <c r="E535" s="15" t="s">
        <v>3494</v>
      </c>
      <c r="F535" s="16">
        <v>3</v>
      </c>
      <c r="G535" s="14"/>
      <c r="H535" s="17" t="s">
        <v>4870</v>
      </c>
      <c r="I535" s="17">
        <v>2038</v>
      </c>
      <c r="J535" s="15" t="s">
        <v>190</v>
      </c>
      <c r="K535" s="17" t="s">
        <v>217</v>
      </c>
      <c r="L535" s="17" t="s">
        <v>191</v>
      </c>
      <c r="M535" s="17" t="s">
        <v>218</v>
      </c>
      <c r="N535" s="17" t="s">
        <v>901</v>
      </c>
      <c r="O535" s="17" t="s">
        <v>32</v>
      </c>
      <c r="P535" t="str">
        <f t="shared" si="8"/>
        <v>市川中中</v>
      </c>
    </row>
    <row r="536" spans="1:16" x14ac:dyDescent="0.2">
      <c r="A536" s="12">
        <v>2535</v>
      </c>
      <c r="B536" s="17" t="s">
        <v>2870</v>
      </c>
      <c r="C536" s="17" t="s">
        <v>2871</v>
      </c>
      <c r="D536" s="14" t="s">
        <v>1512</v>
      </c>
      <c r="E536" s="15" t="s">
        <v>4283</v>
      </c>
      <c r="F536" s="16">
        <v>2</v>
      </c>
      <c r="G536" s="14"/>
      <c r="H536" s="17" t="s">
        <v>4870</v>
      </c>
      <c r="I536" s="17">
        <v>2270</v>
      </c>
      <c r="J536" s="15" t="s">
        <v>276</v>
      </c>
      <c r="K536" s="17" t="s">
        <v>849</v>
      </c>
      <c r="L536" s="17" t="s">
        <v>277</v>
      </c>
      <c r="M536" s="17" t="s">
        <v>850</v>
      </c>
      <c r="N536" s="17" t="s">
        <v>1915</v>
      </c>
      <c r="O536" s="17" t="s">
        <v>32</v>
      </c>
      <c r="P536" t="str">
        <f t="shared" si="8"/>
        <v>下貝塚中中</v>
      </c>
    </row>
    <row r="537" spans="1:16" x14ac:dyDescent="0.2">
      <c r="A537" s="12">
        <v>2536</v>
      </c>
      <c r="B537" s="17" t="s">
        <v>4318</v>
      </c>
      <c r="C537" s="17" t="s">
        <v>6318</v>
      </c>
      <c r="D537" s="14" t="s">
        <v>87</v>
      </c>
      <c r="E537" s="15" t="s">
        <v>4284</v>
      </c>
      <c r="F537" s="16">
        <v>1</v>
      </c>
      <c r="G537" s="14" t="s">
        <v>6319</v>
      </c>
      <c r="H537" s="17" t="s">
        <v>390</v>
      </c>
      <c r="I537" s="17"/>
      <c r="J537" s="15" t="s">
        <v>3854</v>
      </c>
      <c r="K537" s="17" t="s">
        <v>6320</v>
      </c>
      <c r="L537" s="17" t="s">
        <v>83</v>
      </c>
      <c r="M537" s="17" t="s">
        <v>6321</v>
      </c>
      <c r="N537" s="17" t="s">
        <v>6322</v>
      </c>
      <c r="O537" s="17" t="s">
        <v>32</v>
      </c>
      <c r="P537" t="str">
        <f t="shared" si="8"/>
        <v>高洲中中</v>
      </c>
    </row>
    <row r="538" spans="1:16" x14ac:dyDescent="0.2">
      <c r="A538" s="12">
        <v>2537</v>
      </c>
      <c r="B538" s="17" t="s">
        <v>6323</v>
      </c>
      <c r="C538" s="17" t="s">
        <v>4530</v>
      </c>
      <c r="D538" s="14" t="s">
        <v>87</v>
      </c>
      <c r="E538" s="15" t="s">
        <v>4284</v>
      </c>
      <c r="F538" s="16">
        <v>1</v>
      </c>
      <c r="G538" s="14" t="s">
        <v>6319</v>
      </c>
      <c r="H538" s="17" t="s">
        <v>390</v>
      </c>
      <c r="I538" s="17"/>
      <c r="J538" s="15" t="s">
        <v>6324</v>
      </c>
      <c r="K538" s="17" t="s">
        <v>3832</v>
      </c>
      <c r="L538" s="17" t="s">
        <v>6325</v>
      </c>
      <c r="M538" s="17" t="s">
        <v>1917</v>
      </c>
      <c r="N538" s="17" t="s">
        <v>4475</v>
      </c>
      <c r="O538" s="17" t="s">
        <v>32</v>
      </c>
      <c r="P538" t="str">
        <f t="shared" si="8"/>
        <v>高洲中中</v>
      </c>
    </row>
    <row r="539" spans="1:16" x14ac:dyDescent="0.2">
      <c r="A539" s="12">
        <v>2538</v>
      </c>
      <c r="B539" s="17" t="s">
        <v>6326</v>
      </c>
      <c r="C539" s="17" t="s">
        <v>6327</v>
      </c>
      <c r="D539" s="14" t="s">
        <v>87</v>
      </c>
      <c r="E539" s="15" t="s">
        <v>4284</v>
      </c>
      <c r="F539" s="16">
        <v>1</v>
      </c>
      <c r="G539" s="14" t="s">
        <v>6328</v>
      </c>
      <c r="H539" s="17" t="s">
        <v>390</v>
      </c>
      <c r="I539" s="17"/>
      <c r="J539" s="15" t="s">
        <v>6329</v>
      </c>
      <c r="K539" s="17" t="s">
        <v>6330</v>
      </c>
      <c r="L539" s="17" t="s">
        <v>6331</v>
      </c>
      <c r="M539" s="17" t="s">
        <v>6332</v>
      </c>
      <c r="N539" s="17" t="s">
        <v>4581</v>
      </c>
      <c r="O539" s="17" t="s">
        <v>32</v>
      </c>
      <c r="P539" t="str">
        <f t="shared" si="8"/>
        <v>高洲中中</v>
      </c>
    </row>
    <row r="540" spans="1:16" x14ac:dyDescent="0.2">
      <c r="A540" s="12">
        <v>2539</v>
      </c>
      <c r="B540" s="17" t="s">
        <v>3991</v>
      </c>
      <c r="C540" s="17" t="s">
        <v>6333</v>
      </c>
      <c r="D540" s="14" t="s">
        <v>87</v>
      </c>
      <c r="E540" s="15" t="s">
        <v>4288</v>
      </c>
      <c r="F540" s="16">
        <v>1</v>
      </c>
      <c r="G540" s="14" t="s">
        <v>6334</v>
      </c>
      <c r="H540" s="17" t="s">
        <v>390</v>
      </c>
      <c r="I540" s="17"/>
      <c r="J540" s="15" t="s">
        <v>2166</v>
      </c>
      <c r="K540" s="17" t="s">
        <v>4560</v>
      </c>
      <c r="L540" s="17" t="s">
        <v>2168</v>
      </c>
      <c r="M540" s="17" t="s">
        <v>4561</v>
      </c>
      <c r="N540" s="17" t="s">
        <v>4476</v>
      </c>
      <c r="O540" s="17" t="s">
        <v>32</v>
      </c>
      <c r="P540" t="str">
        <f t="shared" si="8"/>
        <v>市川四中中</v>
      </c>
    </row>
    <row r="541" spans="1:16" x14ac:dyDescent="0.2">
      <c r="A541" s="12">
        <v>2540</v>
      </c>
      <c r="B541" s="17" t="s">
        <v>6335</v>
      </c>
      <c r="C541" s="17" t="s">
        <v>6336</v>
      </c>
      <c r="D541" s="14" t="s">
        <v>87</v>
      </c>
      <c r="E541" s="15" t="s">
        <v>3494</v>
      </c>
      <c r="F541" s="16">
        <v>1</v>
      </c>
      <c r="G541" s="14" t="s">
        <v>6337</v>
      </c>
      <c r="H541" s="17" t="s">
        <v>390</v>
      </c>
      <c r="I541" s="17"/>
      <c r="J541" s="15" t="s">
        <v>3739</v>
      </c>
      <c r="K541" s="17" t="s">
        <v>6338</v>
      </c>
      <c r="L541" s="17" t="s">
        <v>3741</v>
      </c>
      <c r="M541" s="17" t="s">
        <v>6339</v>
      </c>
      <c r="N541" s="17" t="s">
        <v>6340</v>
      </c>
      <c r="O541" s="17" t="s">
        <v>32</v>
      </c>
      <c r="P541" t="str">
        <f t="shared" si="8"/>
        <v>市川中中</v>
      </c>
    </row>
    <row r="542" spans="1:16" x14ac:dyDescent="0.2">
      <c r="A542" s="12">
        <v>2541</v>
      </c>
      <c r="B542" s="17" t="s">
        <v>6341</v>
      </c>
      <c r="C542" s="17" t="s">
        <v>6342</v>
      </c>
      <c r="D542" s="14" t="s">
        <v>87</v>
      </c>
      <c r="E542" s="15" t="s">
        <v>4296</v>
      </c>
      <c r="F542" s="16">
        <v>1</v>
      </c>
      <c r="G542" s="14" t="s">
        <v>6343</v>
      </c>
      <c r="H542" s="17" t="s">
        <v>390</v>
      </c>
      <c r="I542" s="17"/>
      <c r="J542" s="15" t="s">
        <v>4451</v>
      </c>
      <c r="K542" s="17" t="s">
        <v>2117</v>
      </c>
      <c r="L542" s="17" t="s">
        <v>4452</v>
      </c>
      <c r="M542" s="17" t="s">
        <v>2119</v>
      </c>
      <c r="N542" s="17" t="s">
        <v>4445</v>
      </c>
      <c r="O542" s="17" t="s">
        <v>32</v>
      </c>
      <c r="P542" t="str">
        <f t="shared" si="8"/>
        <v>日の出中中</v>
      </c>
    </row>
    <row r="543" spans="1:16" x14ac:dyDescent="0.2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  <c r="P543" t="str">
        <f t="shared" si="8"/>
        <v>中</v>
      </c>
    </row>
    <row r="544" spans="1:16" x14ac:dyDescent="0.2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  <c r="P544" t="str">
        <f t="shared" si="8"/>
        <v>中</v>
      </c>
    </row>
    <row r="545" spans="1:16" x14ac:dyDescent="0.2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  <c r="P545" t="str">
        <f t="shared" si="8"/>
        <v>中</v>
      </c>
    </row>
    <row r="546" spans="1:16" x14ac:dyDescent="0.2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  <c r="P546" t="str">
        <f t="shared" si="8"/>
        <v>中</v>
      </c>
    </row>
    <row r="547" spans="1:16" x14ac:dyDescent="0.2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  <c r="P547" t="str">
        <f t="shared" si="8"/>
        <v>中</v>
      </c>
    </row>
    <row r="548" spans="1:16" x14ac:dyDescent="0.2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  <c r="P548" t="str">
        <f t="shared" si="8"/>
        <v>中</v>
      </c>
    </row>
    <row r="549" spans="1:16" x14ac:dyDescent="0.2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  <c r="P549" t="str">
        <f t="shared" si="8"/>
        <v>中</v>
      </c>
    </row>
    <row r="550" spans="1:16" x14ac:dyDescent="0.2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  <c r="P550" t="str">
        <f t="shared" si="8"/>
        <v>中</v>
      </c>
    </row>
    <row r="551" spans="1:16" x14ac:dyDescent="0.2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  <c r="P551" t="str">
        <f t="shared" si="8"/>
        <v>中</v>
      </c>
    </row>
    <row r="552" spans="1:16" x14ac:dyDescent="0.2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  <c r="P552" t="str">
        <f t="shared" si="8"/>
        <v>中</v>
      </c>
    </row>
    <row r="553" spans="1:16" x14ac:dyDescent="0.2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  <c r="P553" t="str">
        <f t="shared" si="8"/>
        <v>中</v>
      </c>
    </row>
    <row r="554" spans="1:16" x14ac:dyDescent="0.2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  <c r="P554" t="str">
        <f t="shared" si="8"/>
        <v>中</v>
      </c>
    </row>
    <row r="555" spans="1:16" x14ac:dyDescent="0.2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  <c r="P555" t="str">
        <f t="shared" si="8"/>
        <v>中</v>
      </c>
    </row>
    <row r="556" spans="1:16" x14ac:dyDescent="0.2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  <c r="P556" t="str">
        <f t="shared" si="8"/>
        <v>中</v>
      </c>
    </row>
    <row r="557" spans="1:16" x14ac:dyDescent="0.2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  <c r="P557" t="str">
        <f t="shared" si="8"/>
        <v>中</v>
      </c>
    </row>
    <row r="558" spans="1:16" x14ac:dyDescent="0.2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  <c r="P558" t="str">
        <f t="shared" si="8"/>
        <v>中</v>
      </c>
    </row>
    <row r="559" spans="1:16" x14ac:dyDescent="0.2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  <c r="P559" t="str">
        <f t="shared" si="8"/>
        <v>中</v>
      </c>
    </row>
    <row r="560" spans="1:16" x14ac:dyDescent="0.2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  <c r="P560" t="str">
        <f t="shared" si="8"/>
        <v>中</v>
      </c>
    </row>
    <row r="561" spans="1:16" x14ac:dyDescent="0.2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  <c r="P561" t="str">
        <f t="shared" si="8"/>
        <v>中</v>
      </c>
    </row>
    <row r="562" spans="1:16" x14ac:dyDescent="0.2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  <c r="P562" t="str">
        <f t="shared" si="8"/>
        <v>中</v>
      </c>
    </row>
    <row r="563" spans="1:16" x14ac:dyDescent="0.2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  <c r="P563" t="str">
        <f t="shared" si="8"/>
        <v>中</v>
      </c>
    </row>
    <row r="564" spans="1:16" x14ac:dyDescent="0.2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  <c r="P564" t="str">
        <f t="shared" si="8"/>
        <v>中</v>
      </c>
    </row>
    <row r="565" spans="1:16" x14ac:dyDescent="0.2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  <c r="P565" t="str">
        <f t="shared" si="8"/>
        <v>中</v>
      </c>
    </row>
    <row r="566" spans="1:16" x14ac:dyDescent="0.2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  <c r="P566" t="str">
        <f t="shared" si="8"/>
        <v>中</v>
      </c>
    </row>
    <row r="567" spans="1:16" x14ac:dyDescent="0.2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  <c r="P567" t="str">
        <f t="shared" si="8"/>
        <v>中</v>
      </c>
    </row>
    <row r="568" spans="1:16" x14ac:dyDescent="0.2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  <c r="P568" t="str">
        <f t="shared" si="8"/>
        <v>中</v>
      </c>
    </row>
    <row r="569" spans="1:16" x14ac:dyDescent="0.2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  <c r="P569" t="str">
        <f t="shared" si="8"/>
        <v>中</v>
      </c>
    </row>
    <row r="570" spans="1:16" x14ac:dyDescent="0.2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  <c r="P570" t="str">
        <f t="shared" si="8"/>
        <v>中</v>
      </c>
    </row>
    <row r="571" spans="1:16" x14ac:dyDescent="0.2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  <c r="P571" t="str">
        <f t="shared" si="8"/>
        <v>中</v>
      </c>
    </row>
    <row r="572" spans="1:16" x14ac:dyDescent="0.2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  <c r="P572" t="str">
        <f t="shared" si="8"/>
        <v>中</v>
      </c>
    </row>
    <row r="573" spans="1:16" x14ac:dyDescent="0.2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  <c r="P573" t="str">
        <f t="shared" si="8"/>
        <v>中</v>
      </c>
    </row>
    <row r="574" spans="1:16" x14ac:dyDescent="0.2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  <c r="P574" t="str">
        <f t="shared" si="8"/>
        <v>中</v>
      </c>
    </row>
    <row r="575" spans="1:16" x14ac:dyDescent="0.2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  <c r="P575" t="str">
        <f t="shared" si="8"/>
        <v>中</v>
      </c>
    </row>
    <row r="576" spans="1:16" x14ac:dyDescent="0.2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  <c r="P576" t="str">
        <f t="shared" si="8"/>
        <v>中</v>
      </c>
    </row>
    <row r="577" spans="1:16" x14ac:dyDescent="0.2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  <c r="P577" t="str">
        <f t="shared" si="8"/>
        <v>中</v>
      </c>
    </row>
    <row r="578" spans="1:16" x14ac:dyDescent="0.2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  <c r="P578" t="str">
        <f t="shared" si="8"/>
        <v>中</v>
      </c>
    </row>
    <row r="579" spans="1:16" x14ac:dyDescent="0.2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  <c r="P579" t="str">
        <f t="shared" ref="P579:P642" si="9">E579&amp;"中"</f>
        <v>中</v>
      </c>
    </row>
    <row r="580" spans="1:16" x14ac:dyDescent="0.2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  <c r="P580" t="str">
        <f t="shared" si="9"/>
        <v>中</v>
      </c>
    </row>
    <row r="581" spans="1:16" x14ac:dyDescent="0.2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  <c r="P581" t="str">
        <f t="shared" si="9"/>
        <v>中</v>
      </c>
    </row>
    <row r="582" spans="1:16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  <c r="P582" t="str">
        <f t="shared" si="9"/>
        <v>中</v>
      </c>
    </row>
    <row r="583" spans="1:16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  <c r="P583" t="str">
        <f t="shared" si="9"/>
        <v>中</v>
      </c>
    </row>
    <row r="584" spans="1:16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  <c r="P584" t="str">
        <f t="shared" si="9"/>
        <v>中</v>
      </c>
    </row>
    <row r="585" spans="1:16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  <c r="P585" t="str">
        <f t="shared" si="9"/>
        <v>中</v>
      </c>
    </row>
    <row r="586" spans="1:16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  <c r="P586" t="str">
        <f t="shared" si="9"/>
        <v>中</v>
      </c>
    </row>
    <row r="587" spans="1:16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  <c r="P587" t="str">
        <f t="shared" si="9"/>
        <v>中</v>
      </c>
    </row>
    <row r="588" spans="1:16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  <c r="P588" t="str">
        <f t="shared" si="9"/>
        <v>中</v>
      </c>
    </row>
    <row r="589" spans="1:16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  <c r="P589" t="str">
        <f t="shared" si="9"/>
        <v>中</v>
      </c>
    </row>
    <row r="590" spans="1:16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  <c r="P590" t="str">
        <f t="shared" si="9"/>
        <v>中</v>
      </c>
    </row>
    <row r="591" spans="1:16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  <c r="P591" t="str">
        <f t="shared" si="9"/>
        <v>中</v>
      </c>
    </row>
    <row r="592" spans="1:16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  <c r="P592" t="str">
        <f t="shared" si="9"/>
        <v>中</v>
      </c>
    </row>
    <row r="593" spans="1:16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  <c r="P593" t="str">
        <f t="shared" si="9"/>
        <v>中</v>
      </c>
    </row>
    <row r="594" spans="1:16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  <c r="P594" t="str">
        <f t="shared" si="9"/>
        <v>中</v>
      </c>
    </row>
    <row r="595" spans="1:16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  <c r="P595" t="str">
        <f t="shared" si="9"/>
        <v>中</v>
      </c>
    </row>
    <row r="596" spans="1:16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  <c r="P596" t="str">
        <f t="shared" si="9"/>
        <v>中</v>
      </c>
    </row>
    <row r="597" spans="1:16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  <c r="P597" t="str">
        <f t="shared" si="9"/>
        <v>中</v>
      </c>
    </row>
    <row r="598" spans="1:16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  <c r="P598" t="str">
        <f t="shared" si="9"/>
        <v>中</v>
      </c>
    </row>
    <row r="599" spans="1:16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  <c r="P599" t="str">
        <f t="shared" si="9"/>
        <v>中</v>
      </c>
    </row>
    <row r="600" spans="1:16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  <c r="P600" t="str">
        <f t="shared" si="9"/>
        <v>中</v>
      </c>
    </row>
    <row r="601" spans="1:16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  <c r="P601" t="str">
        <f t="shared" si="9"/>
        <v>中</v>
      </c>
    </row>
    <row r="602" spans="1:16" x14ac:dyDescent="0.45">
      <c r="P602" t="str">
        <f t="shared" si="9"/>
        <v>中</v>
      </c>
    </row>
    <row r="603" spans="1:16" x14ac:dyDescent="0.45">
      <c r="P603" t="str">
        <f t="shared" si="9"/>
        <v>中</v>
      </c>
    </row>
    <row r="604" spans="1:16" x14ac:dyDescent="0.45">
      <c r="P604" t="str">
        <f t="shared" si="9"/>
        <v>中</v>
      </c>
    </row>
    <row r="605" spans="1:16" x14ac:dyDescent="0.45">
      <c r="P605" t="str">
        <f t="shared" si="9"/>
        <v>中</v>
      </c>
    </row>
    <row r="606" spans="1:16" x14ac:dyDescent="0.45">
      <c r="P606" t="str">
        <f t="shared" si="9"/>
        <v>中</v>
      </c>
    </row>
    <row r="607" spans="1:16" x14ac:dyDescent="0.45">
      <c r="P607" t="str">
        <f t="shared" si="9"/>
        <v>中</v>
      </c>
    </row>
    <row r="608" spans="1:16" x14ac:dyDescent="0.45">
      <c r="P608" t="str">
        <f t="shared" si="9"/>
        <v>中</v>
      </c>
    </row>
    <row r="609" spans="16:16" x14ac:dyDescent="0.45">
      <c r="P609" t="str">
        <f t="shared" si="9"/>
        <v>中</v>
      </c>
    </row>
    <row r="610" spans="16:16" x14ac:dyDescent="0.45">
      <c r="P610" t="str">
        <f t="shared" si="9"/>
        <v>中</v>
      </c>
    </row>
    <row r="611" spans="16:16" x14ac:dyDescent="0.45">
      <c r="P611" t="str">
        <f t="shared" si="9"/>
        <v>中</v>
      </c>
    </row>
    <row r="612" spans="16:16" x14ac:dyDescent="0.45">
      <c r="P612" t="str">
        <f t="shared" si="9"/>
        <v>中</v>
      </c>
    </row>
    <row r="613" spans="16:16" x14ac:dyDescent="0.45">
      <c r="P613" t="str">
        <f t="shared" si="9"/>
        <v>中</v>
      </c>
    </row>
    <row r="614" spans="16:16" x14ac:dyDescent="0.45">
      <c r="P614" t="str">
        <f t="shared" si="9"/>
        <v>中</v>
      </c>
    </row>
    <row r="615" spans="16:16" x14ac:dyDescent="0.45">
      <c r="P615" t="str">
        <f t="shared" si="9"/>
        <v>中</v>
      </c>
    </row>
    <row r="616" spans="16:16" x14ac:dyDescent="0.45">
      <c r="P616" t="str">
        <f t="shared" si="9"/>
        <v>中</v>
      </c>
    </row>
    <row r="617" spans="16:16" x14ac:dyDescent="0.45">
      <c r="P617" t="str">
        <f t="shared" si="9"/>
        <v>中</v>
      </c>
    </row>
    <row r="618" spans="16:16" x14ac:dyDescent="0.45">
      <c r="P618" t="str">
        <f t="shared" si="9"/>
        <v>中</v>
      </c>
    </row>
    <row r="619" spans="16:16" x14ac:dyDescent="0.45">
      <c r="P619" t="str">
        <f t="shared" si="9"/>
        <v>中</v>
      </c>
    </row>
    <row r="620" spans="16:16" x14ac:dyDescent="0.45">
      <c r="P620" t="str">
        <f t="shared" si="9"/>
        <v>中</v>
      </c>
    </row>
    <row r="621" spans="16:16" x14ac:dyDescent="0.45">
      <c r="P621" t="str">
        <f t="shared" si="9"/>
        <v>中</v>
      </c>
    </row>
    <row r="622" spans="16:16" x14ac:dyDescent="0.45">
      <c r="P622" t="str">
        <f t="shared" si="9"/>
        <v>中</v>
      </c>
    </row>
    <row r="623" spans="16:16" x14ac:dyDescent="0.45">
      <c r="P623" t="str">
        <f t="shared" si="9"/>
        <v>中</v>
      </c>
    </row>
    <row r="624" spans="16:16" x14ac:dyDescent="0.45">
      <c r="P624" t="str">
        <f t="shared" si="9"/>
        <v>中</v>
      </c>
    </row>
    <row r="625" spans="16:16" x14ac:dyDescent="0.45">
      <c r="P625" t="str">
        <f t="shared" si="9"/>
        <v>中</v>
      </c>
    </row>
    <row r="626" spans="16:16" x14ac:dyDescent="0.45">
      <c r="P626" t="str">
        <f t="shared" si="9"/>
        <v>中</v>
      </c>
    </row>
    <row r="627" spans="16:16" x14ac:dyDescent="0.45">
      <c r="P627" t="str">
        <f t="shared" si="9"/>
        <v>中</v>
      </c>
    </row>
    <row r="628" spans="16:16" x14ac:dyDescent="0.45">
      <c r="P628" t="str">
        <f t="shared" si="9"/>
        <v>中</v>
      </c>
    </row>
    <row r="629" spans="16:16" x14ac:dyDescent="0.45">
      <c r="P629" t="str">
        <f t="shared" si="9"/>
        <v>中</v>
      </c>
    </row>
    <row r="630" spans="16:16" x14ac:dyDescent="0.45">
      <c r="P630" t="str">
        <f t="shared" si="9"/>
        <v>中</v>
      </c>
    </row>
    <row r="631" spans="16:16" x14ac:dyDescent="0.45">
      <c r="P631" t="str">
        <f t="shared" si="9"/>
        <v>中</v>
      </c>
    </row>
    <row r="632" spans="16:16" x14ac:dyDescent="0.45">
      <c r="P632" t="str">
        <f t="shared" si="9"/>
        <v>中</v>
      </c>
    </row>
    <row r="633" spans="16:16" x14ac:dyDescent="0.45">
      <c r="P633" t="str">
        <f t="shared" si="9"/>
        <v>中</v>
      </c>
    </row>
    <row r="634" spans="16:16" x14ac:dyDescent="0.45">
      <c r="P634" t="str">
        <f t="shared" si="9"/>
        <v>中</v>
      </c>
    </row>
    <row r="635" spans="16:16" x14ac:dyDescent="0.45">
      <c r="P635" t="str">
        <f t="shared" si="9"/>
        <v>中</v>
      </c>
    </row>
    <row r="636" spans="16:16" x14ac:dyDescent="0.45">
      <c r="P636" t="str">
        <f t="shared" si="9"/>
        <v>中</v>
      </c>
    </row>
    <row r="637" spans="16:16" x14ac:dyDescent="0.45">
      <c r="P637" t="str">
        <f t="shared" si="9"/>
        <v>中</v>
      </c>
    </row>
    <row r="638" spans="16:16" x14ac:dyDescent="0.45">
      <c r="P638" t="str">
        <f t="shared" si="9"/>
        <v>中</v>
      </c>
    </row>
    <row r="639" spans="16:16" x14ac:dyDescent="0.45">
      <c r="P639" t="str">
        <f t="shared" si="9"/>
        <v>中</v>
      </c>
    </row>
    <row r="640" spans="16:16" x14ac:dyDescent="0.45">
      <c r="P640" t="str">
        <f t="shared" si="9"/>
        <v>中</v>
      </c>
    </row>
    <row r="641" spans="16:16" x14ac:dyDescent="0.45">
      <c r="P641" t="str">
        <f t="shared" si="9"/>
        <v>中</v>
      </c>
    </row>
    <row r="642" spans="16:16" x14ac:dyDescent="0.45">
      <c r="P642" t="str">
        <f t="shared" si="9"/>
        <v>中</v>
      </c>
    </row>
    <row r="643" spans="16:16" x14ac:dyDescent="0.45">
      <c r="P643" t="str">
        <f t="shared" ref="P643:P706" si="10">E643&amp;"中"</f>
        <v>中</v>
      </c>
    </row>
    <row r="644" spans="16:16" x14ac:dyDescent="0.45">
      <c r="P644" t="str">
        <f t="shared" si="10"/>
        <v>中</v>
      </c>
    </row>
    <row r="645" spans="16:16" x14ac:dyDescent="0.45">
      <c r="P645" t="str">
        <f t="shared" si="10"/>
        <v>中</v>
      </c>
    </row>
    <row r="646" spans="16:16" x14ac:dyDescent="0.45">
      <c r="P646" t="str">
        <f t="shared" si="10"/>
        <v>中</v>
      </c>
    </row>
    <row r="647" spans="16:16" x14ac:dyDescent="0.45">
      <c r="P647" t="str">
        <f t="shared" si="10"/>
        <v>中</v>
      </c>
    </row>
    <row r="648" spans="16:16" x14ac:dyDescent="0.45">
      <c r="P648" t="str">
        <f t="shared" si="10"/>
        <v>中</v>
      </c>
    </row>
    <row r="649" spans="16:16" x14ac:dyDescent="0.45">
      <c r="P649" t="str">
        <f t="shared" si="10"/>
        <v>中</v>
      </c>
    </row>
    <row r="650" spans="16:16" x14ac:dyDescent="0.45">
      <c r="P650" t="str">
        <f t="shared" si="10"/>
        <v>中</v>
      </c>
    </row>
    <row r="651" spans="16:16" x14ac:dyDescent="0.45">
      <c r="P651" t="str">
        <f t="shared" si="10"/>
        <v>中</v>
      </c>
    </row>
    <row r="652" spans="16:16" x14ac:dyDescent="0.45">
      <c r="P652" t="str">
        <f t="shared" si="10"/>
        <v>中</v>
      </c>
    </row>
    <row r="653" spans="16:16" x14ac:dyDescent="0.45">
      <c r="P653" t="str">
        <f t="shared" si="10"/>
        <v>中</v>
      </c>
    </row>
    <row r="654" spans="16:16" x14ac:dyDescent="0.45">
      <c r="P654" t="str">
        <f t="shared" si="10"/>
        <v>中</v>
      </c>
    </row>
    <row r="655" spans="16:16" x14ac:dyDescent="0.45">
      <c r="P655" t="str">
        <f t="shared" si="10"/>
        <v>中</v>
      </c>
    </row>
    <row r="656" spans="16:16" x14ac:dyDescent="0.45">
      <c r="P656" t="str">
        <f t="shared" si="10"/>
        <v>中</v>
      </c>
    </row>
    <row r="657" spans="16:16" x14ac:dyDescent="0.45">
      <c r="P657" t="str">
        <f t="shared" si="10"/>
        <v>中</v>
      </c>
    </row>
    <row r="658" spans="16:16" x14ac:dyDescent="0.45">
      <c r="P658" t="str">
        <f t="shared" si="10"/>
        <v>中</v>
      </c>
    </row>
    <row r="659" spans="16:16" x14ac:dyDescent="0.45">
      <c r="P659" t="str">
        <f t="shared" si="10"/>
        <v>中</v>
      </c>
    </row>
    <row r="660" spans="16:16" x14ac:dyDescent="0.45">
      <c r="P660" t="str">
        <f t="shared" si="10"/>
        <v>中</v>
      </c>
    </row>
    <row r="661" spans="16:16" x14ac:dyDescent="0.45">
      <c r="P661" t="str">
        <f t="shared" si="10"/>
        <v>中</v>
      </c>
    </row>
    <row r="662" spans="16:16" x14ac:dyDescent="0.45">
      <c r="P662" t="str">
        <f t="shared" si="10"/>
        <v>中</v>
      </c>
    </row>
    <row r="663" spans="16:16" x14ac:dyDescent="0.45">
      <c r="P663" t="str">
        <f t="shared" si="10"/>
        <v>中</v>
      </c>
    </row>
    <row r="664" spans="16:16" x14ac:dyDescent="0.45">
      <c r="P664" t="str">
        <f t="shared" si="10"/>
        <v>中</v>
      </c>
    </row>
    <row r="665" spans="16:16" x14ac:dyDescent="0.45">
      <c r="P665" t="str">
        <f t="shared" si="10"/>
        <v>中</v>
      </c>
    </row>
    <row r="666" spans="16:16" x14ac:dyDescent="0.45">
      <c r="P666" t="str">
        <f t="shared" si="10"/>
        <v>中</v>
      </c>
    </row>
    <row r="667" spans="16:16" x14ac:dyDescent="0.45">
      <c r="P667" t="str">
        <f t="shared" si="10"/>
        <v>中</v>
      </c>
    </row>
    <row r="668" spans="16:16" x14ac:dyDescent="0.45">
      <c r="P668" t="str">
        <f t="shared" si="10"/>
        <v>中</v>
      </c>
    </row>
    <row r="669" spans="16:16" x14ac:dyDescent="0.45">
      <c r="P669" t="str">
        <f t="shared" si="10"/>
        <v>中</v>
      </c>
    </row>
    <row r="670" spans="16:16" x14ac:dyDescent="0.45">
      <c r="P670" t="str">
        <f t="shared" si="10"/>
        <v>中</v>
      </c>
    </row>
    <row r="671" spans="16:16" x14ac:dyDescent="0.45">
      <c r="P671" t="str">
        <f t="shared" si="10"/>
        <v>中</v>
      </c>
    </row>
    <row r="672" spans="16:16" x14ac:dyDescent="0.45">
      <c r="P672" t="str">
        <f t="shared" si="10"/>
        <v>中</v>
      </c>
    </row>
    <row r="673" spans="16:16" x14ac:dyDescent="0.45">
      <c r="P673" t="str">
        <f t="shared" si="10"/>
        <v>中</v>
      </c>
    </row>
    <row r="674" spans="16:16" x14ac:dyDescent="0.45">
      <c r="P674" t="str">
        <f t="shared" si="10"/>
        <v>中</v>
      </c>
    </row>
    <row r="675" spans="16:16" x14ac:dyDescent="0.45">
      <c r="P675" t="str">
        <f t="shared" si="10"/>
        <v>中</v>
      </c>
    </row>
    <row r="676" spans="16:16" x14ac:dyDescent="0.45">
      <c r="P676" t="str">
        <f t="shared" si="10"/>
        <v>中</v>
      </c>
    </row>
    <row r="677" spans="16:16" x14ac:dyDescent="0.45">
      <c r="P677" t="str">
        <f t="shared" si="10"/>
        <v>中</v>
      </c>
    </row>
    <row r="678" spans="16:16" x14ac:dyDescent="0.45">
      <c r="P678" t="str">
        <f t="shared" si="10"/>
        <v>中</v>
      </c>
    </row>
    <row r="679" spans="16:16" x14ac:dyDescent="0.45">
      <c r="P679" t="str">
        <f t="shared" si="10"/>
        <v>中</v>
      </c>
    </row>
    <row r="680" spans="16:16" x14ac:dyDescent="0.45">
      <c r="P680" t="str">
        <f t="shared" si="10"/>
        <v>中</v>
      </c>
    </row>
    <row r="681" spans="16:16" x14ac:dyDescent="0.45">
      <c r="P681" t="str">
        <f t="shared" si="10"/>
        <v>中</v>
      </c>
    </row>
    <row r="682" spans="16:16" x14ac:dyDescent="0.45">
      <c r="P682" t="str">
        <f t="shared" si="10"/>
        <v>中</v>
      </c>
    </row>
    <row r="683" spans="16:16" x14ac:dyDescent="0.45">
      <c r="P683" t="str">
        <f t="shared" si="10"/>
        <v>中</v>
      </c>
    </row>
    <row r="684" spans="16:16" x14ac:dyDescent="0.45">
      <c r="P684" t="str">
        <f t="shared" si="10"/>
        <v>中</v>
      </c>
    </row>
    <row r="685" spans="16:16" x14ac:dyDescent="0.45">
      <c r="P685" t="str">
        <f t="shared" si="10"/>
        <v>中</v>
      </c>
    </row>
    <row r="686" spans="16:16" x14ac:dyDescent="0.45">
      <c r="P686" t="str">
        <f t="shared" si="10"/>
        <v>中</v>
      </c>
    </row>
    <row r="687" spans="16:16" x14ac:dyDescent="0.45">
      <c r="P687" t="str">
        <f t="shared" si="10"/>
        <v>中</v>
      </c>
    </row>
    <row r="688" spans="16:16" x14ac:dyDescent="0.45">
      <c r="P688" t="str">
        <f t="shared" si="10"/>
        <v>中</v>
      </c>
    </row>
    <row r="689" spans="16:16" x14ac:dyDescent="0.45">
      <c r="P689" t="str">
        <f t="shared" si="10"/>
        <v>中</v>
      </c>
    </row>
    <row r="690" spans="16:16" x14ac:dyDescent="0.45">
      <c r="P690" t="str">
        <f t="shared" si="10"/>
        <v>中</v>
      </c>
    </row>
    <row r="691" spans="16:16" x14ac:dyDescent="0.45">
      <c r="P691" t="str">
        <f t="shared" si="10"/>
        <v>中</v>
      </c>
    </row>
    <row r="692" spans="16:16" x14ac:dyDescent="0.45">
      <c r="P692" t="str">
        <f t="shared" si="10"/>
        <v>中</v>
      </c>
    </row>
    <row r="693" spans="16:16" x14ac:dyDescent="0.45">
      <c r="P693" t="str">
        <f t="shared" si="10"/>
        <v>中</v>
      </c>
    </row>
    <row r="694" spans="16:16" x14ac:dyDescent="0.45">
      <c r="P694" t="str">
        <f t="shared" si="10"/>
        <v>中</v>
      </c>
    </row>
    <row r="695" spans="16:16" x14ac:dyDescent="0.45">
      <c r="P695" t="str">
        <f t="shared" si="10"/>
        <v>中</v>
      </c>
    </row>
    <row r="696" spans="16:16" x14ac:dyDescent="0.45">
      <c r="P696" t="str">
        <f t="shared" si="10"/>
        <v>中</v>
      </c>
    </row>
    <row r="697" spans="16:16" x14ac:dyDescent="0.45">
      <c r="P697" t="str">
        <f t="shared" si="10"/>
        <v>中</v>
      </c>
    </row>
    <row r="698" spans="16:16" x14ac:dyDescent="0.45">
      <c r="P698" t="str">
        <f t="shared" si="10"/>
        <v>中</v>
      </c>
    </row>
    <row r="699" spans="16:16" x14ac:dyDescent="0.45">
      <c r="P699" t="str">
        <f t="shared" si="10"/>
        <v>中</v>
      </c>
    </row>
    <row r="700" spans="16:16" x14ac:dyDescent="0.45">
      <c r="P700" t="str">
        <f t="shared" si="10"/>
        <v>中</v>
      </c>
    </row>
    <row r="701" spans="16:16" x14ac:dyDescent="0.45">
      <c r="P701" t="str">
        <f t="shared" si="10"/>
        <v>中</v>
      </c>
    </row>
    <row r="702" spans="16:16" x14ac:dyDescent="0.45">
      <c r="P702" t="str">
        <f t="shared" si="10"/>
        <v>中</v>
      </c>
    </row>
    <row r="703" spans="16:16" x14ac:dyDescent="0.45">
      <c r="P703" t="str">
        <f t="shared" si="10"/>
        <v>中</v>
      </c>
    </row>
    <row r="704" spans="16:16" x14ac:dyDescent="0.45">
      <c r="P704" t="str">
        <f t="shared" si="10"/>
        <v>中</v>
      </c>
    </row>
    <row r="705" spans="16:16" x14ac:dyDescent="0.45">
      <c r="P705" t="str">
        <f t="shared" si="10"/>
        <v>中</v>
      </c>
    </row>
    <row r="706" spans="16:16" x14ac:dyDescent="0.45">
      <c r="P706" t="str">
        <f t="shared" si="10"/>
        <v>中</v>
      </c>
    </row>
    <row r="707" spans="16:16" x14ac:dyDescent="0.45">
      <c r="P707" t="str">
        <f t="shared" ref="P707:P770" si="11">E707&amp;"中"</f>
        <v>中</v>
      </c>
    </row>
    <row r="708" spans="16:16" x14ac:dyDescent="0.45">
      <c r="P708" t="str">
        <f t="shared" si="11"/>
        <v>中</v>
      </c>
    </row>
    <row r="709" spans="16:16" x14ac:dyDescent="0.45">
      <c r="P709" t="str">
        <f t="shared" si="11"/>
        <v>中</v>
      </c>
    </row>
    <row r="710" spans="16:16" x14ac:dyDescent="0.45">
      <c r="P710" t="str">
        <f t="shared" si="11"/>
        <v>中</v>
      </c>
    </row>
    <row r="711" spans="16:16" x14ac:dyDescent="0.45">
      <c r="P711" t="str">
        <f t="shared" si="11"/>
        <v>中</v>
      </c>
    </row>
    <row r="712" spans="16:16" x14ac:dyDescent="0.45">
      <c r="P712" t="str">
        <f t="shared" si="11"/>
        <v>中</v>
      </c>
    </row>
    <row r="713" spans="16:16" x14ac:dyDescent="0.45">
      <c r="P713" t="str">
        <f t="shared" si="11"/>
        <v>中</v>
      </c>
    </row>
    <row r="714" spans="16:16" x14ac:dyDescent="0.45">
      <c r="P714" t="str">
        <f t="shared" si="11"/>
        <v>中</v>
      </c>
    </row>
    <row r="715" spans="16:16" x14ac:dyDescent="0.45">
      <c r="P715" t="str">
        <f t="shared" si="11"/>
        <v>中</v>
      </c>
    </row>
    <row r="716" spans="16:16" x14ac:dyDescent="0.45">
      <c r="P716" t="str">
        <f t="shared" si="11"/>
        <v>中</v>
      </c>
    </row>
    <row r="717" spans="16:16" x14ac:dyDescent="0.45">
      <c r="P717" t="str">
        <f t="shared" si="11"/>
        <v>中</v>
      </c>
    </row>
    <row r="718" spans="16:16" x14ac:dyDescent="0.45">
      <c r="P718" t="str">
        <f t="shared" si="11"/>
        <v>中</v>
      </c>
    </row>
    <row r="719" spans="16:16" x14ac:dyDescent="0.45">
      <c r="P719" t="str">
        <f t="shared" si="11"/>
        <v>中</v>
      </c>
    </row>
    <row r="720" spans="16:16" x14ac:dyDescent="0.45">
      <c r="P720" t="str">
        <f t="shared" si="11"/>
        <v>中</v>
      </c>
    </row>
    <row r="721" spans="16:16" x14ac:dyDescent="0.45">
      <c r="P721" t="str">
        <f t="shared" si="11"/>
        <v>中</v>
      </c>
    </row>
    <row r="722" spans="16:16" x14ac:dyDescent="0.45">
      <c r="P722" t="str">
        <f t="shared" si="11"/>
        <v>中</v>
      </c>
    </row>
    <row r="723" spans="16:16" x14ac:dyDescent="0.45">
      <c r="P723" t="str">
        <f t="shared" si="11"/>
        <v>中</v>
      </c>
    </row>
    <row r="724" spans="16:16" x14ac:dyDescent="0.45">
      <c r="P724" t="str">
        <f t="shared" si="11"/>
        <v>中</v>
      </c>
    </row>
    <row r="725" spans="16:16" x14ac:dyDescent="0.45">
      <c r="P725" t="str">
        <f t="shared" si="11"/>
        <v>中</v>
      </c>
    </row>
    <row r="726" spans="16:16" x14ac:dyDescent="0.45">
      <c r="P726" t="str">
        <f t="shared" si="11"/>
        <v>中</v>
      </c>
    </row>
    <row r="727" spans="16:16" x14ac:dyDescent="0.45">
      <c r="P727" t="str">
        <f t="shared" si="11"/>
        <v>中</v>
      </c>
    </row>
    <row r="728" spans="16:16" x14ac:dyDescent="0.45">
      <c r="P728" t="str">
        <f t="shared" si="11"/>
        <v>中</v>
      </c>
    </row>
    <row r="729" spans="16:16" x14ac:dyDescent="0.45">
      <c r="P729" t="str">
        <f t="shared" si="11"/>
        <v>中</v>
      </c>
    </row>
    <row r="730" spans="16:16" x14ac:dyDescent="0.45">
      <c r="P730" t="str">
        <f t="shared" si="11"/>
        <v>中</v>
      </c>
    </row>
    <row r="731" spans="16:16" x14ac:dyDescent="0.45">
      <c r="P731" t="str">
        <f t="shared" si="11"/>
        <v>中</v>
      </c>
    </row>
    <row r="732" spans="16:16" x14ac:dyDescent="0.45">
      <c r="P732" t="str">
        <f t="shared" si="11"/>
        <v>中</v>
      </c>
    </row>
    <row r="733" spans="16:16" x14ac:dyDescent="0.45">
      <c r="P733" t="str">
        <f t="shared" si="11"/>
        <v>中</v>
      </c>
    </row>
    <row r="734" spans="16:16" x14ac:dyDescent="0.45">
      <c r="P734" t="str">
        <f t="shared" si="11"/>
        <v>中</v>
      </c>
    </row>
    <row r="735" spans="16:16" x14ac:dyDescent="0.45">
      <c r="P735" t="str">
        <f t="shared" si="11"/>
        <v>中</v>
      </c>
    </row>
    <row r="736" spans="16:16" x14ac:dyDescent="0.45">
      <c r="P736" t="str">
        <f t="shared" si="11"/>
        <v>中</v>
      </c>
    </row>
    <row r="737" spans="16:16" x14ac:dyDescent="0.45">
      <c r="P737" t="str">
        <f t="shared" si="11"/>
        <v>中</v>
      </c>
    </row>
    <row r="738" spans="16:16" x14ac:dyDescent="0.45">
      <c r="P738" t="str">
        <f t="shared" si="11"/>
        <v>中</v>
      </c>
    </row>
    <row r="739" spans="16:16" x14ac:dyDescent="0.45">
      <c r="P739" t="str">
        <f t="shared" si="11"/>
        <v>中</v>
      </c>
    </row>
    <row r="740" spans="16:16" x14ac:dyDescent="0.45">
      <c r="P740" t="str">
        <f t="shared" si="11"/>
        <v>中</v>
      </c>
    </row>
    <row r="741" spans="16:16" x14ac:dyDescent="0.45">
      <c r="P741" t="str">
        <f t="shared" si="11"/>
        <v>中</v>
      </c>
    </row>
    <row r="742" spans="16:16" x14ac:dyDescent="0.45">
      <c r="P742" t="str">
        <f t="shared" si="11"/>
        <v>中</v>
      </c>
    </row>
    <row r="743" spans="16:16" x14ac:dyDescent="0.45">
      <c r="P743" t="str">
        <f t="shared" si="11"/>
        <v>中</v>
      </c>
    </row>
    <row r="744" spans="16:16" x14ac:dyDescent="0.45">
      <c r="P744" t="str">
        <f t="shared" si="11"/>
        <v>中</v>
      </c>
    </row>
    <row r="745" spans="16:16" x14ac:dyDescent="0.45">
      <c r="P745" t="str">
        <f t="shared" si="11"/>
        <v>中</v>
      </c>
    </row>
    <row r="746" spans="16:16" x14ac:dyDescent="0.45">
      <c r="P746" t="str">
        <f t="shared" si="11"/>
        <v>中</v>
      </c>
    </row>
    <row r="747" spans="16:16" x14ac:dyDescent="0.45">
      <c r="P747" t="str">
        <f t="shared" si="11"/>
        <v>中</v>
      </c>
    </row>
    <row r="748" spans="16:16" x14ac:dyDescent="0.45">
      <c r="P748" t="str">
        <f t="shared" si="11"/>
        <v>中</v>
      </c>
    </row>
    <row r="749" spans="16:16" x14ac:dyDescent="0.45">
      <c r="P749" t="str">
        <f t="shared" si="11"/>
        <v>中</v>
      </c>
    </row>
    <row r="750" spans="16:16" x14ac:dyDescent="0.45">
      <c r="P750" t="str">
        <f t="shared" si="11"/>
        <v>中</v>
      </c>
    </row>
    <row r="751" spans="16:16" x14ac:dyDescent="0.45">
      <c r="P751" t="str">
        <f t="shared" si="11"/>
        <v>中</v>
      </c>
    </row>
    <row r="752" spans="16:16" x14ac:dyDescent="0.45">
      <c r="P752" t="str">
        <f t="shared" si="11"/>
        <v>中</v>
      </c>
    </row>
    <row r="753" spans="16:16" x14ac:dyDescent="0.45">
      <c r="P753" t="str">
        <f t="shared" si="11"/>
        <v>中</v>
      </c>
    </row>
    <row r="754" spans="16:16" x14ac:dyDescent="0.45">
      <c r="P754" t="str">
        <f t="shared" si="11"/>
        <v>中</v>
      </c>
    </row>
    <row r="755" spans="16:16" x14ac:dyDescent="0.45">
      <c r="P755" t="str">
        <f t="shared" si="11"/>
        <v>中</v>
      </c>
    </row>
    <row r="756" spans="16:16" x14ac:dyDescent="0.45">
      <c r="P756" t="str">
        <f t="shared" si="11"/>
        <v>中</v>
      </c>
    </row>
    <row r="757" spans="16:16" x14ac:dyDescent="0.45">
      <c r="P757" t="str">
        <f t="shared" si="11"/>
        <v>中</v>
      </c>
    </row>
    <row r="758" spans="16:16" x14ac:dyDescent="0.45">
      <c r="P758" t="str">
        <f t="shared" si="11"/>
        <v>中</v>
      </c>
    </row>
    <row r="759" spans="16:16" x14ac:dyDescent="0.45">
      <c r="P759" t="str">
        <f t="shared" si="11"/>
        <v>中</v>
      </c>
    </row>
    <row r="760" spans="16:16" x14ac:dyDescent="0.45">
      <c r="P760" t="str">
        <f t="shared" si="11"/>
        <v>中</v>
      </c>
    </row>
    <row r="761" spans="16:16" x14ac:dyDescent="0.45">
      <c r="P761" t="str">
        <f t="shared" si="11"/>
        <v>中</v>
      </c>
    </row>
    <row r="762" spans="16:16" x14ac:dyDescent="0.45">
      <c r="P762" t="str">
        <f t="shared" si="11"/>
        <v>中</v>
      </c>
    </row>
    <row r="763" spans="16:16" x14ac:dyDescent="0.45">
      <c r="P763" t="str">
        <f t="shared" si="11"/>
        <v>中</v>
      </c>
    </row>
    <row r="764" spans="16:16" x14ac:dyDescent="0.45">
      <c r="P764" t="str">
        <f t="shared" si="11"/>
        <v>中</v>
      </c>
    </row>
    <row r="765" spans="16:16" x14ac:dyDescent="0.45">
      <c r="P765" t="str">
        <f t="shared" si="11"/>
        <v>中</v>
      </c>
    </row>
    <row r="766" spans="16:16" x14ac:dyDescent="0.45">
      <c r="P766" t="str">
        <f t="shared" si="11"/>
        <v>中</v>
      </c>
    </row>
    <row r="767" spans="16:16" x14ac:dyDescent="0.45">
      <c r="P767" t="str">
        <f t="shared" si="11"/>
        <v>中</v>
      </c>
    </row>
    <row r="768" spans="16:16" x14ac:dyDescent="0.45">
      <c r="P768" t="str">
        <f t="shared" si="11"/>
        <v>中</v>
      </c>
    </row>
    <row r="769" spans="16:16" x14ac:dyDescent="0.45">
      <c r="P769" t="str">
        <f t="shared" si="11"/>
        <v>中</v>
      </c>
    </row>
    <row r="770" spans="16:16" x14ac:dyDescent="0.45">
      <c r="P770" t="str">
        <f t="shared" si="11"/>
        <v>中</v>
      </c>
    </row>
    <row r="771" spans="16:16" x14ac:dyDescent="0.45">
      <c r="P771" t="str">
        <f t="shared" ref="P771:P834" si="12">E771&amp;"中"</f>
        <v>中</v>
      </c>
    </row>
    <row r="772" spans="16:16" x14ac:dyDescent="0.45">
      <c r="P772" t="str">
        <f t="shared" si="12"/>
        <v>中</v>
      </c>
    </row>
    <row r="773" spans="16:16" x14ac:dyDescent="0.45">
      <c r="P773" t="str">
        <f t="shared" si="12"/>
        <v>中</v>
      </c>
    </row>
    <row r="774" spans="16:16" x14ac:dyDescent="0.45">
      <c r="P774" t="str">
        <f t="shared" si="12"/>
        <v>中</v>
      </c>
    </row>
    <row r="775" spans="16:16" x14ac:dyDescent="0.45">
      <c r="P775" t="str">
        <f t="shared" si="12"/>
        <v>中</v>
      </c>
    </row>
    <row r="776" spans="16:16" x14ac:dyDescent="0.45">
      <c r="P776" t="str">
        <f t="shared" si="12"/>
        <v>中</v>
      </c>
    </row>
    <row r="777" spans="16:16" x14ac:dyDescent="0.45">
      <c r="P777" t="str">
        <f t="shared" si="12"/>
        <v>中</v>
      </c>
    </row>
    <row r="778" spans="16:16" x14ac:dyDescent="0.45">
      <c r="P778" t="str">
        <f t="shared" si="12"/>
        <v>中</v>
      </c>
    </row>
    <row r="779" spans="16:16" x14ac:dyDescent="0.45">
      <c r="P779" t="str">
        <f t="shared" si="12"/>
        <v>中</v>
      </c>
    </row>
    <row r="780" spans="16:16" x14ac:dyDescent="0.45">
      <c r="P780" t="str">
        <f t="shared" si="12"/>
        <v>中</v>
      </c>
    </row>
    <row r="781" spans="16:16" x14ac:dyDescent="0.45">
      <c r="P781" t="str">
        <f t="shared" si="12"/>
        <v>中</v>
      </c>
    </row>
    <row r="782" spans="16:16" x14ac:dyDescent="0.45">
      <c r="P782" t="str">
        <f t="shared" si="12"/>
        <v>中</v>
      </c>
    </row>
    <row r="783" spans="16:16" x14ac:dyDescent="0.45">
      <c r="P783" t="str">
        <f t="shared" si="12"/>
        <v>中</v>
      </c>
    </row>
    <row r="784" spans="16:16" x14ac:dyDescent="0.45">
      <c r="P784" t="str">
        <f t="shared" si="12"/>
        <v>中</v>
      </c>
    </row>
    <row r="785" spans="16:16" x14ac:dyDescent="0.45">
      <c r="P785" t="str">
        <f t="shared" si="12"/>
        <v>中</v>
      </c>
    </row>
    <row r="786" spans="16:16" x14ac:dyDescent="0.45">
      <c r="P786" t="str">
        <f t="shared" si="12"/>
        <v>中</v>
      </c>
    </row>
    <row r="787" spans="16:16" x14ac:dyDescent="0.45">
      <c r="P787" t="str">
        <f t="shared" si="12"/>
        <v>中</v>
      </c>
    </row>
    <row r="788" spans="16:16" x14ac:dyDescent="0.45">
      <c r="P788" t="str">
        <f t="shared" si="12"/>
        <v>中</v>
      </c>
    </row>
    <row r="789" spans="16:16" x14ac:dyDescent="0.45">
      <c r="P789" t="str">
        <f t="shared" si="12"/>
        <v>中</v>
      </c>
    </row>
    <row r="790" spans="16:16" x14ac:dyDescent="0.45">
      <c r="P790" t="str">
        <f t="shared" si="12"/>
        <v>中</v>
      </c>
    </row>
    <row r="791" spans="16:16" x14ac:dyDescent="0.45">
      <c r="P791" t="str">
        <f t="shared" si="12"/>
        <v>中</v>
      </c>
    </row>
    <row r="792" spans="16:16" x14ac:dyDescent="0.45">
      <c r="P792" t="str">
        <f t="shared" si="12"/>
        <v>中</v>
      </c>
    </row>
    <row r="793" spans="16:16" x14ac:dyDescent="0.45">
      <c r="P793" t="str">
        <f t="shared" si="12"/>
        <v>中</v>
      </c>
    </row>
    <row r="794" spans="16:16" x14ac:dyDescent="0.45">
      <c r="P794" t="str">
        <f t="shared" si="12"/>
        <v>中</v>
      </c>
    </row>
    <row r="795" spans="16:16" x14ac:dyDescent="0.45">
      <c r="P795" t="str">
        <f t="shared" si="12"/>
        <v>中</v>
      </c>
    </row>
    <row r="796" spans="16:16" x14ac:dyDescent="0.45">
      <c r="P796" t="str">
        <f t="shared" si="12"/>
        <v>中</v>
      </c>
    </row>
    <row r="797" spans="16:16" x14ac:dyDescent="0.45">
      <c r="P797" t="str">
        <f t="shared" si="12"/>
        <v>中</v>
      </c>
    </row>
    <row r="798" spans="16:16" x14ac:dyDescent="0.45">
      <c r="P798" t="str">
        <f t="shared" si="12"/>
        <v>中</v>
      </c>
    </row>
    <row r="799" spans="16:16" x14ac:dyDescent="0.45">
      <c r="P799" t="str">
        <f t="shared" si="12"/>
        <v>中</v>
      </c>
    </row>
    <row r="800" spans="16:16" x14ac:dyDescent="0.45">
      <c r="P800" t="str">
        <f t="shared" si="12"/>
        <v>中</v>
      </c>
    </row>
    <row r="801" spans="16:16" x14ac:dyDescent="0.45">
      <c r="P801" t="str">
        <f t="shared" si="12"/>
        <v>中</v>
      </c>
    </row>
    <row r="802" spans="16:16" x14ac:dyDescent="0.45">
      <c r="P802" t="str">
        <f t="shared" si="12"/>
        <v>中</v>
      </c>
    </row>
    <row r="803" spans="16:16" x14ac:dyDescent="0.45">
      <c r="P803" t="str">
        <f t="shared" si="12"/>
        <v>中</v>
      </c>
    </row>
    <row r="804" spans="16:16" x14ac:dyDescent="0.45">
      <c r="P804" t="str">
        <f t="shared" si="12"/>
        <v>中</v>
      </c>
    </row>
    <row r="805" spans="16:16" x14ac:dyDescent="0.45">
      <c r="P805" t="str">
        <f t="shared" si="12"/>
        <v>中</v>
      </c>
    </row>
    <row r="806" spans="16:16" x14ac:dyDescent="0.45">
      <c r="P806" t="str">
        <f t="shared" si="12"/>
        <v>中</v>
      </c>
    </row>
    <row r="807" spans="16:16" x14ac:dyDescent="0.45">
      <c r="P807" t="str">
        <f t="shared" si="12"/>
        <v>中</v>
      </c>
    </row>
    <row r="808" spans="16:16" x14ac:dyDescent="0.45">
      <c r="P808" t="str">
        <f t="shared" si="12"/>
        <v>中</v>
      </c>
    </row>
    <row r="809" spans="16:16" x14ac:dyDescent="0.45">
      <c r="P809" t="str">
        <f t="shared" si="12"/>
        <v>中</v>
      </c>
    </row>
    <row r="810" spans="16:16" x14ac:dyDescent="0.45">
      <c r="P810" t="str">
        <f t="shared" si="12"/>
        <v>中</v>
      </c>
    </row>
    <row r="811" spans="16:16" x14ac:dyDescent="0.45">
      <c r="P811" t="str">
        <f t="shared" si="12"/>
        <v>中</v>
      </c>
    </row>
    <row r="812" spans="16:16" x14ac:dyDescent="0.45">
      <c r="P812" t="str">
        <f t="shared" si="12"/>
        <v>中</v>
      </c>
    </row>
    <row r="813" spans="16:16" x14ac:dyDescent="0.45">
      <c r="P813" t="str">
        <f t="shared" si="12"/>
        <v>中</v>
      </c>
    </row>
    <row r="814" spans="16:16" x14ac:dyDescent="0.45">
      <c r="P814" t="str">
        <f t="shared" si="12"/>
        <v>中</v>
      </c>
    </row>
    <row r="815" spans="16:16" x14ac:dyDescent="0.45">
      <c r="P815" t="str">
        <f t="shared" si="12"/>
        <v>中</v>
      </c>
    </row>
    <row r="816" spans="16:16" x14ac:dyDescent="0.45">
      <c r="P816" t="str">
        <f t="shared" si="12"/>
        <v>中</v>
      </c>
    </row>
    <row r="817" spans="16:16" x14ac:dyDescent="0.45">
      <c r="P817" t="str">
        <f t="shared" si="12"/>
        <v>中</v>
      </c>
    </row>
    <row r="818" spans="16:16" x14ac:dyDescent="0.45">
      <c r="P818" t="str">
        <f t="shared" si="12"/>
        <v>中</v>
      </c>
    </row>
    <row r="819" spans="16:16" x14ac:dyDescent="0.45">
      <c r="P819" t="str">
        <f t="shared" si="12"/>
        <v>中</v>
      </c>
    </row>
    <row r="820" spans="16:16" x14ac:dyDescent="0.45">
      <c r="P820" t="str">
        <f t="shared" si="12"/>
        <v>中</v>
      </c>
    </row>
    <row r="821" spans="16:16" x14ac:dyDescent="0.45">
      <c r="P821" t="str">
        <f t="shared" si="12"/>
        <v>中</v>
      </c>
    </row>
    <row r="822" spans="16:16" x14ac:dyDescent="0.45">
      <c r="P822" t="str">
        <f t="shared" si="12"/>
        <v>中</v>
      </c>
    </row>
    <row r="823" spans="16:16" x14ac:dyDescent="0.45">
      <c r="P823" t="str">
        <f t="shared" si="12"/>
        <v>中</v>
      </c>
    </row>
    <row r="824" spans="16:16" x14ac:dyDescent="0.45">
      <c r="P824" t="str">
        <f t="shared" si="12"/>
        <v>中</v>
      </c>
    </row>
    <row r="825" spans="16:16" x14ac:dyDescent="0.45">
      <c r="P825" t="str">
        <f t="shared" si="12"/>
        <v>中</v>
      </c>
    </row>
    <row r="826" spans="16:16" x14ac:dyDescent="0.45">
      <c r="P826" t="str">
        <f t="shared" si="12"/>
        <v>中</v>
      </c>
    </row>
    <row r="827" spans="16:16" x14ac:dyDescent="0.45">
      <c r="P827" t="str">
        <f t="shared" si="12"/>
        <v>中</v>
      </c>
    </row>
    <row r="828" spans="16:16" x14ac:dyDescent="0.45">
      <c r="P828" t="str">
        <f t="shared" si="12"/>
        <v>中</v>
      </c>
    </row>
    <row r="829" spans="16:16" x14ac:dyDescent="0.45">
      <c r="P829" t="str">
        <f t="shared" si="12"/>
        <v>中</v>
      </c>
    </row>
    <row r="830" spans="16:16" x14ac:dyDescent="0.45">
      <c r="P830" t="str">
        <f t="shared" si="12"/>
        <v>中</v>
      </c>
    </row>
    <row r="831" spans="16:16" x14ac:dyDescent="0.45">
      <c r="P831" t="str">
        <f t="shared" si="12"/>
        <v>中</v>
      </c>
    </row>
    <row r="832" spans="16:16" x14ac:dyDescent="0.45">
      <c r="P832" t="str">
        <f t="shared" si="12"/>
        <v>中</v>
      </c>
    </row>
    <row r="833" spans="16:16" x14ac:dyDescent="0.45">
      <c r="P833" t="str">
        <f t="shared" si="12"/>
        <v>中</v>
      </c>
    </row>
    <row r="834" spans="16:16" x14ac:dyDescent="0.45">
      <c r="P834" t="str">
        <f t="shared" si="12"/>
        <v>中</v>
      </c>
    </row>
    <row r="835" spans="16:16" x14ac:dyDescent="0.45">
      <c r="P835" t="str">
        <f t="shared" ref="P835:P898" si="13">E835&amp;"中"</f>
        <v>中</v>
      </c>
    </row>
    <row r="836" spans="16:16" x14ac:dyDescent="0.45">
      <c r="P836" t="str">
        <f t="shared" si="13"/>
        <v>中</v>
      </c>
    </row>
    <row r="837" spans="16:16" x14ac:dyDescent="0.45">
      <c r="P837" t="str">
        <f t="shared" si="13"/>
        <v>中</v>
      </c>
    </row>
    <row r="838" spans="16:16" x14ac:dyDescent="0.45">
      <c r="P838" t="str">
        <f t="shared" si="13"/>
        <v>中</v>
      </c>
    </row>
    <row r="839" spans="16:16" x14ac:dyDescent="0.45">
      <c r="P839" t="str">
        <f t="shared" si="13"/>
        <v>中</v>
      </c>
    </row>
    <row r="840" spans="16:16" x14ac:dyDescent="0.45">
      <c r="P840" t="str">
        <f t="shared" si="13"/>
        <v>中</v>
      </c>
    </row>
    <row r="841" spans="16:16" x14ac:dyDescent="0.45">
      <c r="P841" t="str">
        <f t="shared" si="13"/>
        <v>中</v>
      </c>
    </row>
    <row r="842" spans="16:16" x14ac:dyDescent="0.45">
      <c r="P842" t="str">
        <f t="shared" si="13"/>
        <v>中</v>
      </c>
    </row>
    <row r="843" spans="16:16" x14ac:dyDescent="0.45">
      <c r="P843" t="str">
        <f t="shared" si="13"/>
        <v>中</v>
      </c>
    </row>
    <row r="844" spans="16:16" x14ac:dyDescent="0.45">
      <c r="P844" t="str">
        <f t="shared" si="13"/>
        <v>中</v>
      </c>
    </row>
    <row r="845" spans="16:16" x14ac:dyDescent="0.45">
      <c r="P845" t="str">
        <f t="shared" si="13"/>
        <v>中</v>
      </c>
    </row>
    <row r="846" spans="16:16" x14ac:dyDescent="0.45">
      <c r="P846" t="str">
        <f t="shared" si="13"/>
        <v>中</v>
      </c>
    </row>
    <row r="847" spans="16:16" x14ac:dyDescent="0.45">
      <c r="P847" t="str">
        <f t="shared" si="13"/>
        <v>中</v>
      </c>
    </row>
    <row r="848" spans="16:16" x14ac:dyDescent="0.45">
      <c r="P848" t="str">
        <f t="shared" si="13"/>
        <v>中</v>
      </c>
    </row>
    <row r="849" spans="16:16" x14ac:dyDescent="0.45">
      <c r="P849" t="str">
        <f t="shared" si="13"/>
        <v>中</v>
      </c>
    </row>
    <row r="850" spans="16:16" x14ac:dyDescent="0.45">
      <c r="P850" t="str">
        <f t="shared" si="13"/>
        <v>中</v>
      </c>
    </row>
    <row r="851" spans="16:16" x14ac:dyDescent="0.45">
      <c r="P851" t="str">
        <f t="shared" si="13"/>
        <v>中</v>
      </c>
    </row>
    <row r="852" spans="16:16" x14ac:dyDescent="0.45">
      <c r="P852" t="str">
        <f t="shared" si="13"/>
        <v>中</v>
      </c>
    </row>
    <row r="853" spans="16:16" x14ac:dyDescent="0.45">
      <c r="P853" t="str">
        <f t="shared" si="13"/>
        <v>中</v>
      </c>
    </row>
    <row r="854" spans="16:16" x14ac:dyDescent="0.45">
      <c r="P854" t="str">
        <f t="shared" si="13"/>
        <v>中</v>
      </c>
    </row>
    <row r="855" spans="16:16" x14ac:dyDescent="0.45">
      <c r="P855" t="str">
        <f t="shared" si="13"/>
        <v>中</v>
      </c>
    </row>
    <row r="856" spans="16:16" x14ac:dyDescent="0.45">
      <c r="P856" t="str">
        <f t="shared" si="13"/>
        <v>中</v>
      </c>
    </row>
    <row r="857" spans="16:16" x14ac:dyDescent="0.45">
      <c r="P857" t="str">
        <f t="shared" si="13"/>
        <v>中</v>
      </c>
    </row>
    <row r="858" spans="16:16" x14ac:dyDescent="0.45">
      <c r="P858" t="str">
        <f t="shared" si="13"/>
        <v>中</v>
      </c>
    </row>
    <row r="859" spans="16:16" x14ac:dyDescent="0.45">
      <c r="P859" t="str">
        <f t="shared" si="13"/>
        <v>中</v>
      </c>
    </row>
    <row r="860" spans="16:16" x14ac:dyDescent="0.45">
      <c r="P860" t="str">
        <f t="shared" si="13"/>
        <v>中</v>
      </c>
    </row>
    <row r="861" spans="16:16" x14ac:dyDescent="0.45">
      <c r="P861" t="str">
        <f t="shared" si="13"/>
        <v>中</v>
      </c>
    </row>
    <row r="862" spans="16:16" x14ac:dyDescent="0.45">
      <c r="P862" t="str">
        <f t="shared" si="13"/>
        <v>中</v>
      </c>
    </row>
    <row r="863" spans="16:16" x14ac:dyDescent="0.45">
      <c r="P863" t="str">
        <f t="shared" si="13"/>
        <v>中</v>
      </c>
    </row>
    <row r="864" spans="16:16" x14ac:dyDescent="0.45">
      <c r="P864" t="str">
        <f t="shared" si="13"/>
        <v>中</v>
      </c>
    </row>
    <row r="865" spans="16:16" x14ac:dyDescent="0.45">
      <c r="P865" t="str">
        <f t="shared" si="13"/>
        <v>中</v>
      </c>
    </row>
    <row r="866" spans="16:16" x14ac:dyDescent="0.45">
      <c r="P866" t="str">
        <f t="shared" si="13"/>
        <v>中</v>
      </c>
    </row>
    <row r="867" spans="16:16" x14ac:dyDescent="0.45">
      <c r="P867" t="str">
        <f t="shared" si="13"/>
        <v>中</v>
      </c>
    </row>
    <row r="868" spans="16:16" x14ac:dyDescent="0.45">
      <c r="P868" t="str">
        <f t="shared" si="13"/>
        <v>中</v>
      </c>
    </row>
    <row r="869" spans="16:16" x14ac:dyDescent="0.45">
      <c r="P869" t="str">
        <f t="shared" si="13"/>
        <v>中</v>
      </c>
    </row>
    <row r="870" spans="16:16" x14ac:dyDescent="0.45">
      <c r="P870" t="str">
        <f t="shared" si="13"/>
        <v>中</v>
      </c>
    </row>
    <row r="871" spans="16:16" x14ac:dyDescent="0.45">
      <c r="P871" t="str">
        <f t="shared" si="13"/>
        <v>中</v>
      </c>
    </row>
    <row r="872" spans="16:16" x14ac:dyDescent="0.45">
      <c r="P872" t="str">
        <f t="shared" si="13"/>
        <v>中</v>
      </c>
    </row>
    <row r="873" spans="16:16" x14ac:dyDescent="0.45">
      <c r="P873" t="str">
        <f t="shared" si="13"/>
        <v>中</v>
      </c>
    </row>
    <row r="874" spans="16:16" x14ac:dyDescent="0.45">
      <c r="P874" t="str">
        <f t="shared" si="13"/>
        <v>中</v>
      </c>
    </row>
    <row r="875" spans="16:16" x14ac:dyDescent="0.45">
      <c r="P875" t="str">
        <f t="shared" si="13"/>
        <v>中</v>
      </c>
    </row>
    <row r="876" spans="16:16" x14ac:dyDescent="0.45">
      <c r="P876" t="str">
        <f t="shared" si="13"/>
        <v>中</v>
      </c>
    </row>
    <row r="877" spans="16:16" x14ac:dyDescent="0.45">
      <c r="P877" t="str">
        <f t="shared" si="13"/>
        <v>中</v>
      </c>
    </row>
    <row r="878" spans="16:16" x14ac:dyDescent="0.45">
      <c r="P878" t="str">
        <f t="shared" si="13"/>
        <v>中</v>
      </c>
    </row>
    <row r="879" spans="16:16" x14ac:dyDescent="0.45">
      <c r="P879" t="str">
        <f t="shared" si="13"/>
        <v>中</v>
      </c>
    </row>
    <row r="880" spans="16:16" x14ac:dyDescent="0.45">
      <c r="P880" t="str">
        <f t="shared" si="13"/>
        <v>中</v>
      </c>
    </row>
    <row r="881" spans="16:16" x14ac:dyDescent="0.45">
      <c r="P881" t="str">
        <f t="shared" si="13"/>
        <v>中</v>
      </c>
    </row>
    <row r="882" spans="16:16" x14ac:dyDescent="0.45">
      <c r="P882" t="str">
        <f t="shared" si="13"/>
        <v>中</v>
      </c>
    </row>
    <row r="883" spans="16:16" x14ac:dyDescent="0.45">
      <c r="P883" t="str">
        <f t="shared" si="13"/>
        <v>中</v>
      </c>
    </row>
    <row r="884" spans="16:16" x14ac:dyDescent="0.45">
      <c r="P884" t="str">
        <f t="shared" si="13"/>
        <v>中</v>
      </c>
    </row>
    <row r="885" spans="16:16" x14ac:dyDescent="0.45">
      <c r="P885" t="str">
        <f t="shared" si="13"/>
        <v>中</v>
      </c>
    </row>
    <row r="886" spans="16:16" x14ac:dyDescent="0.45">
      <c r="P886" t="str">
        <f t="shared" si="13"/>
        <v>中</v>
      </c>
    </row>
    <row r="887" spans="16:16" x14ac:dyDescent="0.45">
      <c r="P887" t="str">
        <f t="shared" si="13"/>
        <v>中</v>
      </c>
    </row>
    <row r="888" spans="16:16" x14ac:dyDescent="0.45">
      <c r="P888" t="str">
        <f t="shared" si="13"/>
        <v>中</v>
      </c>
    </row>
    <row r="889" spans="16:16" x14ac:dyDescent="0.45">
      <c r="P889" t="str">
        <f t="shared" si="13"/>
        <v>中</v>
      </c>
    </row>
    <row r="890" spans="16:16" x14ac:dyDescent="0.45">
      <c r="P890" t="str">
        <f t="shared" si="13"/>
        <v>中</v>
      </c>
    </row>
    <row r="891" spans="16:16" x14ac:dyDescent="0.45">
      <c r="P891" t="str">
        <f t="shared" si="13"/>
        <v>中</v>
      </c>
    </row>
    <row r="892" spans="16:16" x14ac:dyDescent="0.45">
      <c r="P892" t="str">
        <f t="shared" si="13"/>
        <v>中</v>
      </c>
    </row>
    <row r="893" spans="16:16" x14ac:dyDescent="0.45">
      <c r="P893" t="str">
        <f t="shared" si="13"/>
        <v>中</v>
      </c>
    </row>
    <row r="894" spans="16:16" x14ac:dyDescent="0.45">
      <c r="P894" t="str">
        <f t="shared" si="13"/>
        <v>中</v>
      </c>
    </row>
    <row r="895" spans="16:16" x14ac:dyDescent="0.45">
      <c r="P895" t="str">
        <f t="shared" si="13"/>
        <v>中</v>
      </c>
    </row>
    <row r="896" spans="16:16" x14ac:dyDescent="0.45">
      <c r="P896" t="str">
        <f t="shared" si="13"/>
        <v>中</v>
      </c>
    </row>
    <row r="897" spans="16:16" x14ac:dyDescent="0.45">
      <c r="P897" t="str">
        <f t="shared" si="13"/>
        <v>中</v>
      </c>
    </row>
    <row r="898" spans="16:16" x14ac:dyDescent="0.45">
      <c r="P898" t="str">
        <f t="shared" si="13"/>
        <v>中</v>
      </c>
    </row>
    <row r="899" spans="16:16" x14ac:dyDescent="0.45">
      <c r="P899" t="str">
        <f t="shared" ref="P899:P962" si="14">E899&amp;"中"</f>
        <v>中</v>
      </c>
    </row>
    <row r="900" spans="16:16" x14ac:dyDescent="0.45">
      <c r="P900" t="str">
        <f t="shared" si="14"/>
        <v>中</v>
      </c>
    </row>
    <row r="901" spans="16:16" x14ac:dyDescent="0.45">
      <c r="P901" t="str">
        <f t="shared" si="14"/>
        <v>中</v>
      </c>
    </row>
    <row r="902" spans="16:16" x14ac:dyDescent="0.45">
      <c r="P902" t="str">
        <f t="shared" si="14"/>
        <v>中</v>
      </c>
    </row>
    <row r="903" spans="16:16" x14ac:dyDescent="0.45">
      <c r="P903" t="str">
        <f t="shared" si="14"/>
        <v>中</v>
      </c>
    </row>
    <row r="904" spans="16:16" x14ac:dyDescent="0.45">
      <c r="P904" t="str">
        <f t="shared" si="14"/>
        <v>中</v>
      </c>
    </row>
    <row r="905" spans="16:16" x14ac:dyDescent="0.45">
      <c r="P905" t="str">
        <f t="shared" si="14"/>
        <v>中</v>
      </c>
    </row>
    <row r="906" spans="16:16" x14ac:dyDescent="0.45">
      <c r="P906" t="str">
        <f t="shared" si="14"/>
        <v>中</v>
      </c>
    </row>
    <row r="907" spans="16:16" x14ac:dyDescent="0.45">
      <c r="P907" t="str">
        <f t="shared" si="14"/>
        <v>中</v>
      </c>
    </row>
    <row r="908" spans="16:16" x14ac:dyDescent="0.45">
      <c r="P908" t="str">
        <f t="shared" si="14"/>
        <v>中</v>
      </c>
    </row>
    <row r="909" spans="16:16" x14ac:dyDescent="0.45">
      <c r="P909" t="str">
        <f t="shared" si="14"/>
        <v>中</v>
      </c>
    </row>
    <row r="910" spans="16:16" x14ac:dyDescent="0.45">
      <c r="P910" t="str">
        <f t="shared" si="14"/>
        <v>中</v>
      </c>
    </row>
    <row r="911" spans="16:16" x14ac:dyDescent="0.45">
      <c r="P911" t="str">
        <f t="shared" si="14"/>
        <v>中</v>
      </c>
    </row>
    <row r="912" spans="16:16" x14ac:dyDescent="0.45">
      <c r="P912" t="str">
        <f t="shared" si="14"/>
        <v>中</v>
      </c>
    </row>
    <row r="913" spans="16:16" x14ac:dyDescent="0.45">
      <c r="P913" t="str">
        <f t="shared" si="14"/>
        <v>中</v>
      </c>
    </row>
    <row r="914" spans="16:16" x14ac:dyDescent="0.45">
      <c r="P914" t="str">
        <f t="shared" si="14"/>
        <v>中</v>
      </c>
    </row>
    <row r="915" spans="16:16" x14ac:dyDescent="0.45">
      <c r="P915" t="str">
        <f t="shared" si="14"/>
        <v>中</v>
      </c>
    </row>
    <row r="916" spans="16:16" x14ac:dyDescent="0.45">
      <c r="P916" t="str">
        <f t="shared" si="14"/>
        <v>中</v>
      </c>
    </row>
    <row r="917" spans="16:16" x14ac:dyDescent="0.45">
      <c r="P917" t="str">
        <f t="shared" si="14"/>
        <v>中</v>
      </c>
    </row>
    <row r="918" spans="16:16" x14ac:dyDescent="0.45">
      <c r="P918" t="str">
        <f t="shared" si="14"/>
        <v>中</v>
      </c>
    </row>
    <row r="919" spans="16:16" x14ac:dyDescent="0.45">
      <c r="P919" t="str">
        <f t="shared" si="14"/>
        <v>中</v>
      </c>
    </row>
    <row r="920" spans="16:16" x14ac:dyDescent="0.45">
      <c r="P920" t="str">
        <f t="shared" si="14"/>
        <v>中</v>
      </c>
    </row>
    <row r="921" spans="16:16" x14ac:dyDescent="0.45">
      <c r="P921" t="str">
        <f t="shared" si="14"/>
        <v>中</v>
      </c>
    </row>
    <row r="922" spans="16:16" x14ac:dyDescent="0.45">
      <c r="P922" t="str">
        <f t="shared" si="14"/>
        <v>中</v>
      </c>
    </row>
    <row r="923" spans="16:16" x14ac:dyDescent="0.45">
      <c r="P923" t="str">
        <f t="shared" si="14"/>
        <v>中</v>
      </c>
    </row>
    <row r="924" spans="16:16" x14ac:dyDescent="0.45">
      <c r="P924" t="str">
        <f t="shared" si="14"/>
        <v>中</v>
      </c>
    </row>
    <row r="925" spans="16:16" x14ac:dyDescent="0.45">
      <c r="P925" t="str">
        <f t="shared" si="14"/>
        <v>中</v>
      </c>
    </row>
    <row r="926" spans="16:16" x14ac:dyDescent="0.45">
      <c r="P926" t="str">
        <f t="shared" si="14"/>
        <v>中</v>
      </c>
    </row>
    <row r="927" spans="16:16" x14ac:dyDescent="0.45">
      <c r="P927" t="str">
        <f t="shared" si="14"/>
        <v>中</v>
      </c>
    </row>
    <row r="928" spans="16:16" x14ac:dyDescent="0.45">
      <c r="P928" t="str">
        <f t="shared" si="14"/>
        <v>中</v>
      </c>
    </row>
    <row r="929" spans="16:16" x14ac:dyDescent="0.45">
      <c r="P929" t="str">
        <f t="shared" si="14"/>
        <v>中</v>
      </c>
    </row>
    <row r="930" spans="16:16" x14ac:dyDescent="0.45">
      <c r="P930" t="str">
        <f t="shared" si="14"/>
        <v>中</v>
      </c>
    </row>
    <row r="931" spans="16:16" x14ac:dyDescent="0.45">
      <c r="P931" t="str">
        <f t="shared" si="14"/>
        <v>中</v>
      </c>
    </row>
    <row r="932" spans="16:16" x14ac:dyDescent="0.45">
      <c r="P932" t="str">
        <f t="shared" si="14"/>
        <v>中</v>
      </c>
    </row>
    <row r="933" spans="16:16" x14ac:dyDescent="0.45">
      <c r="P933" t="str">
        <f t="shared" si="14"/>
        <v>中</v>
      </c>
    </row>
    <row r="934" spans="16:16" x14ac:dyDescent="0.45">
      <c r="P934" t="str">
        <f t="shared" si="14"/>
        <v>中</v>
      </c>
    </row>
    <row r="935" spans="16:16" x14ac:dyDescent="0.45">
      <c r="P935" t="str">
        <f t="shared" si="14"/>
        <v>中</v>
      </c>
    </row>
    <row r="936" spans="16:16" x14ac:dyDescent="0.45">
      <c r="P936" t="str">
        <f t="shared" si="14"/>
        <v>中</v>
      </c>
    </row>
    <row r="937" spans="16:16" x14ac:dyDescent="0.45">
      <c r="P937" t="str">
        <f t="shared" si="14"/>
        <v>中</v>
      </c>
    </row>
    <row r="938" spans="16:16" x14ac:dyDescent="0.45">
      <c r="P938" t="str">
        <f t="shared" si="14"/>
        <v>中</v>
      </c>
    </row>
    <row r="939" spans="16:16" x14ac:dyDescent="0.45">
      <c r="P939" t="str">
        <f t="shared" si="14"/>
        <v>中</v>
      </c>
    </row>
    <row r="940" spans="16:16" x14ac:dyDescent="0.45">
      <c r="P940" t="str">
        <f t="shared" si="14"/>
        <v>中</v>
      </c>
    </row>
    <row r="941" spans="16:16" x14ac:dyDescent="0.45">
      <c r="P941" t="str">
        <f t="shared" si="14"/>
        <v>中</v>
      </c>
    </row>
    <row r="942" spans="16:16" x14ac:dyDescent="0.45">
      <c r="P942" t="str">
        <f t="shared" si="14"/>
        <v>中</v>
      </c>
    </row>
    <row r="943" spans="16:16" x14ac:dyDescent="0.45">
      <c r="P943" t="str">
        <f t="shared" si="14"/>
        <v>中</v>
      </c>
    </row>
    <row r="944" spans="16:16" x14ac:dyDescent="0.45">
      <c r="P944" t="str">
        <f t="shared" si="14"/>
        <v>中</v>
      </c>
    </row>
    <row r="945" spans="16:16" x14ac:dyDescent="0.45">
      <c r="P945" t="str">
        <f t="shared" si="14"/>
        <v>中</v>
      </c>
    </row>
    <row r="946" spans="16:16" x14ac:dyDescent="0.45">
      <c r="P946" t="str">
        <f t="shared" si="14"/>
        <v>中</v>
      </c>
    </row>
    <row r="947" spans="16:16" x14ac:dyDescent="0.45">
      <c r="P947" t="str">
        <f t="shared" si="14"/>
        <v>中</v>
      </c>
    </row>
    <row r="948" spans="16:16" x14ac:dyDescent="0.45">
      <c r="P948" t="str">
        <f t="shared" si="14"/>
        <v>中</v>
      </c>
    </row>
    <row r="949" spans="16:16" x14ac:dyDescent="0.45">
      <c r="P949" t="str">
        <f t="shared" si="14"/>
        <v>中</v>
      </c>
    </row>
    <row r="950" spans="16:16" x14ac:dyDescent="0.45">
      <c r="P950" t="str">
        <f t="shared" si="14"/>
        <v>中</v>
      </c>
    </row>
    <row r="951" spans="16:16" x14ac:dyDescent="0.45">
      <c r="P951" t="str">
        <f t="shared" si="14"/>
        <v>中</v>
      </c>
    </row>
    <row r="952" spans="16:16" x14ac:dyDescent="0.45">
      <c r="P952" t="str">
        <f t="shared" si="14"/>
        <v>中</v>
      </c>
    </row>
    <row r="953" spans="16:16" x14ac:dyDescent="0.45">
      <c r="P953" t="str">
        <f t="shared" si="14"/>
        <v>中</v>
      </c>
    </row>
    <row r="954" spans="16:16" x14ac:dyDescent="0.45">
      <c r="P954" t="str">
        <f t="shared" si="14"/>
        <v>中</v>
      </c>
    </row>
    <row r="955" spans="16:16" x14ac:dyDescent="0.45">
      <c r="P955" t="str">
        <f t="shared" si="14"/>
        <v>中</v>
      </c>
    </row>
    <row r="956" spans="16:16" x14ac:dyDescent="0.45">
      <c r="P956" t="str">
        <f t="shared" si="14"/>
        <v>中</v>
      </c>
    </row>
    <row r="957" spans="16:16" x14ac:dyDescent="0.45">
      <c r="P957" t="str">
        <f t="shared" si="14"/>
        <v>中</v>
      </c>
    </row>
    <row r="958" spans="16:16" x14ac:dyDescent="0.45">
      <c r="P958" t="str">
        <f t="shared" si="14"/>
        <v>中</v>
      </c>
    </row>
    <row r="959" spans="16:16" x14ac:dyDescent="0.45">
      <c r="P959" t="str">
        <f t="shared" si="14"/>
        <v>中</v>
      </c>
    </row>
    <row r="960" spans="16:16" x14ac:dyDescent="0.45">
      <c r="P960" t="str">
        <f t="shared" si="14"/>
        <v>中</v>
      </c>
    </row>
    <row r="961" spans="16:16" x14ac:dyDescent="0.45">
      <c r="P961" t="str">
        <f t="shared" si="14"/>
        <v>中</v>
      </c>
    </row>
    <row r="962" spans="16:16" x14ac:dyDescent="0.45">
      <c r="P962" t="str">
        <f t="shared" si="14"/>
        <v>中</v>
      </c>
    </row>
    <row r="963" spans="16:16" x14ac:dyDescent="0.45">
      <c r="P963" t="str">
        <f t="shared" ref="P963:P1026" si="15">E963&amp;"中"</f>
        <v>中</v>
      </c>
    </row>
    <row r="964" spans="16:16" x14ac:dyDescent="0.45">
      <c r="P964" t="str">
        <f t="shared" si="15"/>
        <v>中</v>
      </c>
    </row>
    <row r="965" spans="16:16" x14ac:dyDescent="0.45">
      <c r="P965" t="str">
        <f t="shared" si="15"/>
        <v>中</v>
      </c>
    </row>
    <row r="966" spans="16:16" x14ac:dyDescent="0.45">
      <c r="P966" t="str">
        <f t="shared" si="15"/>
        <v>中</v>
      </c>
    </row>
    <row r="967" spans="16:16" x14ac:dyDescent="0.45">
      <c r="P967" t="str">
        <f t="shared" si="15"/>
        <v>中</v>
      </c>
    </row>
    <row r="968" spans="16:16" x14ac:dyDescent="0.45">
      <c r="P968" t="str">
        <f t="shared" si="15"/>
        <v>中</v>
      </c>
    </row>
    <row r="969" spans="16:16" x14ac:dyDescent="0.45">
      <c r="P969" t="str">
        <f t="shared" si="15"/>
        <v>中</v>
      </c>
    </row>
    <row r="970" spans="16:16" x14ac:dyDescent="0.45">
      <c r="P970" t="str">
        <f t="shared" si="15"/>
        <v>中</v>
      </c>
    </row>
    <row r="971" spans="16:16" x14ac:dyDescent="0.45">
      <c r="P971" t="str">
        <f t="shared" si="15"/>
        <v>中</v>
      </c>
    </row>
    <row r="972" spans="16:16" x14ac:dyDescent="0.45">
      <c r="P972" t="str">
        <f t="shared" si="15"/>
        <v>中</v>
      </c>
    </row>
    <row r="973" spans="16:16" x14ac:dyDescent="0.45">
      <c r="P973" t="str">
        <f t="shared" si="15"/>
        <v>中</v>
      </c>
    </row>
    <row r="974" spans="16:16" x14ac:dyDescent="0.45">
      <c r="P974" t="str">
        <f t="shared" si="15"/>
        <v>中</v>
      </c>
    </row>
    <row r="975" spans="16:16" x14ac:dyDescent="0.45">
      <c r="P975" t="str">
        <f t="shared" si="15"/>
        <v>中</v>
      </c>
    </row>
    <row r="976" spans="16:16" x14ac:dyDescent="0.45">
      <c r="P976" t="str">
        <f t="shared" si="15"/>
        <v>中</v>
      </c>
    </row>
    <row r="977" spans="16:16" x14ac:dyDescent="0.45">
      <c r="P977" t="str">
        <f t="shared" si="15"/>
        <v>中</v>
      </c>
    </row>
    <row r="978" spans="16:16" x14ac:dyDescent="0.45">
      <c r="P978" t="str">
        <f t="shared" si="15"/>
        <v>中</v>
      </c>
    </row>
    <row r="979" spans="16:16" x14ac:dyDescent="0.45">
      <c r="P979" t="str">
        <f t="shared" si="15"/>
        <v>中</v>
      </c>
    </row>
    <row r="980" spans="16:16" x14ac:dyDescent="0.45">
      <c r="P980" t="str">
        <f t="shared" si="15"/>
        <v>中</v>
      </c>
    </row>
    <row r="981" spans="16:16" x14ac:dyDescent="0.45">
      <c r="P981" t="str">
        <f t="shared" si="15"/>
        <v>中</v>
      </c>
    </row>
    <row r="982" spans="16:16" x14ac:dyDescent="0.45">
      <c r="P982" t="str">
        <f t="shared" si="15"/>
        <v>中</v>
      </c>
    </row>
    <row r="983" spans="16:16" x14ac:dyDescent="0.45">
      <c r="P983" t="str">
        <f t="shared" si="15"/>
        <v>中</v>
      </c>
    </row>
    <row r="984" spans="16:16" x14ac:dyDescent="0.45">
      <c r="P984" t="str">
        <f t="shared" si="15"/>
        <v>中</v>
      </c>
    </row>
    <row r="985" spans="16:16" x14ac:dyDescent="0.45">
      <c r="P985" t="str">
        <f t="shared" si="15"/>
        <v>中</v>
      </c>
    </row>
    <row r="986" spans="16:16" x14ac:dyDescent="0.45">
      <c r="P986" t="str">
        <f t="shared" si="15"/>
        <v>中</v>
      </c>
    </row>
    <row r="987" spans="16:16" x14ac:dyDescent="0.45">
      <c r="P987" t="str">
        <f t="shared" si="15"/>
        <v>中</v>
      </c>
    </row>
    <row r="988" spans="16:16" x14ac:dyDescent="0.45">
      <c r="P988" t="str">
        <f t="shared" si="15"/>
        <v>中</v>
      </c>
    </row>
    <row r="989" spans="16:16" x14ac:dyDescent="0.45">
      <c r="P989" t="str">
        <f t="shared" si="15"/>
        <v>中</v>
      </c>
    </row>
    <row r="990" spans="16:16" x14ac:dyDescent="0.45">
      <c r="P990" t="str">
        <f t="shared" si="15"/>
        <v>中</v>
      </c>
    </row>
    <row r="991" spans="16:16" x14ac:dyDescent="0.45">
      <c r="P991" t="str">
        <f t="shared" si="15"/>
        <v>中</v>
      </c>
    </row>
    <row r="992" spans="16:16" x14ac:dyDescent="0.45">
      <c r="P992" t="str">
        <f t="shared" si="15"/>
        <v>中</v>
      </c>
    </row>
    <row r="993" spans="16:16" x14ac:dyDescent="0.45">
      <c r="P993" t="str">
        <f t="shared" si="15"/>
        <v>中</v>
      </c>
    </row>
    <row r="994" spans="16:16" x14ac:dyDescent="0.45">
      <c r="P994" t="str">
        <f t="shared" si="15"/>
        <v>中</v>
      </c>
    </row>
    <row r="995" spans="16:16" x14ac:dyDescent="0.45">
      <c r="P995" t="str">
        <f t="shared" si="15"/>
        <v>中</v>
      </c>
    </row>
    <row r="996" spans="16:16" x14ac:dyDescent="0.45">
      <c r="P996" t="str">
        <f t="shared" si="15"/>
        <v>中</v>
      </c>
    </row>
    <row r="997" spans="16:16" x14ac:dyDescent="0.45">
      <c r="P997" t="str">
        <f t="shared" si="15"/>
        <v>中</v>
      </c>
    </row>
    <row r="998" spans="16:16" x14ac:dyDescent="0.45">
      <c r="P998" t="str">
        <f t="shared" si="15"/>
        <v>中</v>
      </c>
    </row>
    <row r="999" spans="16:16" x14ac:dyDescent="0.45">
      <c r="P999" t="str">
        <f t="shared" si="15"/>
        <v>中</v>
      </c>
    </row>
    <row r="1000" spans="16:16" x14ac:dyDescent="0.45">
      <c r="P1000" t="str">
        <f t="shared" si="15"/>
        <v>中</v>
      </c>
    </row>
    <row r="1001" spans="16:16" x14ac:dyDescent="0.45">
      <c r="P1001" t="str">
        <f t="shared" si="15"/>
        <v>中</v>
      </c>
    </row>
    <row r="1002" spans="16:16" x14ac:dyDescent="0.45">
      <c r="P1002" t="str">
        <f t="shared" si="15"/>
        <v>中</v>
      </c>
    </row>
    <row r="1003" spans="16:16" x14ac:dyDescent="0.45">
      <c r="P1003" t="str">
        <f t="shared" si="15"/>
        <v>中</v>
      </c>
    </row>
    <row r="1004" spans="16:16" x14ac:dyDescent="0.45">
      <c r="P1004" t="str">
        <f t="shared" si="15"/>
        <v>中</v>
      </c>
    </row>
    <row r="1005" spans="16:16" x14ac:dyDescent="0.45">
      <c r="P1005" t="str">
        <f t="shared" si="15"/>
        <v>中</v>
      </c>
    </row>
    <row r="1006" spans="16:16" x14ac:dyDescent="0.45">
      <c r="P1006" t="str">
        <f t="shared" si="15"/>
        <v>中</v>
      </c>
    </row>
    <row r="1007" spans="16:16" x14ac:dyDescent="0.45">
      <c r="P1007" t="str">
        <f t="shared" si="15"/>
        <v>中</v>
      </c>
    </row>
    <row r="1008" spans="16:16" x14ac:dyDescent="0.45">
      <c r="P1008" t="str">
        <f t="shared" si="15"/>
        <v>中</v>
      </c>
    </row>
    <row r="1009" spans="16:16" x14ac:dyDescent="0.45">
      <c r="P1009" t="str">
        <f t="shared" si="15"/>
        <v>中</v>
      </c>
    </row>
    <row r="1010" spans="16:16" x14ac:dyDescent="0.45">
      <c r="P1010" t="str">
        <f t="shared" si="15"/>
        <v>中</v>
      </c>
    </row>
    <row r="1011" spans="16:16" x14ac:dyDescent="0.45">
      <c r="P1011" t="str">
        <f t="shared" si="15"/>
        <v>中</v>
      </c>
    </row>
    <row r="1012" spans="16:16" x14ac:dyDescent="0.45">
      <c r="P1012" t="str">
        <f t="shared" si="15"/>
        <v>中</v>
      </c>
    </row>
    <row r="1013" spans="16:16" x14ac:dyDescent="0.45">
      <c r="P1013" t="str">
        <f t="shared" si="15"/>
        <v>中</v>
      </c>
    </row>
    <row r="1014" spans="16:16" x14ac:dyDescent="0.45">
      <c r="P1014" t="str">
        <f t="shared" si="15"/>
        <v>中</v>
      </c>
    </row>
    <row r="1015" spans="16:16" x14ac:dyDescent="0.45">
      <c r="P1015" t="str">
        <f t="shared" si="15"/>
        <v>中</v>
      </c>
    </row>
    <row r="1016" spans="16:16" x14ac:dyDescent="0.45">
      <c r="P1016" t="str">
        <f t="shared" si="15"/>
        <v>中</v>
      </c>
    </row>
    <row r="1017" spans="16:16" x14ac:dyDescent="0.45">
      <c r="P1017" t="str">
        <f t="shared" si="15"/>
        <v>中</v>
      </c>
    </row>
    <row r="1018" spans="16:16" x14ac:dyDescent="0.45">
      <c r="P1018" t="str">
        <f t="shared" si="15"/>
        <v>中</v>
      </c>
    </row>
    <row r="1019" spans="16:16" x14ac:dyDescent="0.45">
      <c r="P1019" t="str">
        <f t="shared" si="15"/>
        <v>中</v>
      </c>
    </row>
    <row r="1020" spans="16:16" x14ac:dyDescent="0.45">
      <c r="P1020" t="str">
        <f t="shared" si="15"/>
        <v>中</v>
      </c>
    </row>
    <row r="1021" spans="16:16" x14ac:dyDescent="0.45">
      <c r="P1021" t="str">
        <f t="shared" si="15"/>
        <v>中</v>
      </c>
    </row>
    <row r="1022" spans="16:16" x14ac:dyDescent="0.45">
      <c r="P1022" t="str">
        <f t="shared" si="15"/>
        <v>中</v>
      </c>
    </row>
    <row r="1023" spans="16:16" x14ac:dyDescent="0.45">
      <c r="P1023" t="str">
        <f t="shared" si="15"/>
        <v>中</v>
      </c>
    </row>
    <row r="1024" spans="16:16" x14ac:dyDescent="0.45">
      <c r="P1024" t="str">
        <f t="shared" si="15"/>
        <v>中</v>
      </c>
    </row>
    <row r="1025" spans="16:16" x14ac:dyDescent="0.45">
      <c r="P1025" t="str">
        <f t="shared" si="15"/>
        <v>中</v>
      </c>
    </row>
    <row r="1026" spans="16:16" x14ac:dyDescent="0.45">
      <c r="P1026" t="str">
        <f t="shared" si="15"/>
        <v>中</v>
      </c>
    </row>
    <row r="1027" spans="16:16" x14ac:dyDescent="0.45">
      <c r="P1027" t="str">
        <f t="shared" ref="P1027:P1090" si="16">E1027&amp;"中"</f>
        <v>中</v>
      </c>
    </row>
    <row r="1028" spans="16:16" x14ac:dyDescent="0.45">
      <c r="P1028" t="str">
        <f t="shared" si="16"/>
        <v>中</v>
      </c>
    </row>
    <row r="1029" spans="16:16" x14ac:dyDescent="0.45">
      <c r="P1029" t="str">
        <f t="shared" si="16"/>
        <v>中</v>
      </c>
    </row>
    <row r="1030" spans="16:16" x14ac:dyDescent="0.45">
      <c r="P1030" t="str">
        <f t="shared" si="16"/>
        <v>中</v>
      </c>
    </row>
    <row r="1031" spans="16:16" x14ac:dyDescent="0.45">
      <c r="P1031" t="str">
        <f t="shared" si="16"/>
        <v>中</v>
      </c>
    </row>
    <row r="1032" spans="16:16" x14ac:dyDescent="0.45">
      <c r="P1032" t="str">
        <f t="shared" si="16"/>
        <v>中</v>
      </c>
    </row>
    <row r="1033" spans="16:16" x14ac:dyDescent="0.45">
      <c r="P1033" t="str">
        <f t="shared" si="16"/>
        <v>中</v>
      </c>
    </row>
    <row r="1034" spans="16:16" x14ac:dyDescent="0.45">
      <c r="P1034" t="str">
        <f t="shared" si="16"/>
        <v>中</v>
      </c>
    </row>
    <row r="1035" spans="16:16" x14ac:dyDescent="0.45">
      <c r="P1035" t="str">
        <f t="shared" si="16"/>
        <v>中</v>
      </c>
    </row>
    <row r="1036" spans="16:16" x14ac:dyDescent="0.45">
      <c r="P1036" t="str">
        <f t="shared" si="16"/>
        <v>中</v>
      </c>
    </row>
    <row r="1037" spans="16:16" x14ac:dyDescent="0.45">
      <c r="P1037" t="str">
        <f t="shared" si="16"/>
        <v>中</v>
      </c>
    </row>
    <row r="1038" spans="16:16" x14ac:dyDescent="0.45">
      <c r="P1038" t="str">
        <f t="shared" si="16"/>
        <v>中</v>
      </c>
    </row>
    <row r="1039" spans="16:16" x14ac:dyDescent="0.45">
      <c r="P1039" t="str">
        <f t="shared" si="16"/>
        <v>中</v>
      </c>
    </row>
    <row r="1040" spans="16:16" x14ac:dyDescent="0.45">
      <c r="P1040" t="str">
        <f t="shared" si="16"/>
        <v>中</v>
      </c>
    </row>
    <row r="1041" spans="16:16" x14ac:dyDescent="0.45">
      <c r="P1041" t="str">
        <f t="shared" si="16"/>
        <v>中</v>
      </c>
    </row>
    <row r="1042" spans="16:16" x14ac:dyDescent="0.45">
      <c r="P1042" t="str">
        <f t="shared" si="16"/>
        <v>中</v>
      </c>
    </row>
    <row r="1043" spans="16:16" x14ac:dyDescent="0.45">
      <c r="P1043" t="str">
        <f t="shared" si="16"/>
        <v>中</v>
      </c>
    </row>
    <row r="1044" spans="16:16" x14ac:dyDescent="0.45">
      <c r="P1044" t="str">
        <f t="shared" si="16"/>
        <v>中</v>
      </c>
    </row>
    <row r="1045" spans="16:16" x14ac:dyDescent="0.45">
      <c r="P1045" t="str">
        <f t="shared" si="16"/>
        <v>中</v>
      </c>
    </row>
    <row r="1046" spans="16:16" x14ac:dyDescent="0.45">
      <c r="P1046" t="str">
        <f t="shared" si="16"/>
        <v>中</v>
      </c>
    </row>
    <row r="1047" spans="16:16" x14ac:dyDescent="0.45">
      <c r="P1047" t="str">
        <f t="shared" si="16"/>
        <v>中</v>
      </c>
    </row>
    <row r="1048" spans="16:16" x14ac:dyDescent="0.45">
      <c r="P1048" t="str">
        <f t="shared" si="16"/>
        <v>中</v>
      </c>
    </row>
    <row r="1049" spans="16:16" x14ac:dyDescent="0.45">
      <c r="P1049" t="str">
        <f t="shared" si="16"/>
        <v>中</v>
      </c>
    </row>
    <row r="1050" spans="16:16" x14ac:dyDescent="0.45">
      <c r="P1050" t="str">
        <f t="shared" si="16"/>
        <v>中</v>
      </c>
    </row>
    <row r="1051" spans="16:16" x14ac:dyDescent="0.45">
      <c r="P1051" t="str">
        <f t="shared" si="16"/>
        <v>中</v>
      </c>
    </row>
    <row r="1052" spans="16:16" x14ac:dyDescent="0.45">
      <c r="P1052" t="str">
        <f t="shared" si="16"/>
        <v>中</v>
      </c>
    </row>
    <row r="1053" spans="16:16" x14ac:dyDescent="0.45">
      <c r="P1053" t="str">
        <f t="shared" si="16"/>
        <v>中</v>
      </c>
    </row>
    <row r="1054" spans="16:16" x14ac:dyDescent="0.45">
      <c r="P1054" t="str">
        <f t="shared" si="16"/>
        <v>中</v>
      </c>
    </row>
    <row r="1055" spans="16:16" x14ac:dyDescent="0.45">
      <c r="P1055" t="str">
        <f t="shared" si="16"/>
        <v>中</v>
      </c>
    </row>
    <row r="1056" spans="16:16" x14ac:dyDescent="0.45">
      <c r="P1056" t="str">
        <f t="shared" si="16"/>
        <v>中</v>
      </c>
    </row>
    <row r="1057" spans="16:16" x14ac:dyDescent="0.45">
      <c r="P1057" t="str">
        <f t="shared" si="16"/>
        <v>中</v>
      </c>
    </row>
    <row r="1058" spans="16:16" x14ac:dyDescent="0.45">
      <c r="P1058" t="str">
        <f t="shared" si="16"/>
        <v>中</v>
      </c>
    </row>
    <row r="1059" spans="16:16" x14ac:dyDescent="0.45">
      <c r="P1059" t="str">
        <f t="shared" si="16"/>
        <v>中</v>
      </c>
    </row>
    <row r="1060" spans="16:16" x14ac:dyDescent="0.45">
      <c r="P1060" t="str">
        <f t="shared" si="16"/>
        <v>中</v>
      </c>
    </row>
    <row r="1061" spans="16:16" x14ac:dyDescent="0.45">
      <c r="P1061" t="str">
        <f t="shared" si="16"/>
        <v>中</v>
      </c>
    </row>
    <row r="1062" spans="16:16" x14ac:dyDescent="0.45">
      <c r="P1062" t="str">
        <f t="shared" si="16"/>
        <v>中</v>
      </c>
    </row>
    <row r="1063" spans="16:16" x14ac:dyDescent="0.45">
      <c r="P1063" t="str">
        <f t="shared" si="16"/>
        <v>中</v>
      </c>
    </row>
    <row r="1064" spans="16:16" x14ac:dyDescent="0.45">
      <c r="P1064" t="str">
        <f t="shared" si="16"/>
        <v>中</v>
      </c>
    </row>
    <row r="1065" spans="16:16" x14ac:dyDescent="0.45">
      <c r="P1065" t="str">
        <f t="shared" si="16"/>
        <v>中</v>
      </c>
    </row>
    <row r="1066" spans="16:16" x14ac:dyDescent="0.45">
      <c r="P1066" t="str">
        <f t="shared" si="16"/>
        <v>中</v>
      </c>
    </row>
    <row r="1067" spans="16:16" x14ac:dyDescent="0.45">
      <c r="P1067" t="str">
        <f t="shared" si="16"/>
        <v>中</v>
      </c>
    </row>
    <row r="1068" spans="16:16" x14ac:dyDescent="0.45">
      <c r="P1068" t="str">
        <f t="shared" si="16"/>
        <v>中</v>
      </c>
    </row>
    <row r="1069" spans="16:16" x14ac:dyDescent="0.45">
      <c r="P1069" t="str">
        <f t="shared" si="16"/>
        <v>中</v>
      </c>
    </row>
    <row r="1070" spans="16:16" x14ac:dyDescent="0.45">
      <c r="P1070" t="str">
        <f t="shared" si="16"/>
        <v>中</v>
      </c>
    </row>
    <row r="1071" spans="16:16" x14ac:dyDescent="0.45">
      <c r="P1071" t="str">
        <f t="shared" si="16"/>
        <v>中</v>
      </c>
    </row>
    <row r="1072" spans="16:16" x14ac:dyDescent="0.45">
      <c r="P1072" t="str">
        <f t="shared" si="16"/>
        <v>中</v>
      </c>
    </row>
    <row r="1073" spans="16:16" x14ac:dyDescent="0.45">
      <c r="P1073" t="str">
        <f t="shared" si="16"/>
        <v>中</v>
      </c>
    </row>
    <row r="1074" spans="16:16" x14ac:dyDescent="0.45">
      <c r="P1074" t="str">
        <f t="shared" si="16"/>
        <v>中</v>
      </c>
    </row>
    <row r="1075" spans="16:16" x14ac:dyDescent="0.45">
      <c r="P1075" t="str">
        <f t="shared" si="16"/>
        <v>中</v>
      </c>
    </row>
    <row r="1076" spans="16:16" x14ac:dyDescent="0.45">
      <c r="P1076" t="str">
        <f t="shared" si="16"/>
        <v>中</v>
      </c>
    </row>
    <row r="1077" spans="16:16" x14ac:dyDescent="0.45">
      <c r="P1077" t="str">
        <f t="shared" si="16"/>
        <v>中</v>
      </c>
    </row>
    <row r="1078" spans="16:16" x14ac:dyDescent="0.45">
      <c r="P1078" t="str">
        <f t="shared" si="16"/>
        <v>中</v>
      </c>
    </row>
    <row r="1079" spans="16:16" x14ac:dyDescent="0.45">
      <c r="P1079" t="str">
        <f t="shared" si="16"/>
        <v>中</v>
      </c>
    </row>
    <row r="1080" spans="16:16" x14ac:dyDescent="0.45">
      <c r="P1080" t="str">
        <f t="shared" si="16"/>
        <v>中</v>
      </c>
    </row>
    <row r="1081" spans="16:16" x14ac:dyDescent="0.45">
      <c r="P1081" t="str">
        <f t="shared" si="16"/>
        <v>中</v>
      </c>
    </row>
    <row r="1082" spans="16:16" x14ac:dyDescent="0.45">
      <c r="P1082" t="str">
        <f t="shared" si="16"/>
        <v>中</v>
      </c>
    </row>
    <row r="1083" spans="16:16" x14ac:dyDescent="0.45">
      <c r="P1083" t="str">
        <f t="shared" si="16"/>
        <v>中</v>
      </c>
    </row>
    <row r="1084" spans="16:16" x14ac:dyDescent="0.45">
      <c r="P1084" t="str">
        <f t="shared" si="16"/>
        <v>中</v>
      </c>
    </row>
    <row r="1085" spans="16:16" x14ac:dyDescent="0.45">
      <c r="P1085" t="str">
        <f t="shared" si="16"/>
        <v>中</v>
      </c>
    </row>
    <row r="1086" spans="16:16" x14ac:dyDescent="0.45">
      <c r="P1086" t="str">
        <f t="shared" si="16"/>
        <v>中</v>
      </c>
    </row>
    <row r="1087" spans="16:16" x14ac:dyDescent="0.45">
      <c r="P1087" t="str">
        <f t="shared" si="16"/>
        <v>中</v>
      </c>
    </row>
    <row r="1088" spans="16:16" x14ac:dyDescent="0.45">
      <c r="P1088" t="str">
        <f t="shared" si="16"/>
        <v>中</v>
      </c>
    </row>
    <row r="1089" spans="16:16" x14ac:dyDescent="0.45">
      <c r="P1089" t="str">
        <f t="shared" si="16"/>
        <v>中</v>
      </c>
    </row>
    <row r="1090" spans="16:16" x14ac:dyDescent="0.45">
      <c r="P1090" t="str">
        <f t="shared" si="16"/>
        <v>中</v>
      </c>
    </row>
    <row r="1091" spans="16:16" x14ac:dyDescent="0.45">
      <c r="P1091" t="str">
        <f t="shared" ref="P1091:P1154" si="17">E1091&amp;"中"</f>
        <v>中</v>
      </c>
    </row>
    <row r="1092" spans="16:16" x14ac:dyDescent="0.45">
      <c r="P1092" t="str">
        <f t="shared" si="17"/>
        <v>中</v>
      </c>
    </row>
    <row r="1093" spans="16:16" x14ac:dyDescent="0.45">
      <c r="P1093" t="str">
        <f t="shared" si="17"/>
        <v>中</v>
      </c>
    </row>
    <row r="1094" spans="16:16" x14ac:dyDescent="0.45">
      <c r="P1094" t="str">
        <f t="shared" si="17"/>
        <v>中</v>
      </c>
    </row>
    <row r="1095" spans="16:16" x14ac:dyDescent="0.45">
      <c r="P1095" t="str">
        <f t="shared" si="17"/>
        <v>中</v>
      </c>
    </row>
    <row r="1096" spans="16:16" x14ac:dyDescent="0.45">
      <c r="P1096" t="str">
        <f t="shared" si="17"/>
        <v>中</v>
      </c>
    </row>
    <row r="1097" spans="16:16" x14ac:dyDescent="0.45">
      <c r="P1097" t="str">
        <f t="shared" si="17"/>
        <v>中</v>
      </c>
    </row>
    <row r="1098" spans="16:16" x14ac:dyDescent="0.45">
      <c r="P1098" t="str">
        <f t="shared" si="17"/>
        <v>中</v>
      </c>
    </row>
    <row r="1099" spans="16:16" x14ac:dyDescent="0.45">
      <c r="P1099" t="str">
        <f t="shared" si="17"/>
        <v>中</v>
      </c>
    </row>
    <row r="1100" spans="16:16" x14ac:dyDescent="0.45">
      <c r="P1100" t="str">
        <f t="shared" si="17"/>
        <v>中</v>
      </c>
    </row>
    <row r="1101" spans="16:16" x14ac:dyDescent="0.45">
      <c r="P1101" t="str">
        <f t="shared" si="17"/>
        <v>中</v>
      </c>
    </row>
    <row r="1102" spans="16:16" x14ac:dyDescent="0.45">
      <c r="P1102" t="str">
        <f t="shared" si="17"/>
        <v>中</v>
      </c>
    </row>
    <row r="1103" spans="16:16" x14ac:dyDescent="0.45">
      <c r="P1103" t="str">
        <f t="shared" si="17"/>
        <v>中</v>
      </c>
    </row>
    <row r="1104" spans="16:16" x14ac:dyDescent="0.45">
      <c r="P1104" t="str">
        <f t="shared" si="17"/>
        <v>中</v>
      </c>
    </row>
    <row r="1105" spans="16:16" x14ac:dyDescent="0.45">
      <c r="P1105" t="str">
        <f t="shared" si="17"/>
        <v>中</v>
      </c>
    </row>
    <row r="1106" spans="16:16" x14ac:dyDescent="0.45">
      <c r="P1106" t="str">
        <f t="shared" si="17"/>
        <v>中</v>
      </c>
    </row>
    <row r="1107" spans="16:16" x14ac:dyDescent="0.45">
      <c r="P1107" t="str">
        <f t="shared" si="17"/>
        <v>中</v>
      </c>
    </row>
    <row r="1108" spans="16:16" x14ac:dyDescent="0.45">
      <c r="P1108" t="str">
        <f t="shared" si="17"/>
        <v>中</v>
      </c>
    </row>
    <row r="1109" spans="16:16" x14ac:dyDescent="0.45">
      <c r="P1109" t="str">
        <f t="shared" si="17"/>
        <v>中</v>
      </c>
    </row>
    <row r="1110" spans="16:16" x14ac:dyDescent="0.45">
      <c r="P1110" t="str">
        <f t="shared" si="17"/>
        <v>中</v>
      </c>
    </row>
    <row r="1111" spans="16:16" x14ac:dyDescent="0.45">
      <c r="P1111" t="str">
        <f t="shared" si="17"/>
        <v>中</v>
      </c>
    </row>
    <row r="1112" spans="16:16" x14ac:dyDescent="0.45">
      <c r="P1112" t="str">
        <f t="shared" si="17"/>
        <v>中</v>
      </c>
    </row>
    <row r="1113" spans="16:16" x14ac:dyDescent="0.45">
      <c r="P1113" t="str">
        <f t="shared" si="17"/>
        <v>中</v>
      </c>
    </row>
    <row r="1114" spans="16:16" x14ac:dyDescent="0.45">
      <c r="P1114" t="str">
        <f t="shared" si="17"/>
        <v>中</v>
      </c>
    </row>
    <row r="1115" spans="16:16" x14ac:dyDescent="0.45">
      <c r="P1115" t="str">
        <f t="shared" si="17"/>
        <v>中</v>
      </c>
    </row>
    <row r="1116" spans="16:16" x14ac:dyDescent="0.45">
      <c r="P1116" t="str">
        <f t="shared" si="17"/>
        <v>中</v>
      </c>
    </row>
    <row r="1117" spans="16:16" x14ac:dyDescent="0.45">
      <c r="P1117" t="str">
        <f t="shared" si="17"/>
        <v>中</v>
      </c>
    </row>
    <row r="1118" spans="16:16" x14ac:dyDescent="0.45">
      <c r="P1118" t="str">
        <f t="shared" si="17"/>
        <v>中</v>
      </c>
    </row>
    <row r="1119" spans="16:16" x14ac:dyDescent="0.45">
      <c r="P1119" t="str">
        <f t="shared" si="17"/>
        <v>中</v>
      </c>
    </row>
    <row r="1120" spans="16:16" x14ac:dyDescent="0.45">
      <c r="P1120" t="str">
        <f t="shared" si="17"/>
        <v>中</v>
      </c>
    </row>
    <row r="1121" spans="16:16" x14ac:dyDescent="0.45">
      <c r="P1121" t="str">
        <f t="shared" si="17"/>
        <v>中</v>
      </c>
    </row>
    <row r="1122" spans="16:16" x14ac:dyDescent="0.45">
      <c r="P1122" t="str">
        <f t="shared" si="17"/>
        <v>中</v>
      </c>
    </row>
    <row r="1123" spans="16:16" x14ac:dyDescent="0.45">
      <c r="P1123" t="str">
        <f t="shared" si="17"/>
        <v>中</v>
      </c>
    </row>
    <row r="1124" spans="16:16" x14ac:dyDescent="0.45">
      <c r="P1124" t="str">
        <f t="shared" si="17"/>
        <v>中</v>
      </c>
    </row>
    <row r="1125" spans="16:16" x14ac:dyDescent="0.45">
      <c r="P1125" t="str">
        <f t="shared" si="17"/>
        <v>中</v>
      </c>
    </row>
    <row r="1126" spans="16:16" x14ac:dyDescent="0.45">
      <c r="P1126" t="str">
        <f t="shared" si="17"/>
        <v>中</v>
      </c>
    </row>
    <row r="1127" spans="16:16" x14ac:dyDescent="0.45">
      <c r="P1127" t="str">
        <f t="shared" si="17"/>
        <v>中</v>
      </c>
    </row>
    <row r="1128" spans="16:16" x14ac:dyDescent="0.45">
      <c r="P1128" t="str">
        <f t="shared" si="17"/>
        <v>中</v>
      </c>
    </row>
    <row r="1129" spans="16:16" x14ac:dyDescent="0.45">
      <c r="P1129" t="str">
        <f t="shared" si="17"/>
        <v>中</v>
      </c>
    </row>
    <row r="1130" spans="16:16" x14ac:dyDescent="0.45">
      <c r="P1130" t="str">
        <f t="shared" si="17"/>
        <v>中</v>
      </c>
    </row>
    <row r="1131" spans="16:16" x14ac:dyDescent="0.45">
      <c r="P1131" t="str">
        <f t="shared" si="17"/>
        <v>中</v>
      </c>
    </row>
    <row r="1132" spans="16:16" x14ac:dyDescent="0.45">
      <c r="P1132" t="str">
        <f t="shared" si="17"/>
        <v>中</v>
      </c>
    </row>
    <row r="1133" spans="16:16" x14ac:dyDescent="0.45">
      <c r="P1133" t="str">
        <f t="shared" si="17"/>
        <v>中</v>
      </c>
    </row>
    <row r="1134" spans="16:16" x14ac:dyDescent="0.45">
      <c r="P1134" t="str">
        <f t="shared" si="17"/>
        <v>中</v>
      </c>
    </row>
    <row r="1135" spans="16:16" x14ac:dyDescent="0.45">
      <c r="P1135" t="str">
        <f t="shared" si="17"/>
        <v>中</v>
      </c>
    </row>
    <row r="1136" spans="16:16" x14ac:dyDescent="0.45">
      <c r="P1136" t="str">
        <f t="shared" si="17"/>
        <v>中</v>
      </c>
    </row>
    <row r="1137" spans="16:16" x14ac:dyDescent="0.45">
      <c r="P1137" t="str">
        <f t="shared" si="17"/>
        <v>中</v>
      </c>
    </row>
    <row r="1138" spans="16:16" x14ac:dyDescent="0.45">
      <c r="P1138" t="str">
        <f t="shared" si="17"/>
        <v>中</v>
      </c>
    </row>
    <row r="1139" spans="16:16" x14ac:dyDescent="0.45">
      <c r="P1139" t="str">
        <f t="shared" si="17"/>
        <v>中</v>
      </c>
    </row>
    <row r="1140" spans="16:16" x14ac:dyDescent="0.45">
      <c r="P1140" t="str">
        <f t="shared" si="17"/>
        <v>中</v>
      </c>
    </row>
    <row r="1141" spans="16:16" x14ac:dyDescent="0.45">
      <c r="P1141" t="str">
        <f t="shared" si="17"/>
        <v>中</v>
      </c>
    </row>
    <row r="1142" spans="16:16" x14ac:dyDescent="0.45">
      <c r="P1142" t="str">
        <f t="shared" si="17"/>
        <v>中</v>
      </c>
    </row>
    <row r="1143" spans="16:16" x14ac:dyDescent="0.45">
      <c r="P1143" t="str">
        <f t="shared" si="17"/>
        <v>中</v>
      </c>
    </row>
    <row r="1144" spans="16:16" x14ac:dyDescent="0.45">
      <c r="P1144" t="str">
        <f t="shared" si="17"/>
        <v>中</v>
      </c>
    </row>
    <row r="1145" spans="16:16" x14ac:dyDescent="0.45">
      <c r="P1145" t="str">
        <f t="shared" si="17"/>
        <v>中</v>
      </c>
    </row>
    <row r="1146" spans="16:16" x14ac:dyDescent="0.45">
      <c r="P1146" t="str">
        <f t="shared" si="17"/>
        <v>中</v>
      </c>
    </row>
    <row r="1147" spans="16:16" x14ac:dyDescent="0.45">
      <c r="P1147" t="str">
        <f t="shared" si="17"/>
        <v>中</v>
      </c>
    </row>
    <row r="1148" spans="16:16" x14ac:dyDescent="0.45">
      <c r="P1148" t="str">
        <f t="shared" si="17"/>
        <v>中</v>
      </c>
    </row>
    <row r="1149" spans="16:16" x14ac:dyDescent="0.45">
      <c r="P1149" t="str">
        <f t="shared" si="17"/>
        <v>中</v>
      </c>
    </row>
    <row r="1150" spans="16:16" x14ac:dyDescent="0.45">
      <c r="P1150" t="str">
        <f t="shared" si="17"/>
        <v>中</v>
      </c>
    </row>
    <row r="1151" spans="16:16" x14ac:dyDescent="0.45">
      <c r="P1151" t="str">
        <f t="shared" si="17"/>
        <v>中</v>
      </c>
    </row>
    <row r="1152" spans="16:16" x14ac:dyDescent="0.45">
      <c r="P1152" t="str">
        <f t="shared" si="17"/>
        <v>中</v>
      </c>
    </row>
    <row r="1153" spans="16:16" x14ac:dyDescent="0.45">
      <c r="P1153" t="str">
        <f t="shared" si="17"/>
        <v>中</v>
      </c>
    </row>
    <row r="1154" spans="16:16" x14ac:dyDescent="0.45">
      <c r="P1154" t="str">
        <f t="shared" si="17"/>
        <v>中</v>
      </c>
    </row>
    <row r="1155" spans="16:16" x14ac:dyDescent="0.45">
      <c r="P1155" t="str">
        <f t="shared" ref="P1155:P1218" si="18">E1155&amp;"中"</f>
        <v>中</v>
      </c>
    </row>
    <row r="1156" spans="16:16" x14ac:dyDescent="0.45">
      <c r="P1156" t="str">
        <f t="shared" si="18"/>
        <v>中</v>
      </c>
    </row>
    <row r="1157" spans="16:16" x14ac:dyDescent="0.45">
      <c r="P1157" t="str">
        <f t="shared" si="18"/>
        <v>中</v>
      </c>
    </row>
    <row r="1158" spans="16:16" x14ac:dyDescent="0.45">
      <c r="P1158" t="str">
        <f t="shared" si="18"/>
        <v>中</v>
      </c>
    </row>
    <row r="1159" spans="16:16" x14ac:dyDescent="0.45">
      <c r="P1159" t="str">
        <f t="shared" si="18"/>
        <v>中</v>
      </c>
    </row>
    <row r="1160" spans="16:16" x14ac:dyDescent="0.45">
      <c r="P1160" t="str">
        <f t="shared" si="18"/>
        <v>中</v>
      </c>
    </row>
    <row r="1161" spans="16:16" x14ac:dyDescent="0.45">
      <c r="P1161" t="str">
        <f t="shared" si="18"/>
        <v>中</v>
      </c>
    </row>
    <row r="1162" spans="16:16" x14ac:dyDescent="0.45">
      <c r="P1162" t="str">
        <f t="shared" si="18"/>
        <v>中</v>
      </c>
    </row>
    <row r="1163" spans="16:16" x14ac:dyDescent="0.45">
      <c r="P1163" t="str">
        <f t="shared" si="18"/>
        <v>中</v>
      </c>
    </row>
    <row r="1164" spans="16:16" x14ac:dyDescent="0.45">
      <c r="P1164" t="str">
        <f t="shared" si="18"/>
        <v>中</v>
      </c>
    </row>
    <row r="1165" spans="16:16" x14ac:dyDescent="0.45">
      <c r="P1165" t="str">
        <f t="shared" si="18"/>
        <v>中</v>
      </c>
    </row>
    <row r="1166" spans="16:16" x14ac:dyDescent="0.45">
      <c r="P1166" t="str">
        <f t="shared" si="18"/>
        <v>中</v>
      </c>
    </row>
    <row r="1167" spans="16:16" x14ac:dyDescent="0.45">
      <c r="P1167" t="str">
        <f t="shared" si="18"/>
        <v>中</v>
      </c>
    </row>
    <row r="1168" spans="16:16" x14ac:dyDescent="0.45">
      <c r="P1168" t="str">
        <f t="shared" si="18"/>
        <v>中</v>
      </c>
    </row>
    <row r="1169" spans="16:16" x14ac:dyDescent="0.45">
      <c r="P1169" t="str">
        <f t="shared" si="18"/>
        <v>中</v>
      </c>
    </row>
    <row r="1170" spans="16:16" x14ac:dyDescent="0.45">
      <c r="P1170" t="str">
        <f t="shared" si="18"/>
        <v>中</v>
      </c>
    </row>
    <row r="1171" spans="16:16" x14ac:dyDescent="0.45">
      <c r="P1171" t="str">
        <f t="shared" si="18"/>
        <v>中</v>
      </c>
    </row>
    <row r="1172" spans="16:16" x14ac:dyDescent="0.45">
      <c r="P1172" t="str">
        <f t="shared" si="18"/>
        <v>中</v>
      </c>
    </row>
    <row r="1173" spans="16:16" x14ac:dyDescent="0.45">
      <c r="P1173" t="str">
        <f t="shared" si="18"/>
        <v>中</v>
      </c>
    </row>
    <row r="1174" spans="16:16" x14ac:dyDescent="0.45">
      <c r="P1174" t="str">
        <f t="shared" si="18"/>
        <v>中</v>
      </c>
    </row>
    <row r="1175" spans="16:16" x14ac:dyDescent="0.45">
      <c r="P1175" t="str">
        <f t="shared" si="18"/>
        <v>中</v>
      </c>
    </row>
    <row r="1176" spans="16:16" x14ac:dyDescent="0.45">
      <c r="P1176" t="str">
        <f t="shared" si="18"/>
        <v>中</v>
      </c>
    </row>
    <row r="1177" spans="16:16" x14ac:dyDescent="0.45">
      <c r="P1177" t="str">
        <f t="shared" si="18"/>
        <v>中</v>
      </c>
    </row>
    <row r="1178" spans="16:16" x14ac:dyDescent="0.45">
      <c r="P1178" t="str">
        <f t="shared" si="18"/>
        <v>中</v>
      </c>
    </row>
    <row r="1179" spans="16:16" x14ac:dyDescent="0.45">
      <c r="P1179" t="str">
        <f t="shared" si="18"/>
        <v>中</v>
      </c>
    </row>
    <row r="1180" spans="16:16" x14ac:dyDescent="0.45">
      <c r="P1180" t="str">
        <f t="shared" si="18"/>
        <v>中</v>
      </c>
    </row>
    <row r="1181" spans="16:16" x14ac:dyDescent="0.45">
      <c r="P1181" t="str">
        <f t="shared" si="18"/>
        <v>中</v>
      </c>
    </row>
    <row r="1182" spans="16:16" x14ac:dyDescent="0.45">
      <c r="P1182" t="str">
        <f t="shared" si="18"/>
        <v>中</v>
      </c>
    </row>
    <row r="1183" spans="16:16" x14ac:dyDescent="0.45">
      <c r="P1183" t="str">
        <f t="shared" si="18"/>
        <v>中</v>
      </c>
    </row>
    <row r="1184" spans="16:16" x14ac:dyDescent="0.45">
      <c r="P1184" t="str">
        <f t="shared" si="18"/>
        <v>中</v>
      </c>
    </row>
    <row r="1185" spans="16:16" x14ac:dyDescent="0.45">
      <c r="P1185" t="str">
        <f t="shared" si="18"/>
        <v>中</v>
      </c>
    </row>
    <row r="1186" spans="16:16" x14ac:dyDescent="0.45">
      <c r="P1186" t="str">
        <f t="shared" si="18"/>
        <v>中</v>
      </c>
    </row>
    <row r="1187" spans="16:16" x14ac:dyDescent="0.45">
      <c r="P1187" t="str">
        <f t="shared" si="18"/>
        <v>中</v>
      </c>
    </row>
    <row r="1188" spans="16:16" x14ac:dyDescent="0.45">
      <c r="P1188" t="str">
        <f t="shared" si="18"/>
        <v>中</v>
      </c>
    </row>
    <row r="1189" spans="16:16" x14ac:dyDescent="0.45">
      <c r="P1189" t="str">
        <f t="shared" si="18"/>
        <v>中</v>
      </c>
    </row>
    <row r="1190" spans="16:16" x14ac:dyDescent="0.45">
      <c r="P1190" t="str">
        <f t="shared" si="18"/>
        <v>中</v>
      </c>
    </row>
    <row r="1191" spans="16:16" x14ac:dyDescent="0.45">
      <c r="P1191" t="str">
        <f t="shared" si="18"/>
        <v>中</v>
      </c>
    </row>
    <row r="1192" spans="16:16" x14ac:dyDescent="0.45">
      <c r="P1192" t="str">
        <f t="shared" si="18"/>
        <v>中</v>
      </c>
    </row>
    <row r="1193" spans="16:16" x14ac:dyDescent="0.45">
      <c r="P1193" t="str">
        <f t="shared" si="18"/>
        <v>中</v>
      </c>
    </row>
    <row r="1194" spans="16:16" x14ac:dyDescent="0.45">
      <c r="P1194" t="str">
        <f t="shared" si="18"/>
        <v>中</v>
      </c>
    </row>
    <row r="1195" spans="16:16" x14ac:dyDescent="0.45">
      <c r="P1195" t="str">
        <f t="shared" si="18"/>
        <v>中</v>
      </c>
    </row>
    <row r="1196" spans="16:16" x14ac:dyDescent="0.45">
      <c r="P1196" t="str">
        <f t="shared" si="18"/>
        <v>中</v>
      </c>
    </row>
    <row r="1197" spans="16:16" x14ac:dyDescent="0.45">
      <c r="P1197" t="str">
        <f t="shared" si="18"/>
        <v>中</v>
      </c>
    </row>
    <row r="1198" spans="16:16" x14ac:dyDescent="0.45">
      <c r="P1198" t="str">
        <f t="shared" si="18"/>
        <v>中</v>
      </c>
    </row>
    <row r="1199" spans="16:16" x14ac:dyDescent="0.45">
      <c r="P1199" t="str">
        <f t="shared" si="18"/>
        <v>中</v>
      </c>
    </row>
    <row r="1200" spans="16:16" x14ac:dyDescent="0.45">
      <c r="P1200" t="str">
        <f t="shared" si="18"/>
        <v>中</v>
      </c>
    </row>
    <row r="1201" spans="16:16" x14ac:dyDescent="0.45">
      <c r="P1201" t="str">
        <f t="shared" si="18"/>
        <v>中</v>
      </c>
    </row>
    <row r="1202" spans="16:16" x14ac:dyDescent="0.45">
      <c r="P1202" t="str">
        <f t="shared" si="18"/>
        <v>中</v>
      </c>
    </row>
    <row r="1203" spans="16:16" x14ac:dyDescent="0.45">
      <c r="P1203" t="str">
        <f t="shared" si="18"/>
        <v>中</v>
      </c>
    </row>
    <row r="1204" spans="16:16" x14ac:dyDescent="0.45">
      <c r="P1204" t="str">
        <f t="shared" si="18"/>
        <v>中</v>
      </c>
    </row>
    <row r="1205" spans="16:16" x14ac:dyDescent="0.45">
      <c r="P1205" t="str">
        <f t="shared" si="18"/>
        <v>中</v>
      </c>
    </row>
    <row r="1206" spans="16:16" x14ac:dyDescent="0.45">
      <c r="P1206" t="str">
        <f t="shared" si="18"/>
        <v>中</v>
      </c>
    </row>
    <row r="1207" spans="16:16" x14ac:dyDescent="0.45">
      <c r="P1207" t="str">
        <f t="shared" si="18"/>
        <v>中</v>
      </c>
    </row>
    <row r="1208" spans="16:16" x14ac:dyDescent="0.45">
      <c r="P1208" t="str">
        <f t="shared" si="18"/>
        <v>中</v>
      </c>
    </row>
    <row r="1209" spans="16:16" x14ac:dyDescent="0.45">
      <c r="P1209" t="str">
        <f t="shared" si="18"/>
        <v>中</v>
      </c>
    </row>
    <row r="1210" spans="16:16" x14ac:dyDescent="0.45">
      <c r="P1210" t="str">
        <f t="shared" si="18"/>
        <v>中</v>
      </c>
    </row>
    <row r="1211" spans="16:16" x14ac:dyDescent="0.45">
      <c r="P1211" t="str">
        <f t="shared" si="18"/>
        <v>中</v>
      </c>
    </row>
    <row r="1212" spans="16:16" x14ac:dyDescent="0.45">
      <c r="P1212" t="str">
        <f t="shared" si="18"/>
        <v>中</v>
      </c>
    </row>
    <row r="1213" spans="16:16" x14ac:dyDescent="0.45">
      <c r="P1213" t="str">
        <f t="shared" si="18"/>
        <v>中</v>
      </c>
    </row>
    <row r="1214" spans="16:16" x14ac:dyDescent="0.45">
      <c r="P1214" t="str">
        <f t="shared" si="18"/>
        <v>中</v>
      </c>
    </row>
    <row r="1215" spans="16:16" x14ac:dyDescent="0.45">
      <c r="P1215" t="str">
        <f t="shared" si="18"/>
        <v>中</v>
      </c>
    </row>
    <row r="1216" spans="16:16" x14ac:dyDescent="0.45">
      <c r="P1216" t="str">
        <f t="shared" si="18"/>
        <v>中</v>
      </c>
    </row>
    <row r="1217" spans="16:16" x14ac:dyDescent="0.45">
      <c r="P1217" t="str">
        <f t="shared" si="18"/>
        <v>中</v>
      </c>
    </row>
    <row r="1218" spans="16:16" x14ac:dyDescent="0.45">
      <c r="P1218" t="str">
        <f t="shared" si="18"/>
        <v>中</v>
      </c>
    </row>
    <row r="1219" spans="16:16" x14ac:dyDescent="0.45">
      <c r="P1219" t="str">
        <f t="shared" ref="P1219:P1282" si="19">E1219&amp;"中"</f>
        <v>中</v>
      </c>
    </row>
    <row r="1220" spans="16:16" x14ac:dyDescent="0.45">
      <c r="P1220" t="str">
        <f t="shared" si="19"/>
        <v>中</v>
      </c>
    </row>
    <row r="1221" spans="16:16" x14ac:dyDescent="0.45">
      <c r="P1221" t="str">
        <f t="shared" si="19"/>
        <v>中</v>
      </c>
    </row>
    <row r="1222" spans="16:16" x14ac:dyDescent="0.45">
      <c r="P1222" t="str">
        <f t="shared" si="19"/>
        <v>中</v>
      </c>
    </row>
    <row r="1223" spans="16:16" x14ac:dyDescent="0.45">
      <c r="P1223" t="str">
        <f t="shared" si="19"/>
        <v>中</v>
      </c>
    </row>
    <row r="1224" spans="16:16" x14ac:dyDescent="0.45">
      <c r="P1224" t="str">
        <f t="shared" si="19"/>
        <v>中</v>
      </c>
    </row>
    <row r="1225" spans="16:16" x14ac:dyDescent="0.45">
      <c r="P1225" t="str">
        <f t="shared" si="19"/>
        <v>中</v>
      </c>
    </row>
    <row r="1226" spans="16:16" x14ac:dyDescent="0.45">
      <c r="P1226" t="str">
        <f t="shared" si="19"/>
        <v>中</v>
      </c>
    </row>
    <row r="1227" spans="16:16" x14ac:dyDescent="0.45">
      <c r="P1227" t="str">
        <f t="shared" si="19"/>
        <v>中</v>
      </c>
    </row>
    <row r="1228" spans="16:16" x14ac:dyDescent="0.45">
      <c r="P1228" t="str">
        <f t="shared" si="19"/>
        <v>中</v>
      </c>
    </row>
    <row r="1229" spans="16:16" x14ac:dyDescent="0.45">
      <c r="P1229" t="str">
        <f t="shared" si="19"/>
        <v>中</v>
      </c>
    </row>
    <row r="1230" spans="16:16" x14ac:dyDescent="0.45">
      <c r="P1230" t="str">
        <f t="shared" si="19"/>
        <v>中</v>
      </c>
    </row>
    <row r="1231" spans="16:16" x14ac:dyDescent="0.45">
      <c r="P1231" t="str">
        <f t="shared" si="19"/>
        <v>中</v>
      </c>
    </row>
    <row r="1232" spans="16:16" x14ac:dyDescent="0.45">
      <c r="P1232" t="str">
        <f t="shared" si="19"/>
        <v>中</v>
      </c>
    </row>
    <row r="1233" spans="16:16" x14ac:dyDescent="0.45">
      <c r="P1233" t="str">
        <f t="shared" si="19"/>
        <v>中</v>
      </c>
    </row>
    <row r="1234" spans="16:16" x14ac:dyDescent="0.45">
      <c r="P1234" t="str">
        <f t="shared" si="19"/>
        <v>中</v>
      </c>
    </row>
    <row r="1235" spans="16:16" x14ac:dyDescent="0.45">
      <c r="P1235" t="str">
        <f t="shared" si="19"/>
        <v>中</v>
      </c>
    </row>
    <row r="1236" spans="16:16" x14ac:dyDescent="0.45">
      <c r="P1236" t="str">
        <f t="shared" si="19"/>
        <v>中</v>
      </c>
    </row>
    <row r="1237" spans="16:16" x14ac:dyDescent="0.45">
      <c r="P1237" t="str">
        <f t="shared" si="19"/>
        <v>中</v>
      </c>
    </row>
    <row r="1238" spans="16:16" x14ac:dyDescent="0.45">
      <c r="P1238" t="str">
        <f t="shared" si="19"/>
        <v>中</v>
      </c>
    </row>
    <row r="1239" spans="16:16" x14ac:dyDescent="0.45">
      <c r="P1239" t="str">
        <f t="shared" si="19"/>
        <v>中</v>
      </c>
    </row>
    <row r="1240" spans="16:16" x14ac:dyDescent="0.45">
      <c r="P1240" t="str">
        <f t="shared" si="19"/>
        <v>中</v>
      </c>
    </row>
    <row r="1241" spans="16:16" x14ac:dyDescent="0.45">
      <c r="P1241" t="str">
        <f t="shared" si="19"/>
        <v>中</v>
      </c>
    </row>
    <row r="1242" spans="16:16" x14ac:dyDescent="0.45">
      <c r="P1242" t="str">
        <f t="shared" si="19"/>
        <v>中</v>
      </c>
    </row>
    <row r="1243" spans="16:16" x14ac:dyDescent="0.45">
      <c r="P1243" t="str">
        <f t="shared" si="19"/>
        <v>中</v>
      </c>
    </row>
    <row r="1244" spans="16:16" x14ac:dyDescent="0.45">
      <c r="P1244" t="str">
        <f t="shared" si="19"/>
        <v>中</v>
      </c>
    </row>
    <row r="1245" spans="16:16" x14ac:dyDescent="0.45">
      <c r="P1245" t="str">
        <f t="shared" si="19"/>
        <v>中</v>
      </c>
    </row>
    <row r="1246" spans="16:16" x14ac:dyDescent="0.45">
      <c r="P1246" t="str">
        <f t="shared" si="19"/>
        <v>中</v>
      </c>
    </row>
    <row r="1247" spans="16:16" x14ac:dyDescent="0.45">
      <c r="P1247" t="str">
        <f t="shared" si="19"/>
        <v>中</v>
      </c>
    </row>
    <row r="1248" spans="16:16" x14ac:dyDescent="0.45">
      <c r="P1248" t="str">
        <f t="shared" si="19"/>
        <v>中</v>
      </c>
    </row>
    <row r="1249" spans="16:16" x14ac:dyDescent="0.45">
      <c r="P1249" t="str">
        <f t="shared" si="19"/>
        <v>中</v>
      </c>
    </row>
    <row r="1250" spans="16:16" x14ac:dyDescent="0.45">
      <c r="P1250" t="str">
        <f t="shared" si="19"/>
        <v>中</v>
      </c>
    </row>
    <row r="1251" spans="16:16" x14ac:dyDescent="0.45">
      <c r="P1251" t="str">
        <f t="shared" si="19"/>
        <v>中</v>
      </c>
    </row>
    <row r="1252" spans="16:16" x14ac:dyDescent="0.45">
      <c r="P1252" t="str">
        <f t="shared" si="19"/>
        <v>中</v>
      </c>
    </row>
    <row r="1253" spans="16:16" x14ac:dyDescent="0.45">
      <c r="P1253" t="str">
        <f t="shared" si="19"/>
        <v>中</v>
      </c>
    </row>
    <row r="1254" spans="16:16" x14ac:dyDescent="0.45">
      <c r="P1254" t="str">
        <f t="shared" si="19"/>
        <v>中</v>
      </c>
    </row>
    <row r="1255" spans="16:16" x14ac:dyDescent="0.45">
      <c r="P1255" t="str">
        <f t="shared" si="19"/>
        <v>中</v>
      </c>
    </row>
    <row r="1256" spans="16:16" x14ac:dyDescent="0.45">
      <c r="P1256" t="str">
        <f t="shared" si="19"/>
        <v>中</v>
      </c>
    </row>
    <row r="1257" spans="16:16" x14ac:dyDescent="0.45">
      <c r="P1257" t="str">
        <f t="shared" si="19"/>
        <v>中</v>
      </c>
    </row>
    <row r="1258" spans="16:16" x14ac:dyDescent="0.45">
      <c r="P1258" t="str">
        <f t="shared" si="19"/>
        <v>中</v>
      </c>
    </row>
    <row r="1259" spans="16:16" x14ac:dyDescent="0.45">
      <c r="P1259" t="str">
        <f t="shared" si="19"/>
        <v>中</v>
      </c>
    </row>
    <row r="1260" spans="16:16" x14ac:dyDescent="0.45">
      <c r="P1260" t="str">
        <f t="shared" si="19"/>
        <v>中</v>
      </c>
    </row>
    <row r="1261" spans="16:16" x14ac:dyDescent="0.45">
      <c r="P1261" t="str">
        <f t="shared" si="19"/>
        <v>中</v>
      </c>
    </row>
    <row r="1262" spans="16:16" x14ac:dyDescent="0.45">
      <c r="P1262" t="str">
        <f t="shared" si="19"/>
        <v>中</v>
      </c>
    </row>
    <row r="1263" spans="16:16" x14ac:dyDescent="0.45">
      <c r="P1263" t="str">
        <f t="shared" si="19"/>
        <v>中</v>
      </c>
    </row>
    <row r="1264" spans="16:16" x14ac:dyDescent="0.45">
      <c r="P1264" t="str">
        <f t="shared" si="19"/>
        <v>中</v>
      </c>
    </row>
    <row r="1265" spans="16:16" x14ac:dyDescent="0.45">
      <c r="P1265" t="str">
        <f t="shared" si="19"/>
        <v>中</v>
      </c>
    </row>
    <row r="1266" spans="16:16" x14ac:dyDescent="0.45">
      <c r="P1266" t="str">
        <f t="shared" si="19"/>
        <v>中</v>
      </c>
    </row>
    <row r="1267" spans="16:16" x14ac:dyDescent="0.45">
      <c r="P1267" t="str">
        <f t="shared" si="19"/>
        <v>中</v>
      </c>
    </row>
    <row r="1268" spans="16:16" x14ac:dyDescent="0.45">
      <c r="P1268" t="str">
        <f t="shared" si="19"/>
        <v>中</v>
      </c>
    </row>
    <row r="1269" spans="16:16" x14ac:dyDescent="0.45">
      <c r="P1269" t="str">
        <f t="shared" si="19"/>
        <v>中</v>
      </c>
    </row>
    <row r="1270" spans="16:16" x14ac:dyDescent="0.45">
      <c r="P1270" t="str">
        <f t="shared" si="19"/>
        <v>中</v>
      </c>
    </row>
    <row r="1271" spans="16:16" x14ac:dyDescent="0.45">
      <c r="P1271" t="str">
        <f t="shared" si="19"/>
        <v>中</v>
      </c>
    </row>
    <row r="1272" spans="16:16" x14ac:dyDescent="0.45">
      <c r="P1272" t="str">
        <f t="shared" si="19"/>
        <v>中</v>
      </c>
    </row>
    <row r="1273" spans="16:16" x14ac:dyDescent="0.45">
      <c r="P1273" t="str">
        <f t="shared" si="19"/>
        <v>中</v>
      </c>
    </row>
    <row r="1274" spans="16:16" x14ac:dyDescent="0.45">
      <c r="P1274" t="str">
        <f t="shared" si="19"/>
        <v>中</v>
      </c>
    </row>
    <row r="1275" spans="16:16" x14ac:dyDescent="0.45">
      <c r="P1275" t="str">
        <f t="shared" si="19"/>
        <v>中</v>
      </c>
    </row>
    <row r="1276" spans="16:16" x14ac:dyDescent="0.45">
      <c r="P1276" t="str">
        <f t="shared" si="19"/>
        <v>中</v>
      </c>
    </row>
    <row r="1277" spans="16:16" x14ac:dyDescent="0.45">
      <c r="P1277" t="str">
        <f t="shared" si="19"/>
        <v>中</v>
      </c>
    </row>
    <row r="1278" spans="16:16" x14ac:dyDescent="0.45">
      <c r="P1278" t="str">
        <f t="shared" si="19"/>
        <v>中</v>
      </c>
    </row>
    <row r="1279" spans="16:16" x14ac:dyDescent="0.45">
      <c r="P1279" t="str">
        <f t="shared" si="19"/>
        <v>中</v>
      </c>
    </row>
    <row r="1280" spans="16:16" x14ac:dyDescent="0.45">
      <c r="P1280" t="str">
        <f t="shared" si="19"/>
        <v>中</v>
      </c>
    </row>
    <row r="1281" spans="16:16" x14ac:dyDescent="0.45">
      <c r="P1281" t="str">
        <f t="shared" si="19"/>
        <v>中</v>
      </c>
    </row>
    <row r="1282" spans="16:16" x14ac:dyDescent="0.45">
      <c r="P1282" t="str">
        <f t="shared" si="19"/>
        <v>中</v>
      </c>
    </row>
    <row r="1283" spans="16:16" x14ac:dyDescent="0.45">
      <c r="P1283" t="str">
        <f t="shared" ref="P1283:P1346" si="20">E1283&amp;"中"</f>
        <v>中</v>
      </c>
    </row>
    <row r="1284" spans="16:16" x14ac:dyDescent="0.45">
      <c r="P1284" t="str">
        <f t="shared" si="20"/>
        <v>中</v>
      </c>
    </row>
    <row r="1285" spans="16:16" x14ac:dyDescent="0.45">
      <c r="P1285" t="str">
        <f t="shared" si="20"/>
        <v>中</v>
      </c>
    </row>
    <row r="1286" spans="16:16" x14ac:dyDescent="0.45">
      <c r="P1286" t="str">
        <f t="shared" si="20"/>
        <v>中</v>
      </c>
    </row>
    <row r="1287" spans="16:16" x14ac:dyDescent="0.45">
      <c r="P1287" t="str">
        <f t="shared" si="20"/>
        <v>中</v>
      </c>
    </row>
    <row r="1288" spans="16:16" x14ac:dyDescent="0.45">
      <c r="P1288" t="str">
        <f t="shared" si="20"/>
        <v>中</v>
      </c>
    </row>
    <row r="1289" spans="16:16" x14ac:dyDescent="0.45">
      <c r="P1289" t="str">
        <f t="shared" si="20"/>
        <v>中</v>
      </c>
    </row>
    <row r="1290" spans="16:16" x14ac:dyDescent="0.45">
      <c r="P1290" t="str">
        <f t="shared" si="20"/>
        <v>中</v>
      </c>
    </row>
    <row r="1291" spans="16:16" x14ac:dyDescent="0.45">
      <c r="P1291" t="str">
        <f t="shared" si="20"/>
        <v>中</v>
      </c>
    </row>
    <row r="1292" spans="16:16" x14ac:dyDescent="0.45">
      <c r="P1292" t="str">
        <f t="shared" si="20"/>
        <v>中</v>
      </c>
    </row>
    <row r="1293" spans="16:16" x14ac:dyDescent="0.45">
      <c r="P1293" t="str">
        <f t="shared" si="20"/>
        <v>中</v>
      </c>
    </row>
    <row r="1294" spans="16:16" x14ac:dyDescent="0.45">
      <c r="P1294" t="str">
        <f t="shared" si="20"/>
        <v>中</v>
      </c>
    </row>
    <row r="1295" spans="16:16" x14ac:dyDescent="0.45">
      <c r="P1295" t="str">
        <f t="shared" si="20"/>
        <v>中</v>
      </c>
    </row>
    <row r="1296" spans="16:16" x14ac:dyDescent="0.45">
      <c r="P1296" t="str">
        <f t="shared" si="20"/>
        <v>中</v>
      </c>
    </row>
    <row r="1297" spans="16:16" x14ac:dyDescent="0.45">
      <c r="P1297" t="str">
        <f t="shared" si="20"/>
        <v>中</v>
      </c>
    </row>
    <row r="1298" spans="16:16" x14ac:dyDescent="0.45">
      <c r="P1298" t="str">
        <f t="shared" si="20"/>
        <v>中</v>
      </c>
    </row>
    <row r="1299" spans="16:16" x14ac:dyDescent="0.45">
      <c r="P1299" t="str">
        <f t="shared" si="20"/>
        <v>中</v>
      </c>
    </row>
    <row r="1300" spans="16:16" x14ac:dyDescent="0.45">
      <c r="P1300" t="str">
        <f t="shared" si="20"/>
        <v>中</v>
      </c>
    </row>
    <row r="1301" spans="16:16" x14ac:dyDescent="0.45">
      <c r="P1301" t="str">
        <f t="shared" si="20"/>
        <v>中</v>
      </c>
    </row>
    <row r="1302" spans="16:16" x14ac:dyDescent="0.45">
      <c r="P1302" t="str">
        <f t="shared" si="20"/>
        <v>中</v>
      </c>
    </row>
    <row r="1303" spans="16:16" x14ac:dyDescent="0.45">
      <c r="P1303" t="str">
        <f t="shared" si="20"/>
        <v>中</v>
      </c>
    </row>
    <row r="1304" spans="16:16" x14ac:dyDescent="0.45">
      <c r="P1304" t="str">
        <f t="shared" si="20"/>
        <v>中</v>
      </c>
    </row>
    <row r="1305" spans="16:16" x14ac:dyDescent="0.45">
      <c r="P1305" t="str">
        <f t="shared" si="20"/>
        <v>中</v>
      </c>
    </row>
    <row r="1306" spans="16:16" x14ac:dyDescent="0.45">
      <c r="P1306" t="str">
        <f t="shared" si="20"/>
        <v>中</v>
      </c>
    </row>
    <row r="1307" spans="16:16" x14ac:dyDescent="0.45">
      <c r="P1307" t="str">
        <f t="shared" si="20"/>
        <v>中</v>
      </c>
    </row>
    <row r="1308" spans="16:16" x14ac:dyDescent="0.45">
      <c r="P1308" t="str">
        <f t="shared" si="20"/>
        <v>中</v>
      </c>
    </row>
    <row r="1309" spans="16:16" x14ac:dyDescent="0.45">
      <c r="P1309" t="str">
        <f t="shared" si="20"/>
        <v>中</v>
      </c>
    </row>
    <row r="1310" spans="16:16" x14ac:dyDescent="0.45">
      <c r="P1310" t="str">
        <f t="shared" si="20"/>
        <v>中</v>
      </c>
    </row>
    <row r="1311" spans="16:16" x14ac:dyDescent="0.45">
      <c r="P1311" t="str">
        <f t="shared" si="20"/>
        <v>中</v>
      </c>
    </row>
    <row r="1312" spans="16:16" x14ac:dyDescent="0.45">
      <c r="P1312" t="str">
        <f t="shared" si="20"/>
        <v>中</v>
      </c>
    </row>
    <row r="1313" spans="16:16" x14ac:dyDescent="0.45">
      <c r="P1313" t="str">
        <f t="shared" si="20"/>
        <v>中</v>
      </c>
    </row>
    <row r="1314" spans="16:16" x14ac:dyDescent="0.45">
      <c r="P1314" t="str">
        <f t="shared" si="20"/>
        <v>中</v>
      </c>
    </row>
    <row r="1315" spans="16:16" x14ac:dyDescent="0.45">
      <c r="P1315" t="str">
        <f t="shared" si="20"/>
        <v>中</v>
      </c>
    </row>
    <row r="1316" spans="16:16" x14ac:dyDescent="0.45">
      <c r="P1316" t="str">
        <f t="shared" si="20"/>
        <v>中</v>
      </c>
    </row>
    <row r="1317" spans="16:16" x14ac:dyDescent="0.45">
      <c r="P1317" t="str">
        <f t="shared" si="20"/>
        <v>中</v>
      </c>
    </row>
    <row r="1318" spans="16:16" x14ac:dyDescent="0.45">
      <c r="P1318" t="str">
        <f t="shared" si="20"/>
        <v>中</v>
      </c>
    </row>
    <row r="1319" spans="16:16" x14ac:dyDescent="0.45">
      <c r="P1319" t="str">
        <f t="shared" si="20"/>
        <v>中</v>
      </c>
    </row>
    <row r="1320" spans="16:16" x14ac:dyDescent="0.45">
      <c r="P1320" t="str">
        <f t="shared" si="20"/>
        <v>中</v>
      </c>
    </row>
    <row r="1321" spans="16:16" x14ac:dyDescent="0.45">
      <c r="P1321" t="str">
        <f t="shared" si="20"/>
        <v>中</v>
      </c>
    </row>
    <row r="1322" spans="16:16" x14ac:dyDescent="0.45">
      <c r="P1322" t="str">
        <f t="shared" si="20"/>
        <v>中</v>
      </c>
    </row>
    <row r="1323" spans="16:16" x14ac:dyDescent="0.45">
      <c r="P1323" t="str">
        <f t="shared" si="20"/>
        <v>中</v>
      </c>
    </row>
    <row r="1324" spans="16:16" x14ac:dyDescent="0.45">
      <c r="P1324" t="str">
        <f t="shared" si="20"/>
        <v>中</v>
      </c>
    </row>
    <row r="1325" spans="16:16" x14ac:dyDescent="0.45">
      <c r="P1325" t="str">
        <f t="shared" si="20"/>
        <v>中</v>
      </c>
    </row>
    <row r="1326" spans="16:16" x14ac:dyDescent="0.45">
      <c r="P1326" t="str">
        <f t="shared" si="20"/>
        <v>中</v>
      </c>
    </row>
    <row r="1327" spans="16:16" x14ac:dyDescent="0.45">
      <c r="P1327" t="str">
        <f t="shared" si="20"/>
        <v>中</v>
      </c>
    </row>
    <row r="1328" spans="16:16" x14ac:dyDescent="0.45">
      <c r="P1328" t="str">
        <f t="shared" si="20"/>
        <v>中</v>
      </c>
    </row>
    <row r="1329" spans="16:16" x14ac:dyDescent="0.45">
      <c r="P1329" t="str">
        <f t="shared" si="20"/>
        <v>中</v>
      </c>
    </row>
    <row r="1330" spans="16:16" x14ac:dyDescent="0.45">
      <c r="P1330" t="str">
        <f t="shared" si="20"/>
        <v>中</v>
      </c>
    </row>
    <row r="1331" spans="16:16" x14ac:dyDescent="0.45">
      <c r="P1331" t="str">
        <f t="shared" si="20"/>
        <v>中</v>
      </c>
    </row>
    <row r="1332" spans="16:16" x14ac:dyDescent="0.45">
      <c r="P1332" t="str">
        <f t="shared" si="20"/>
        <v>中</v>
      </c>
    </row>
    <row r="1333" spans="16:16" x14ac:dyDescent="0.45">
      <c r="P1333" t="str">
        <f t="shared" si="20"/>
        <v>中</v>
      </c>
    </row>
    <row r="1334" spans="16:16" x14ac:dyDescent="0.45">
      <c r="P1334" t="str">
        <f t="shared" si="20"/>
        <v>中</v>
      </c>
    </row>
    <row r="1335" spans="16:16" x14ac:dyDescent="0.45">
      <c r="P1335" t="str">
        <f t="shared" si="20"/>
        <v>中</v>
      </c>
    </row>
    <row r="1336" spans="16:16" x14ac:dyDescent="0.45">
      <c r="P1336" t="str">
        <f t="shared" si="20"/>
        <v>中</v>
      </c>
    </row>
    <row r="1337" spans="16:16" x14ac:dyDescent="0.45">
      <c r="P1337" t="str">
        <f t="shared" si="20"/>
        <v>中</v>
      </c>
    </row>
    <row r="1338" spans="16:16" x14ac:dyDescent="0.45">
      <c r="P1338" t="str">
        <f t="shared" si="20"/>
        <v>中</v>
      </c>
    </row>
    <row r="1339" spans="16:16" x14ac:dyDescent="0.45">
      <c r="P1339" t="str">
        <f t="shared" si="20"/>
        <v>中</v>
      </c>
    </row>
    <row r="1340" spans="16:16" x14ac:dyDescent="0.45">
      <c r="P1340" t="str">
        <f t="shared" si="20"/>
        <v>中</v>
      </c>
    </row>
    <row r="1341" spans="16:16" x14ac:dyDescent="0.45">
      <c r="P1341" t="str">
        <f t="shared" si="20"/>
        <v>中</v>
      </c>
    </row>
    <row r="1342" spans="16:16" x14ac:dyDescent="0.45">
      <c r="P1342" t="str">
        <f t="shared" si="20"/>
        <v>中</v>
      </c>
    </row>
    <row r="1343" spans="16:16" x14ac:dyDescent="0.45">
      <c r="P1343" t="str">
        <f t="shared" si="20"/>
        <v>中</v>
      </c>
    </row>
    <row r="1344" spans="16:16" x14ac:dyDescent="0.45">
      <c r="P1344" t="str">
        <f t="shared" si="20"/>
        <v>中</v>
      </c>
    </row>
    <row r="1345" spans="16:16" x14ac:dyDescent="0.45">
      <c r="P1345" t="str">
        <f t="shared" si="20"/>
        <v>中</v>
      </c>
    </row>
    <row r="1346" spans="16:16" x14ac:dyDescent="0.45">
      <c r="P1346" t="str">
        <f t="shared" si="20"/>
        <v>中</v>
      </c>
    </row>
    <row r="1347" spans="16:16" x14ac:dyDescent="0.45">
      <c r="P1347" t="str">
        <f t="shared" ref="P1347:P1355" si="21">E1347&amp;"中"</f>
        <v>中</v>
      </c>
    </row>
    <row r="1348" spans="16:16" x14ac:dyDescent="0.45">
      <c r="P1348" t="str">
        <f t="shared" si="21"/>
        <v>中</v>
      </c>
    </row>
    <row r="1349" spans="16:16" x14ac:dyDescent="0.45">
      <c r="P1349" t="str">
        <f t="shared" si="21"/>
        <v>中</v>
      </c>
    </row>
    <row r="1350" spans="16:16" x14ac:dyDescent="0.45">
      <c r="P1350" t="str">
        <f t="shared" si="21"/>
        <v>中</v>
      </c>
    </row>
    <row r="1351" spans="16:16" x14ac:dyDescent="0.45">
      <c r="P1351" t="str">
        <f t="shared" si="21"/>
        <v>中</v>
      </c>
    </row>
    <row r="1352" spans="16:16" x14ac:dyDescent="0.45">
      <c r="P1352" t="str">
        <f t="shared" si="21"/>
        <v>中</v>
      </c>
    </row>
    <row r="1353" spans="16:16" x14ac:dyDescent="0.45">
      <c r="P1353" t="str">
        <f t="shared" si="21"/>
        <v>中</v>
      </c>
    </row>
    <row r="1354" spans="16:16" x14ac:dyDescent="0.45">
      <c r="P1354" t="str">
        <f t="shared" si="21"/>
        <v>中</v>
      </c>
    </row>
    <row r="1355" spans="16:16" x14ac:dyDescent="0.45">
      <c r="P1355" t="str">
        <f t="shared" si="21"/>
        <v>中</v>
      </c>
    </row>
  </sheetData>
  <phoneticPr fontId="1"/>
  <conditionalFormatting sqref="B448:C449">
    <cfRule type="expression" dxfId="33" priority="1" stopIfTrue="1">
      <formula>AND(A448="男")</formula>
    </cfRule>
    <cfRule type="expression" dxfId="32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hyperlinks>
    <hyperlink ref="I2" r:id="rId1" display="rrrom@tadoai.nom " xr:uid="{80460F6A-DEAD-438A-B550-C9E9B6460EEE}"/>
  </hyperlinks>
  <pageMargins left="0.7" right="0.7" top="0.75" bottom="0.75" header="0.3" footer="0.3"/>
  <pageSetup paperSize="13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986"/>
  <sheetViews>
    <sheetView workbookViewId="0">
      <selection activeCell="A2" sqref="A2"/>
    </sheetView>
  </sheetViews>
  <sheetFormatPr defaultRowHeight="18" x14ac:dyDescent="0.45"/>
  <sheetData>
    <row r="1" spans="1:16" x14ac:dyDescent="0.15">
      <c r="A1" s="1" t="s">
        <v>17</v>
      </c>
      <c r="B1" s="2" t="s">
        <v>18</v>
      </c>
      <c r="C1" s="2" t="s">
        <v>19</v>
      </c>
      <c r="D1" s="3" t="s">
        <v>20</v>
      </c>
      <c r="E1" s="2" t="s">
        <v>21</v>
      </c>
      <c r="F1" s="30" t="s">
        <v>22</v>
      </c>
      <c r="G1" s="31" t="s">
        <v>23</v>
      </c>
      <c r="H1" s="8" t="s">
        <v>24</v>
      </c>
      <c r="I1" s="8" t="s">
        <v>25</v>
      </c>
      <c r="J1" s="10" t="s">
        <v>26</v>
      </c>
      <c r="K1" s="10" t="s">
        <v>27</v>
      </c>
      <c r="L1" s="11" t="s">
        <v>28</v>
      </c>
      <c r="M1" s="11" t="s">
        <v>29</v>
      </c>
      <c r="N1" s="11" t="s">
        <v>30</v>
      </c>
      <c r="O1" s="11" t="s">
        <v>31</v>
      </c>
      <c r="P1" s="11"/>
    </row>
    <row r="2" spans="1:16" x14ac:dyDescent="0.2">
      <c r="A2" s="12">
        <v>2001</v>
      </c>
      <c r="B2" s="13" t="s">
        <v>2957</v>
      </c>
      <c r="C2" s="13" t="s">
        <v>2958</v>
      </c>
      <c r="D2" s="14" t="s">
        <v>1512</v>
      </c>
      <c r="E2" s="17" t="s">
        <v>4282</v>
      </c>
      <c r="F2" s="17">
        <v>3</v>
      </c>
      <c r="G2" s="17"/>
      <c r="H2" s="17"/>
      <c r="I2" s="17"/>
      <c r="J2" s="17" t="s">
        <v>321</v>
      </c>
      <c r="K2" s="17" t="s">
        <v>1066</v>
      </c>
      <c r="L2" s="17" t="s">
        <v>322</v>
      </c>
      <c r="M2" s="17" t="s">
        <v>1067</v>
      </c>
      <c r="N2" s="17" t="s">
        <v>1068</v>
      </c>
      <c r="O2" s="17" t="s">
        <v>32</v>
      </c>
      <c r="P2" t="str">
        <f>E2&amp;"中"</f>
        <v>浦安中中</v>
      </c>
    </row>
    <row r="3" spans="1:16" x14ac:dyDescent="0.2">
      <c r="A3" s="12">
        <v>2002</v>
      </c>
      <c r="B3" s="13" t="s">
        <v>2959</v>
      </c>
      <c r="C3" s="13" t="s">
        <v>2960</v>
      </c>
      <c r="D3" s="14" t="s">
        <v>1512</v>
      </c>
      <c r="E3" s="17" t="s">
        <v>4282</v>
      </c>
      <c r="F3" s="17">
        <v>3</v>
      </c>
      <c r="G3" s="17"/>
      <c r="H3" s="17"/>
      <c r="I3" s="17"/>
      <c r="J3" s="17" t="s">
        <v>966</v>
      </c>
      <c r="K3" s="17" t="s">
        <v>1069</v>
      </c>
      <c r="L3" s="17" t="s">
        <v>967</v>
      </c>
      <c r="M3" s="17" t="s">
        <v>1070</v>
      </c>
      <c r="N3" s="17" t="s">
        <v>1071</v>
      </c>
      <c r="O3" s="17" t="s">
        <v>32</v>
      </c>
      <c r="P3" t="str">
        <f t="shared" ref="P3:P66" si="0">E3&amp;"中"</f>
        <v>浦安中中</v>
      </c>
    </row>
    <row r="4" spans="1:16" x14ac:dyDescent="0.2">
      <c r="A4" s="12">
        <v>2003</v>
      </c>
      <c r="B4" s="13" t="s">
        <v>2961</v>
      </c>
      <c r="C4" s="13" t="s">
        <v>2962</v>
      </c>
      <c r="D4" s="14" t="s">
        <v>1512</v>
      </c>
      <c r="E4" s="17" t="s">
        <v>4282</v>
      </c>
      <c r="F4" s="17">
        <v>3</v>
      </c>
      <c r="G4" s="17"/>
      <c r="H4" s="17"/>
      <c r="I4" s="17"/>
      <c r="J4" s="17" t="s">
        <v>1186</v>
      </c>
      <c r="K4" s="17" t="s">
        <v>1187</v>
      </c>
      <c r="L4" s="17" t="s">
        <v>1188</v>
      </c>
      <c r="M4" s="17" t="s">
        <v>1189</v>
      </c>
      <c r="N4" s="17" t="s">
        <v>1190</v>
      </c>
      <c r="O4" s="17" t="s">
        <v>32</v>
      </c>
      <c r="P4" t="str">
        <f t="shared" si="0"/>
        <v>浦安中中</v>
      </c>
    </row>
    <row r="5" spans="1:16" x14ac:dyDescent="0.2">
      <c r="A5" s="12">
        <v>2004</v>
      </c>
      <c r="B5" s="13" t="s">
        <v>2963</v>
      </c>
      <c r="C5" s="13" t="s">
        <v>2964</v>
      </c>
      <c r="D5" s="14" t="s">
        <v>1512</v>
      </c>
      <c r="E5" s="17" t="s">
        <v>4284</v>
      </c>
      <c r="F5" s="17">
        <v>3</v>
      </c>
      <c r="G5" s="17"/>
      <c r="H5" s="17"/>
      <c r="I5" s="17"/>
      <c r="J5" s="17" t="s">
        <v>1021</v>
      </c>
      <c r="K5" s="17" t="s">
        <v>1198</v>
      </c>
      <c r="L5" s="17" t="s">
        <v>343</v>
      </c>
      <c r="M5" s="17" t="s">
        <v>1199</v>
      </c>
      <c r="N5" s="17" t="s">
        <v>909</v>
      </c>
      <c r="O5" s="17" t="s">
        <v>32</v>
      </c>
      <c r="P5" t="str">
        <f t="shared" si="0"/>
        <v>高洲中中</v>
      </c>
    </row>
    <row r="6" spans="1:16" x14ac:dyDescent="0.2">
      <c r="A6" s="12">
        <v>2005</v>
      </c>
      <c r="B6" s="17" t="s">
        <v>2826</v>
      </c>
      <c r="C6" s="17" t="s">
        <v>2965</v>
      </c>
      <c r="D6" s="14" t="s">
        <v>1512</v>
      </c>
      <c r="E6" s="17" t="s">
        <v>4284</v>
      </c>
      <c r="F6" s="17">
        <v>3</v>
      </c>
      <c r="G6" s="17"/>
      <c r="H6" s="17"/>
      <c r="I6" s="17"/>
      <c r="J6" s="17" t="s">
        <v>395</v>
      </c>
      <c r="K6" s="17" t="s">
        <v>947</v>
      </c>
      <c r="L6" s="17" t="s">
        <v>396</v>
      </c>
      <c r="M6" s="17" t="s">
        <v>913</v>
      </c>
      <c r="N6" s="17" t="s">
        <v>1211</v>
      </c>
      <c r="O6" s="17" t="s">
        <v>32</v>
      </c>
      <c r="P6" t="str">
        <f t="shared" si="0"/>
        <v>高洲中中</v>
      </c>
    </row>
    <row r="7" spans="1:16" x14ac:dyDescent="0.2">
      <c r="A7" s="12">
        <v>2006</v>
      </c>
      <c r="B7" s="13" t="s">
        <v>2966</v>
      </c>
      <c r="C7" s="13" t="s">
        <v>2967</v>
      </c>
      <c r="D7" s="14" t="s">
        <v>1512</v>
      </c>
      <c r="E7" s="17" t="s">
        <v>4284</v>
      </c>
      <c r="F7" s="17">
        <v>3</v>
      </c>
      <c r="G7" s="17"/>
      <c r="H7" s="17"/>
      <c r="I7" s="17"/>
      <c r="J7" s="17" t="s">
        <v>33</v>
      </c>
      <c r="K7" s="17" t="s">
        <v>1321</v>
      </c>
      <c r="L7" s="17" t="s">
        <v>34</v>
      </c>
      <c r="M7" s="17" t="s">
        <v>1322</v>
      </c>
      <c r="N7" s="17" t="s">
        <v>745</v>
      </c>
      <c r="O7" s="17" t="s">
        <v>32</v>
      </c>
      <c r="P7" t="str">
        <f t="shared" si="0"/>
        <v>高洲中中</v>
      </c>
    </row>
    <row r="8" spans="1:16" x14ac:dyDescent="0.2">
      <c r="A8" s="12">
        <v>2007</v>
      </c>
      <c r="B8" s="13" t="s">
        <v>2968</v>
      </c>
      <c r="C8" s="13" t="s">
        <v>2969</v>
      </c>
      <c r="D8" s="14" t="s">
        <v>1512</v>
      </c>
      <c r="E8" s="17" t="s">
        <v>4284</v>
      </c>
      <c r="F8" s="17">
        <v>3</v>
      </c>
      <c r="G8" s="17"/>
      <c r="H8" s="17"/>
      <c r="I8" s="17"/>
      <c r="J8" s="17" t="s">
        <v>1200</v>
      </c>
      <c r="K8" s="17" t="s">
        <v>166</v>
      </c>
      <c r="L8" s="17" t="s">
        <v>1201</v>
      </c>
      <c r="M8" s="17" t="s">
        <v>167</v>
      </c>
      <c r="N8" s="17" t="s">
        <v>1202</v>
      </c>
      <c r="O8" s="17" t="s">
        <v>32</v>
      </c>
      <c r="P8" t="str">
        <f t="shared" si="0"/>
        <v>高洲中中</v>
      </c>
    </row>
    <row r="9" spans="1:16" x14ac:dyDescent="0.2">
      <c r="A9" s="12">
        <v>2008</v>
      </c>
      <c r="B9" s="13" t="s">
        <v>2970</v>
      </c>
      <c r="C9" s="13" t="s">
        <v>2971</v>
      </c>
      <c r="D9" s="14" t="s">
        <v>1512</v>
      </c>
      <c r="E9" s="17" t="s">
        <v>4284</v>
      </c>
      <c r="F9" s="17">
        <v>3</v>
      </c>
      <c r="G9" s="17"/>
      <c r="H9" s="17"/>
      <c r="I9" s="17"/>
      <c r="J9" s="17" t="s">
        <v>1203</v>
      </c>
      <c r="K9" s="17" t="s">
        <v>350</v>
      </c>
      <c r="L9" s="17" t="s">
        <v>1204</v>
      </c>
      <c r="M9" s="17" t="s">
        <v>351</v>
      </c>
      <c r="N9" s="17" t="s">
        <v>567</v>
      </c>
      <c r="O9" s="17" t="s">
        <v>32</v>
      </c>
      <c r="P9" t="str">
        <f t="shared" si="0"/>
        <v>高洲中中</v>
      </c>
    </row>
    <row r="10" spans="1:16" x14ac:dyDescent="0.2">
      <c r="A10" s="12">
        <v>2009</v>
      </c>
      <c r="B10" s="13" t="s">
        <v>2972</v>
      </c>
      <c r="C10" s="13" t="s">
        <v>2973</v>
      </c>
      <c r="D10" s="14" t="s">
        <v>1512</v>
      </c>
      <c r="E10" s="17" t="s">
        <v>4284</v>
      </c>
      <c r="F10" s="17">
        <v>3</v>
      </c>
      <c r="G10" s="17"/>
      <c r="H10" s="17"/>
      <c r="I10" s="17"/>
      <c r="J10" s="17" t="s">
        <v>319</v>
      </c>
      <c r="K10" s="17" t="s">
        <v>1212</v>
      </c>
      <c r="L10" s="17" t="s">
        <v>320</v>
      </c>
      <c r="M10" s="17" t="s">
        <v>1213</v>
      </c>
      <c r="N10" s="17" t="s">
        <v>1214</v>
      </c>
      <c r="O10" s="17" t="s">
        <v>32</v>
      </c>
      <c r="P10" t="str">
        <f t="shared" si="0"/>
        <v>高洲中中</v>
      </c>
    </row>
    <row r="11" spans="1:16" x14ac:dyDescent="0.2">
      <c r="A11" s="12">
        <v>2010</v>
      </c>
      <c r="B11" s="17" t="s">
        <v>2974</v>
      </c>
      <c r="C11" s="17" t="s">
        <v>2975</v>
      </c>
      <c r="D11" s="14" t="s">
        <v>1512</v>
      </c>
      <c r="E11" s="17" t="s">
        <v>4284</v>
      </c>
      <c r="F11" s="17">
        <v>3</v>
      </c>
      <c r="G11" s="17"/>
      <c r="H11" s="17"/>
      <c r="I11" s="17"/>
      <c r="J11" s="17" t="s">
        <v>170</v>
      </c>
      <c r="K11" s="17" t="s">
        <v>334</v>
      </c>
      <c r="L11" s="17" t="s">
        <v>171</v>
      </c>
      <c r="M11" s="17" t="s">
        <v>335</v>
      </c>
      <c r="N11" s="17" t="s">
        <v>1215</v>
      </c>
      <c r="O11" s="17" t="s">
        <v>32</v>
      </c>
      <c r="P11" t="str">
        <f t="shared" si="0"/>
        <v>高洲中中</v>
      </c>
    </row>
    <row r="12" spans="1:16" x14ac:dyDescent="0.2">
      <c r="A12" s="12">
        <v>2011</v>
      </c>
      <c r="B12" s="17" t="s">
        <v>2976</v>
      </c>
      <c r="C12" s="17" t="s">
        <v>2977</v>
      </c>
      <c r="D12" s="14" t="s">
        <v>1512</v>
      </c>
      <c r="E12" s="17" t="s">
        <v>4284</v>
      </c>
      <c r="F12" s="17">
        <v>3</v>
      </c>
      <c r="G12" s="17"/>
      <c r="H12" s="17"/>
      <c r="I12" s="17"/>
      <c r="J12" s="17" t="s">
        <v>924</v>
      </c>
      <c r="K12" s="17" t="s">
        <v>606</v>
      </c>
      <c r="L12" s="17" t="s">
        <v>925</v>
      </c>
      <c r="M12" s="17" t="s">
        <v>944</v>
      </c>
      <c r="N12" s="17" t="s">
        <v>430</v>
      </c>
      <c r="O12" s="17" t="s">
        <v>32</v>
      </c>
      <c r="P12" t="str">
        <f t="shared" si="0"/>
        <v>高洲中中</v>
      </c>
    </row>
    <row r="13" spans="1:16" x14ac:dyDescent="0.2">
      <c r="A13" s="12">
        <v>2012</v>
      </c>
      <c r="B13" s="17" t="s">
        <v>2978</v>
      </c>
      <c r="C13" s="17" t="s">
        <v>2979</v>
      </c>
      <c r="D13" s="14" t="s">
        <v>1512</v>
      </c>
      <c r="E13" s="17" t="s">
        <v>4284</v>
      </c>
      <c r="F13" s="17">
        <v>3</v>
      </c>
      <c r="G13" s="17"/>
      <c r="H13" s="17"/>
      <c r="I13" s="17"/>
      <c r="J13" s="17" t="s">
        <v>330</v>
      </c>
      <c r="K13" s="17" t="s">
        <v>1076</v>
      </c>
      <c r="L13" s="17" t="s">
        <v>331</v>
      </c>
      <c r="M13" s="17" t="s">
        <v>1078</v>
      </c>
      <c r="N13" s="17" t="s">
        <v>1216</v>
      </c>
      <c r="O13" s="17" t="s">
        <v>32</v>
      </c>
      <c r="P13" t="str">
        <f t="shared" si="0"/>
        <v>高洲中中</v>
      </c>
    </row>
    <row r="14" spans="1:16" x14ac:dyDescent="0.2">
      <c r="A14" s="12">
        <v>2013</v>
      </c>
      <c r="B14" s="17" t="s">
        <v>2980</v>
      </c>
      <c r="C14" s="17" t="s">
        <v>2981</v>
      </c>
      <c r="D14" s="14" t="s">
        <v>1512</v>
      </c>
      <c r="E14" s="17" t="s">
        <v>4284</v>
      </c>
      <c r="F14" s="17">
        <v>3</v>
      </c>
      <c r="G14" s="17"/>
      <c r="H14" s="17"/>
      <c r="I14" s="17"/>
      <c r="J14" s="17" t="s">
        <v>313</v>
      </c>
      <c r="K14" s="17" t="s">
        <v>1323</v>
      </c>
      <c r="L14" s="17" t="s">
        <v>314</v>
      </c>
      <c r="M14" s="17" t="s">
        <v>1324</v>
      </c>
      <c r="N14" s="17" t="s">
        <v>1325</v>
      </c>
      <c r="O14" s="17" t="s">
        <v>32</v>
      </c>
      <c r="P14" t="str">
        <f t="shared" si="0"/>
        <v>高洲中中</v>
      </c>
    </row>
    <row r="15" spans="1:16" x14ac:dyDescent="0.2">
      <c r="A15" s="12">
        <v>2014</v>
      </c>
      <c r="B15" s="17" t="s">
        <v>2982</v>
      </c>
      <c r="C15" s="17" t="s">
        <v>2983</v>
      </c>
      <c r="D15" s="14" t="s">
        <v>1512</v>
      </c>
      <c r="E15" s="17" t="s">
        <v>4284</v>
      </c>
      <c r="F15" s="17">
        <v>2</v>
      </c>
      <c r="G15" s="17"/>
      <c r="H15" s="17"/>
      <c r="I15" s="17"/>
      <c r="J15" s="17" t="s">
        <v>1605</v>
      </c>
      <c r="K15" s="17" t="s">
        <v>943</v>
      </c>
      <c r="L15" s="17" t="s">
        <v>1606</v>
      </c>
      <c r="M15" s="17" t="s">
        <v>950</v>
      </c>
      <c r="N15" s="17" t="s">
        <v>2068</v>
      </c>
      <c r="O15" s="17" t="s">
        <v>32</v>
      </c>
      <c r="P15" t="str">
        <f t="shared" si="0"/>
        <v>高洲中中</v>
      </c>
    </row>
    <row r="16" spans="1:16" x14ac:dyDescent="0.2">
      <c r="A16" s="12">
        <v>2015</v>
      </c>
      <c r="B16" s="17" t="s">
        <v>2984</v>
      </c>
      <c r="C16" s="17" t="s">
        <v>2985</v>
      </c>
      <c r="D16" s="14" t="s">
        <v>1512</v>
      </c>
      <c r="E16" s="17" t="s">
        <v>4284</v>
      </c>
      <c r="F16" s="17">
        <v>2</v>
      </c>
      <c r="G16" s="17"/>
      <c r="H16" s="17"/>
      <c r="I16" s="17"/>
      <c r="J16" s="17" t="s">
        <v>1024</v>
      </c>
      <c r="K16" s="17" t="s">
        <v>2069</v>
      </c>
      <c r="L16" s="17" t="s">
        <v>1025</v>
      </c>
      <c r="M16" s="17" t="s">
        <v>2070</v>
      </c>
      <c r="N16" s="17" t="s">
        <v>2071</v>
      </c>
      <c r="O16" s="17" t="s">
        <v>32</v>
      </c>
      <c r="P16" t="str">
        <f t="shared" si="0"/>
        <v>高洲中中</v>
      </c>
    </row>
    <row r="17" spans="1:16" x14ac:dyDescent="0.2">
      <c r="A17" s="12">
        <v>2016</v>
      </c>
      <c r="B17" s="17" t="s">
        <v>2986</v>
      </c>
      <c r="C17" s="17" t="s">
        <v>2987</v>
      </c>
      <c r="D17" s="14" t="s">
        <v>1512</v>
      </c>
      <c r="E17" s="17" t="s">
        <v>4284</v>
      </c>
      <c r="F17" s="17">
        <v>2</v>
      </c>
      <c r="G17" s="17"/>
      <c r="H17" s="17"/>
      <c r="I17" s="17"/>
      <c r="J17" s="17" t="s">
        <v>2072</v>
      </c>
      <c r="K17" s="17" t="s">
        <v>2073</v>
      </c>
      <c r="L17" s="17" t="s">
        <v>2074</v>
      </c>
      <c r="M17" s="17" t="s">
        <v>2075</v>
      </c>
      <c r="N17" s="17" t="s">
        <v>2076</v>
      </c>
      <c r="O17" s="17" t="s">
        <v>32</v>
      </c>
      <c r="P17" t="str">
        <f t="shared" si="0"/>
        <v>高洲中中</v>
      </c>
    </row>
    <row r="18" spans="1:16" x14ac:dyDescent="0.2">
      <c r="A18" s="12">
        <v>2017</v>
      </c>
      <c r="B18" s="17" t="s">
        <v>2988</v>
      </c>
      <c r="C18" s="17" t="s">
        <v>2989</v>
      </c>
      <c r="D18" s="14" t="s">
        <v>1512</v>
      </c>
      <c r="E18" s="17" t="s">
        <v>4284</v>
      </c>
      <c r="F18" s="17">
        <v>2</v>
      </c>
      <c r="G18" s="17"/>
      <c r="H18" s="17"/>
      <c r="I18" s="17"/>
      <c r="J18" s="17" t="s">
        <v>682</v>
      </c>
      <c r="K18" s="17" t="s">
        <v>2077</v>
      </c>
      <c r="L18" s="17" t="s">
        <v>684</v>
      </c>
      <c r="M18" s="17" t="s">
        <v>2078</v>
      </c>
      <c r="N18" s="17" t="s">
        <v>2079</v>
      </c>
      <c r="O18" s="17" t="s">
        <v>32</v>
      </c>
      <c r="P18" t="str">
        <f t="shared" si="0"/>
        <v>高洲中中</v>
      </c>
    </row>
    <row r="19" spans="1:16" x14ac:dyDescent="0.2">
      <c r="A19" s="12">
        <v>2018</v>
      </c>
      <c r="B19" s="17" t="s">
        <v>2870</v>
      </c>
      <c r="C19" s="17" t="s">
        <v>2990</v>
      </c>
      <c r="D19" s="14" t="s">
        <v>1512</v>
      </c>
      <c r="E19" s="17" t="s">
        <v>4284</v>
      </c>
      <c r="F19" s="17">
        <v>2</v>
      </c>
      <c r="G19" s="17"/>
      <c r="H19" s="17"/>
      <c r="I19" s="17"/>
      <c r="J19" s="17" t="s">
        <v>276</v>
      </c>
      <c r="K19" s="17" t="s">
        <v>999</v>
      </c>
      <c r="L19" s="17" t="s">
        <v>277</v>
      </c>
      <c r="M19" s="17" t="s">
        <v>1000</v>
      </c>
      <c r="N19" s="17" t="s">
        <v>1802</v>
      </c>
      <c r="O19" s="17" t="s">
        <v>32</v>
      </c>
      <c r="P19" t="str">
        <f t="shared" si="0"/>
        <v>高洲中中</v>
      </c>
    </row>
    <row r="20" spans="1:16" x14ac:dyDescent="0.2">
      <c r="A20" s="12">
        <v>2019</v>
      </c>
      <c r="B20" s="17" t="s">
        <v>2991</v>
      </c>
      <c r="C20" s="17" t="s">
        <v>2992</v>
      </c>
      <c r="D20" s="14" t="s">
        <v>1512</v>
      </c>
      <c r="E20" s="17" t="s">
        <v>4284</v>
      </c>
      <c r="F20" s="17">
        <v>2</v>
      </c>
      <c r="G20" s="17"/>
      <c r="H20" s="17"/>
      <c r="I20" s="17"/>
      <c r="J20" s="17" t="s">
        <v>2080</v>
      </c>
      <c r="K20" s="17" t="s">
        <v>937</v>
      </c>
      <c r="L20" s="17" t="s">
        <v>2081</v>
      </c>
      <c r="M20" s="17" t="s">
        <v>938</v>
      </c>
      <c r="N20" s="17" t="s">
        <v>1977</v>
      </c>
      <c r="O20" s="17" t="s">
        <v>32</v>
      </c>
      <c r="P20" t="str">
        <f t="shared" si="0"/>
        <v>高洲中中</v>
      </c>
    </row>
    <row r="21" spans="1:16" x14ac:dyDescent="0.2">
      <c r="A21" s="12">
        <v>2020</v>
      </c>
      <c r="B21" s="17" t="s">
        <v>2993</v>
      </c>
      <c r="C21" s="17" t="s">
        <v>2994</v>
      </c>
      <c r="D21" s="14" t="s">
        <v>1512</v>
      </c>
      <c r="E21" s="17" t="s">
        <v>4284</v>
      </c>
      <c r="F21" s="17">
        <v>2</v>
      </c>
      <c r="G21" s="17"/>
      <c r="H21" s="17"/>
      <c r="I21" s="17"/>
      <c r="J21" s="17" t="s">
        <v>931</v>
      </c>
      <c r="K21" s="17" t="s">
        <v>2082</v>
      </c>
      <c r="L21" s="17" t="s">
        <v>933</v>
      </c>
      <c r="M21" s="17" t="s">
        <v>2083</v>
      </c>
      <c r="N21" s="17">
        <v>2009.1027999999999</v>
      </c>
      <c r="O21" s="17" t="s">
        <v>32</v>
      </c>
      <c r="P21" t="str">
        <f t="shared" si="0"/>
        <v>高洲中中</v>
      </c>
    </row>
    <row r="22" spans="1:16" x14ac:dyDescent="0.2">
      <c r="A22" s="12">
        <v>2021</v>
      </c>
      <c r="B22" s="17" t="s">
        <v>2995</v>
      </c>
      <c r="C22" s="17" t="s">
        <v>2996</v>
      </c>
      <c r="D22" s="14" t="s">
        <v>1512</v>
      </c>
      <c r="E22" s="17" t="s">
        <v>4308</v>
      </c>
      <c r="F22" s="17">
        <v>3</v>
      </c>
      <c r="G22" s="17"/>
      <c r="H22" s="17"/>
      <c r="I22" s="17"/>
      <c r="J22" s="17" t="s">
        <v>1030</v>
      </c>
      <c r="K22" s="17" t="s">
        <v>1481</v>
      </c>
      <c r="L22" s="17" t="s">
        <v>1031</v>
      </c>
      <c r="M22" s="17" t="s">
        <v>1482</v>
      </c>
      <c r="N22" s="17" t="s">
        <v>1124</v>
      </c>
      <c r="O22" s="17" t="s">
        <v>32</v>
      </c>
      <c r="P22" t="str">
        <f t="shared" si="0"/>
        <v>国府台女子中中</v>
      </c>
    </row>
    <row r="23" spans="1:16" x14ac:dyDescent="0.2">
      <c r="A23" s="12">
        <v>2022</v>
      </c>
      <c r="B23" s="17" t="s">
        <v>2773</v>
      </c>
      <c r="C23" s="17" t="s">
        <v>2997</v>
      </c>
      <c r="D23" s="14" t="s">
        <v>1512</v>
      </c>
      <c r="E23" s="17" t="s">
        <v>4308</v>
      </c>
      <c r="F23" s="17">
        <v>3</v>
      </c>
      <c r="G23" s="17"/>
      <c r="H23" s="17"/>
      <c r="I23" s="17"/>
      <c r="J23" s="17" t="s">
        <v>122</v>
      </c>
      <c r="K23" s="17" t="s">
        <v>1483</v>
      </c>
      <c r="L23" s="17" t="s">
        <v>123</v>
      </c>
      <c r="M23" s="17" t="s">
        <v>1484</v>
      </c>
      <c r="N23" s="17" t="s">
        <v>430</v>
      </c>
      <c r="O23" s="17" t="s">
        <v>32</v>
      </c>
      <c r="P23" t="str">
        <f t="shared" si="0"/>
        <v>国府台女子中中</v>
      </c>
    </row>
    <row r="24" spans="1:16" x14ac:dyDescent="0.2">
      <c r="A24" s="12">
        <v>2023</v>
      </c>
      <c r="B24" s="17" t="s">
        <v>2998</v>
      </c>
      <c r="C24" s="17" t="s">
        <v>2999</v>
      </c>
      <c r="D24" s="14" t="s">
        <v>1512</v>
      </c>
      <c r="E24" s="17" t="s">
        <v>4308</v>
      </c>
      <c r="F24" s="17">
        <v>3</v>
      </c>
      <c r="G24" s="17"/>
      <c r="H24" s="17"/>
      <c r="I24" s="17"/>
      <c r="J24" s="17" t="s">
        <v>230</v>
      </c>
      <c r="K24" s="17" t="s">
        <v>1547</v>
      </c>
      <c r="L24" s="17" t="s">
        <v>231</v>
      </c>
      <c r="M24" s="17" t="s">
        <v>67</v>
      </c>
      <c r="N24" s="17" t="s">
        <v>417</v>
      </c>
      <c r="O24" s="17" t="s">
        <v>32</v>
      </c>
      <c r="P24" t="str">
        <f t="shared" si="0"/>
        <v>国府台女子中中</v>
      </c>
    </row>
    <row r="25" spans="1:16" x14ac:dyDescent="0.2">
      <c r="A25" s="12">
        <v>2024</v>
      </c>
      <c r="B25" s="17" t="s">
        <v>3000</v>
      </c>
      <c r="C25" s="17" t="s">
        <v>3001</v>
      </c>
      <c r="D25" s="14" t="s">
        <v>1512</v>
      </c>
      <c r="E25" s="17" t="s">
        <v>4308</v>
      </c>
      <c r="F25" s="17">
        <v>3</v>
      </c>
      <c r="G25" s="17"/>
      <c r="H25" s="17"/>
      <c r="I25" s="17"/>
      <c r="J25" s="17" t="s">
        <v>54</v>
      </c>
      <c r="K25" s="17" t="s">
        <v>1015</v>
      </c>
      <c r="L25" s="17" t="s">
        <v>56</v>
      </c>
      <c r="M25" s="17" t="s">
        <v>1016</v>
      </c>
      <c r="N25" s="17" t="s">
        <v>1240</v>
      </c>
      <c r="O25" s="17" t="s">
        <v>32</v>
      </c>
      <c r="P25" t="str">
        <f t="shared" si="0"/>
        <v>国府台女子中中</v>
      </c>
    </row>
    <row r="26" spans="1:16" x14ac:dyDescent="0.2">
      <c r="A26" s="12">
        <v>2025</v>
      </c>
      <c r="B26" s="17" t="s">
        <v>3002</v>
      </c>
      <c r="C26" s="17" t="s">
        <v>3003</v>
      </c>
      <c r="D26" s="14" t="s">
        <v>1512</v>
      </c>
      <c r="E26" s="17" t="s">
        <v>4308</v>
      </c>
      <c r="F26" s="17">
        <v>3</v>
      </c>
      <c r="G26" s="17"/>
      <c r="H26" s="17"/>
      <c r="I26" s="17"/>
      <c r="J26" s="17" t="s">
        <v>1485</v>
      </c>
      <c r="K26" s="17" t="s">
        <v>1486</v>
      </c>
      <c r="L26" s="17" t="s">
        <v>1487</v>
      </c>
      <c r="M26" s="17" t="s">
        <v>1488</v>
      </c>
      <c r="N26" s="17" t="s">
        <v>456</v>
      </c>
      <c r="O26" s="17" t="s">
        <v>32</v>
      </c>
      <c r="P26" t="str">
        <f t="shared" si="0"/>
        <v>国府台女子中中</v>
      </c>
    </row>
    <row r="27" spans="1:16" x14ac:dyDescent="0.2">
      <c r="A27" s="12">
        <v>2026</v>
      </c>
      <c r="B27" s="17" t="s">
        <v>3004</v>
      </c>
      <c r="C27" s="17" t="s">
        <v>3005</v>
      </c>
      <c r="D27" s="14" t="s">
        <v>1512</v>
      </c>
      <c r="E27" s="17" t="s">
        <v>4308</v>
      </c>
      <c r="F27" s="17">
        <v>3</v>
      </c>
      <c r="G27" s="17"/>
      <c r="H27" s="17"/>
      <c r="I27" s="17"/>
      <c r="J27" s="17" t="s">
        <v>961</v>
      </c>
      <c r="K27" s="17" t="s">
        <v>1489</v>
      </c>
      <c r="L27" s="17" t="s">
        <v>963</v>
      </c>
      <c r="M27" s="17" t="s">
        <v>1490</v>
      </c>
      <c r="N27" s="17" t="s">
        <v>1491</v>
      </c>
      <c r="O27" s="17" t="s">
        <v>32</v>
      </c>
      <c r="P27" t="str">
        <f t="shared" si="0"/>
        <v>国府台女子中中</v>
      </c>
    </row>
    <row r="28" spans="1:16" x14ac:dyDescent="0.2">
      <c r="A28" s="12">
        <v>2027</v>
      </c>
      <c r="B28" s="17" t="s">
        <v>3006</v>
      </c>
      <c r="C28" s="17" t="s">
        <v>3007</v>
      </c>
      <c r="D28" s="14" t="s">
        <v>1512</v>
      </c>
      <c r="E28" s="17" t="s">
        <v>4308</v>
      </c>
      <c r="F28" s="17">
        <v>3</v>
      </c>
      <c r="G28" s="17"/>
      <c r="H28" s="17"/>
      <c r="I28" s="17"/>
      <c r="J28" s="17" t="s">
        <v>269</v>
      </c>
      <c r="K28" s="17" t="s">
        <v>911</v>
      </c>
      <c r="L28" s="17" t="s">
        <v>270</v>
      </c>
      <c r="M28" s="17" t="s">
        <v>912</v>
      </c>
      <c r="N28" s="17" t="s">
        <v>1127</v>
      </c>
      <c r="O28" s="17" t="s">
        <v>32</v>
      </c>
      <c r="P28" t="str">
        <f t="shared" si="0"/>
        <v>国府台女子中中</v>
      </c>
    </row>
    <row r="29" spans="1:16" x14ac:dyDescent="0.2">
      <c r="A29" s="12">
        <v>2028</v>
      </c>
      <c r="B29" s="17" t="s">
        <v>3008</v>
      </c>
      <c r="C29" s="17" t="s">
        <v>3009</v>
      </c>
      <c r="D29" s="14" t="s">
        <v>1512</v>
      </c>
      <c r="E29" s="17" t="s">
        <v>4308</v>
      </c>
      <c r="F29" s="17">
        <v>2</v>
      </c>
      <c r="G29" s="17"/>
      <c r="H29" s="17"/>
      <c r="I29" s="17"/>
      <c r="J29" s="17" t="s">
        <v>181</v>
      </c>
      <c r="K29" s="17" t="s">
        <v>334</v>
      </c>
      <c r="L29" s="17" t="s">
        <v>182</v>
      </c>
      <c r="M29" s="17" t="s">
        <v>335</v>
      </c>
      <c r="N29" s="17" t="s">
        <v>2373</v>
      </c>
      <c r="O29" s="17" t="s">
        <v>32</v>
      </c>
      <c r="P29" t="str">
        <f t="shared" si="0"/>
        <v>国府台女子中中</v>
      </c>
    </row>
    <row r="30" spans="1:16" x14ac:dyDescent="0.2">
      <c r="A30" s="12">
        <v>2029</v>
      </c>
      <c r="B30" s="17" t="s">
        <v>3010</v>
      </c>
      <c r="C30" s="17" t="s">
        <v>3011</v>
      </c>
      <c r="D30" s="14" t="s">
        <v>1512</v>
      </c>
      <c r="E30" s="17" t="s">
        <v>4308</v>
      </c>
      <c r="F30" s="17">
        <v>2</v>
      </c>
      <c r="G30" s="17"/>
      <c r="H30" s="17"/>
      <c r="I30" s="17"/>
      <c r="J30" s="17" t="s">
        <v>2374</v>
      </c>
      <c r="K30" s="17" t="s">
        <v>2375</v>
      </c>
      <c r="L30" s="17" t="s">
        <v>2376</v>
      </c>
      <c r="M30" s="17" t="s">
        <v>2377</v>
      </c>
      <c r="N30" s="17" t="s">
        <v>2105</v>
      </c>
      <c r="O30" s="17" t="s">
        <v>32</v>
      </c>
      <c r="P30" t="str">
        <f t="shared" si="0"/>
        <v>国府台女子中中</v>
      </c>
    </row>
    <row r="31" spans="1:16" x14ac:dyDescent="0.2">
      <c r="A31" s="12">
        <v>2030</v>
      </c>
      <c r="B31" s="17" t="s">
        <v>3012</v>
      </c>
      <c r="C31" s="17" t="s">
        <v>3013</v>
      </c>
      <c r="D31" s="14" t="s">
        <v>1512</v>
      </c>
      <c r="E31" s="17" t="s">
        <v>3494</v>
      </c>
      <c r="F31" s="17">
        <v>3</v>
      </c>
      <c r="G31" s="17"/>
      <c r="H31" s="17"/>
      <c r="I31" s="17"/>
      <c r="J31" s="17" t="s">
        <v>1316</v>
      </c>
      <c r="K31" s="17" t="s">
        <v>1022</v>
      </c>
      <c r="L31" s="17" t="s">
        <v>1317</v>
      </c>
      <c r="M31" s="17" t="s">
        <v>1023</v>
      </c>
      <c r="N31" s="17" t="s">
        <v>634</v>
      </c>
      <c r="O31" s="17" t="s">
        <v>32</v>
      </c>
      <c r="P31" t="str">
        <f t="shared" si="0"/>
        <v>市川中中</v>
      </c>
    </row>
    <row r="32" spans="1:16" x14ac:dyDescent="0.2">
      <c r="A32" s="12">
        <v>2031</v>
      </c>
      <c r="B32" s="17" t="s">
        <v>3014</v>
      </c>
      <c r="C32" s="17" t="s">
        <v>3015</v>
      </c>
      <c r="D32" s="14" t="s">
        <v>1512</v>
      </c>
      <c r="E32" s="17" t="s">
        <v>3494</v>
      </c>
      <c r="F32" s="17">
        <v>3</v>
      </c>
      <c r="G32" s="17"/>
      <c r="H32" s="17"/>
      <c r="I32" s="17"/>
      <c r="J32" s="17" t="s">
        <v>178</v>
      </c>
      <c r="K32" s="17" t="s">
        <v>1247</v>
      </c>
      <c r="L32" s="17" t="s">
        <v>179</v>
      </c>
      <c r="M32" s="17" t="s">
        <v>1248</v>
      </c>
      <c r="N32" s="17" t="s">
        <v>1318</v>
      </c>
      <c r="O32" s="17" t="s">
        <v>32</v>
      </c>
      <c r="P32" t="str">
        <f t="shared" si="0"/>
        <v>市川中中</v>
      </c>
    </row>
    <row r="33" spans="1:16" x14ac:dyDescent="0.2">
      <c r="A33" s="12">
        <v>2032</v>
      </c>
      <c r="B33" s="17" t="s">
        <v>3016</v>
      </c>
      <c r="C33" s="17" t="s">
        <v>3017</v>
      </c>
      <c r="D33" s="14" t="s">
        <v>1512</v>
      </c>
      <c r="E33" s="17" t="s">
        <v>3494</v>
      </c>
      <c r="F33" s="17">
        <v>3</v>
      </c>
      <c r="G33" s="17"/>
      <c r="H33" s="17"/>
      <c r="I33" s="17"/>
      <c r="J33" s="17" t="s">
        <v>1475</v>
      </c>
      <c r="K33" s="17" t="s">
        <v>1476</v>
      </c>
      <c r="L33" s="17" t="s">
        <v>1477</v>
      </c>
      <c r="M33" s="17" t="s">
        <v>1478</v>
      </c>
      <c r="N33" s="17" t="s">
        <v>1479</v>
      </c>
      <c r="O33" s="17" t="s">
        <v>32</v>
      </c>
      <c r="P33" t="str">
        <f t="shared" si="0"/>
        <v>市川中中</v>
      </c>
    </row>
    <row r="34" spans="1:16" x14ac:dyDescent="0.2">
      <c r="A34" s="12">
        <v>2033</v>
      </c>
      <c r="B34" s="17" t="s">
        <v>3018</v>
      </c>
      <c r="C34" s="17" t="s">
        <v>3019</v>
      </c>
      <c r="D34" s="14" t="s">
        <v>1512</v>
      </c>
      <c r="E34" s="17" t="s">
        <v>3494</v>
      </c>
      <c r="F34" s="17">
        <v>3</v>
      </c>
      <c r="G34" s="17"/>
      <c r="H34" s="17"/>
      <c r="I34" s="17"/>
      <c r="J34" s="17" t="s">
        <v>980</v>
      </c>
      <c r="K34" s="17" t="s">
        <v>1006</v>
      </c>
      <c r="L34" s="17" t="s">
        <v>982</v>
      </c>
      <c r="M34" s="17" t="s">
        <v>1007</v>
      </c>
      <c r="N34" s="17" t="s">
        <v>1480</v>
      </c>
      <c r="O34" s="17" t="s">
        <v>32</v>
      </c>
      <c r="P34" t="str">
        <f t="shared" si="0"/>
        <v>市川中中</v>
      </c>
    </row>
    <row r="35" spans="1:16" x14ac:dyDescent="0.2">
      <c r="A35" s="12">
        <v>2034</v>
      </c>
      <c r="B35" s="17" t="s">
        <v>3020</v>
      </c>
      <c r="C35" s="17" t="s">
        <v>3021</v>
      </c>
      <c r="D35" s="14" t="s">
        <v>1512</v>
      </c>
      <c r="E35" s="17" t="s">
        <v>3494</v>
      </c>
      <c r="F35" s="17">
        <v>3</v>
      </c>
      <c r="G35" s="17"/>
      <c r="H35" s="17"/>
      <c r="I35" s="17"/>
      <c r="J35" s="17" t="s">
        <v>81</v>
      </c>
      <c r="K35" s="17" t="s">
        <v>972</v>
      </c>
      <c r="L35" s="17" t="s">
        <v>83</v>
      </c>
      <c r="M35" s="17" t="s">
        <v>973</v>
      </c>
      <c r="N35" s="17" t="s">
        <v>1319</v>
      </c>
      <c r="O35" s="17" t="s">
        <v>32</v>
      </c>
      <c r="P35" t="str">
        <f t="shared" si="0"/>
        <v>市川中中</v>
      </c>
    </row>
    <row r="36" spans="1:16" x14ac:dyDescent="0.2">
      <c r="A36" s="12">
        <v>2035</v>
      </c>
      <c r="B36" s="17" t="s">
        <v>3000</v>
      </c>
      <c r="C36" s="17" t="s">
        <v>3022</v>
      </c>
      <c r="D36" s="14" t="s">
        <v>1512</v>
      </c>
      <c r="E36" s="17" t="s">
        <v>3494</v>
      </c>
      <c r="F36" s="17">
        <v>3</v>
      </c>
      <c r="G36" s="17"/>
      <c r="H36" s="17"/>
      <c r="I36" s="17"/>
      <c r="J36" s="17" t="s">
        <v>54</v>
      </c>
      <c r="K36" s="17" t="s">
        <v>694</v>
      </c>
      <c r="L36" s="17" t="s">
        <v>56</v>
      </c>
      <c r="M36" s="17" t="s">
        <v>695</v>
      </c>
      <c r="N36" s="17" t="s">
        <v>1320</v>
      </c>
      <c r="O36" s="17" t="s">
        <v>32</v>
      </c>
      <c r="P36" t="str">
        <f t="shared" si="0"/>
        <v>市川中中</v>
      </c>
    </row>
    <row r="37" spans="1:16" x14ac:dyDescent="0.2">
      <c r="A37" s="12">
        <v>2036</v>
      </c>
      <c r="B37" s="17" t="s">
        <v>3023</v>
      </c>
      <c r="C37" s="17" t="s">
        <v>3024</v>
      </c>
      <c r="D37" s="14" t="s">
        <v>1512</v>
      </c>
      <c r="E37" s="17" t="s">
        <v>3494</v>
      </c>
      <c r="F37" s="17">
        <v>2</v>
      </c>
      <c r="G37" s="17"/>
      <c r="H37" s="17"/>
      <c r="I37" s="17"/>
      <c r="J37" s="17" t="s">
        <v>1934</v>
      </c>
      <c r="K37" s="17" t="s">
        <v>1172</v>
      </c>
      <c r="L37" s="17" t="s">
        <v>1936</v>
      </c>
      <c r="M37" s="17" t="s">
        <v>1174</v>
      </c>
      <c r="N37" s="17" t="s">
        <v>1965</v>
      </c>
      <c r="O37" s="17" t="s">
        <v>32</v>
      </c>
      <c r="P37" t="str">
        <f t="shared" si="0"/>
        <v>市川中中</v>
      </c>
    </row>
    <row r="38" spans="1:16" x14ac:dyDescent="0.2">
      <c r="A38" s="12">
        <v>2037</v>
      </c>
      <c r="B38" s="17" t="s">
        <v>3025</v>
      </c>
      <c r="C38" s="17" t="s">
        <v>3026</v>
      </c>
      <c r="D38" s="14" t="s">
        <v>1512</v>
      </c>
      <c r="E38" s="17" t="s">
        <v>3494</v>
      </c>
      <c r="F38" s="17">
        <v>2</v>
      </c>
      <c r="G38" s="17"/>
      <c r="H38" s="17"/>
      <c r="I38" s="17"/>
      <c r="J38" s="17" t="s">
        <v>1966</v>
      </c>
      <c r="K38" s="17" t="s">
        <v>945</v>
      </c>
      <c r="L38" s="17" t="s">
        <v>1967</v>
      </c>
      <c r="M38" s="17" t="s">
        <v>946</v>
      </c>
      <c r="N38" s="17" t="s">
        <v>1968</v>
      </c>
      <c r="O38" s="17" t="s">
        <v>32</v>
      </c>
      <c r="P38" t="str">
        <f t="shared" si="0"/>
        <v>市川中中</v>
      </c>
    </row>
    <row r="39" spans="1:16" x14ac:dyDescent="0.2">
      <c r="A39" s="12">
        <v>2038</v>
      </c>
      <c r="B39" s="17" t="s">
        <v>3027</v>
      </c>
      <c r="C39" s="17" t="s">
        <v>3028</v>
      </c>
      <c r="D39" s="14" t="s">
        <v>1512</v>
      </c>
      <c r="E39" s="17" t="s">
        <v>3494</v>
      </c>
      <c r="F39" s="17">
        <v>2</v>
      </c>
      <c r="G39" s="17"/>
      <c r="H39" s="17"/>
      <c r="I39" s="17"/>
      <c r="J39" s="17" t="s">
        <v>1021</v>
      </c>
      <c r="K39" s="17" t="s">
        <v>79</v>
      </c>
      <c r="L39" s="17" t="s">
        <v>343</v>
      </c>
      <c r="M39" s="17" t="s">
        <v>80</v>
      </c>
      <c r="N39" s="17" t="s">
        <v>2293</v>
      </c>
      <c r="O39" s="17" t="s">
        <v>32</v>
      </c>
      <c r="P39" t="str">
        <f t="shared" si="0"/>
        <v>市川中中</v>
      </c>
    </row>
    <row r="40" spans="1:16" x14ac:dyDescent="0.2">
      <c r="A40" s="12">
        <v>2039</v>
      </c>
      <c r="B40" s="17" t="s">
        <v>3029</v>
      </c>
      <c r="C40" s="17" t="s">
        <v>3030</v>
      </c>
      <c r="D40" s="14" t="s">
        <v>1512</v>
      </c>
      <c r="E40" s="17" t="s">
        <v>3494</v>
      </c>
      <c r="F40" s="17">
        <v>2</v>
      </c>
      <c r="G40" s="17"/>
      <c r="H40" s="17"/>
      <c r="I40" s="17"/>
      <c r="J40" s="17" t="s">
        <v>2294</v>
      </c>
      <c r="K40" s="17" t="s">
        <v>2295</v>
      </c>
      <c r="L40" s="17" t="s">
        <v>2296</v>
      </c>
      <c r="M40" s="17" t="s">
        <v>2297</v>
      </c>
      <c r="N40" s="17" t="s">
        <v>2298</v>
      </c>
      <c r="O40" s="17" t="s">
        <v>32</v>
      </c>
      <c r="P40" t="str">
        <f t="shared" si="0"/>
        <v>市川中中</v>
      </c>
    </row>
    <row r="41" spans="1:16" x14ac:dyDescent="0.2">
      <c r="A41" s="12">
        <v>2040</v>
      </c>
      <c r="B41" s="17" t="s">
        <v>3031</v>
      </c>
      <c r="C41" s="17" t="s">
        <v>3032</v>
      </c>
      <c r="D41" s="14" t="s">
        <v>1512</v>
      </c>
      <c r="E41" s="17" t="s">
        <v>3494</v>
      </c>
      <c r="F41" s="17">
        <v>3</v>
      </c>
      <c r="G41" s="17"/>
      <c r="H41" s="17"/>
      <c r="I41" s="17"/>
      <c r="J41" s="17" t="s">
        <v>1010</v>
      </c>
      <c r="K41" s="17" t="s">
        <v>2316</v>
      </c>
      <c r="L41" s="17" t="s">
        <v>2317</v>
      </c>
      <c r="M41" s="17" t="s">
        <v>2318</v>
      </c>
      <c r="N41" s="17" t="s">
        <v>1190</v>
      </c>
      <c r="O41" s="17" t="s">
        <v>32</v>
      </c>
      <c r="P41" t="str">
        <f t="shared" si="0"/>
        <v>市川中中</v>
      </c>
    </row>
    <row r="42" spans="1:16" x14ac:dyDescent="0.2">
      <c r="A42" s="12">
        <v>2041</v>
      </c>
      <c r="B42" s="17" t="s">
        <v>3033</v>
      </c>
      <c r="C42" s="17" t="s">
        <v>3034</v>
      </c>
      <c r="D42" s="14" t="s">
        <v>1512</v>
      </c>
      <c r="E42" s="17" t="s">
        <v>3494</v>
      </c>
      <c r="F42" s="17">
        <v>2</v>
      </c>
      <c r="G42" s="17"/>
      <c r="H42" s="17"/>
      <c r="I42" s="17"/>
      <c r="J42" s="17" t="s">
        <v>2363</v>
      </c>
      <c r="K42" s="17" t="s">
        <v>2364</v>
      </c>
      <c r="L42" s="17" t="s">
        <v>2365</v>
      </c>
      <c r="M42" s="17" t="s">
        <v>2366</v>
      </c>
      <c r="N42" s="17" t="s">
        <v>1949</v>
      </c>
      <c r="O42" s="17" t="s">
        <v>32</v>
      </c>
      <c r="P42" t="str">
        <f t="shared" si="0"/>
        <v>市川中中</v>
      </c>
    </row>
    <row r="43" spans="1:16" x14ac:dyDescent="0.2">
      <c r="A43" s="12">
        <v>2042</v>
      </c>
      <c r="B43" s="17" t="s">
        <v>3035</v>
      </c>
      <c r="C43" s="17" t="s">
        <v>3036</v>
      </c>
      <c r="D43" s="14" t="s">
        <v>1512</v>
      </c>
      <c r="E43" s="17" t="s">
        <v>4286</v>
      </c>
      <c r="F43" s="17">
        <v>3</v>
      </c>
      <c r="G43" s="17"/>
      <c r="H43" s="17"/>
      <c r="I43" s="17"/>
      <c r="J43" s="17" t="s">
        <v>255</v>
      </c>
      <c r="K43" s="17" t="s">
        <v>1205</v>
      </c>
      <c r="L43" s="17" t="s">
        <v>256</v>
      </c>
      <c r="M43" s="17" t="s">
        <v>1206</v>
      </c>
      <c r="N43" s="17" t="s">
        <v>511</v>
      </c>
      <c r="O43" s="17" t="s">
        <v>32</v>
      </c>
      <c r="P43" t="str">
        <f t="shared" si="0"/>
        <v>市川五中中</v>
      </c>
    </row>
    <row r="44" spans="1:16" x14ac:dyDescent="0.2">
      <c r="A44" s="12">
        <v>2043</v>
      </c>
      <c r="B44" s="17" t="s">
        <v>3037</v>
      </c>
      <c r="C44" s="17" t="s">
        <v>3038</v>
      </c>
      <c r="D44" s="14" t="s">
        <v>1512</v>
      </c>
      <c r="E44" s="17" t="s">
        <v>4286</v>
      </c>
      <c r="F44" s="17">
        <v>2</v>
      </c>
      <c r="G44" s="17"/>
      <c r="H44" s="17"/>
      <c r="I44" s="17"/>
      <c r="J44" s="17" t="s">
        <v>600</v>
      </c>
      <c r="K44" s="17" t="s">
        <v>1991</v>
      </c>
      <c r="L44" s="17" t="s">
        <v>1992</v>
      </c>
      <c r="M44" s="17" t="s">
        <v>1993</v>
      </c>
      <c r="N44" s="17" t="s">
        <v>1994</v>
      </c>
      <c r="O44" s="17" t="s">
        <v>32</v>
      </c>
      <c r="P44" t="str">
        <f t="shared" si="0"/>
        <v>市川五中中</v>
      </c>
    </row>
    <row r="45" spans="1:16" x14ac:dyDescent="0.2">
      <c r="A45" s="12">
        <v>2044</v>
      </c>
      <c r="B45" s="17" t="s">
        <v>2367</v>
      </c>
      <c r="C45" s="17" t="s">
        <v>2368</v>
      </c>
      <c r="D45" s="14" t="s">
        <v>1512</v>
      </c>
      <c r="E45" s="17" t="s">
        <v>4286</v>
      </c>
      <c r="F45" s="17">
        <v>2</v>
      </c>
      <c r="G45" s="17"/>
      <c r="H45" s="17"/>
      <c r="I45" s="17"/>
      <c r="J45" s="17" t="s">
        <v>2369</v>
      </c>
      <c r="K45" s="17" t="s">
        <v>2370</v>
      </c>
      <c r="L45" s="17" t="s">
        <v>2371</v>
      </c>
      <c r="M45" s="17" t="s">
        <v>2372</v>
      </c>
      <c r="N45" s="17" t="s">
        <v>1711</v>
      </c>
      <c r="O45" s="17" t="s">
        <v>32</v>
      </c>
      <c r="P45" t="str">
        <f t="shared" si="0"/>
        <v>市川五中中</v>
      </c>
    </row>
    <row r="46" spans="1:16" x14ac:dyDescent="0.2">
      <c r="A46" s="12">
        <v>2045</v>
      </c>
      <c r="B46" s="17" t="s">
        <v>2433</v>
      </c>
      <c r="C46" s="17" t="s">
        <v>2434</v>
      </c>
      <c r="D46" s="14" t="s">
        <v>1512</v>
      </c>
      <c r="E46" s="17" t="s">
        <v>4286</v>
      </c>
      <c r="F46" s="17">
        <v>3</v>
      </c>
      <c r="G46" s="17"/>
      <c r="H46" s="17"/>
      <c r="I46" s="17"/>
      <c r="J46" s="17" t="s">
        <v>2435</v>
      </c>
      <c r="K46" s="17" t="s">
        <v>2436</v>
      </c>
      <c r="L46" s="17" t="s">
        <v>2437</v>
      </c>
      <c r="M46" s="17" t="s">
        <v>2438</v>
      </c>
      <c r="N46" s="17" t="s">
        <v>2439</v>
      </c>
      <c r="O46" s="17" t="s">
        <v>32</v>
      </c>
      <c r="P46" t="str">
        <f t="shared" si="0"/>
        <v>市川五中中</v>
      </c>
    </row>
    <row r="47" spans="1:16" x14ac:dyDescent="0.2">
      <c r="A47" s="12">
        <v>2046</v>
      </c>
      <c r="B47" s="17" t="s">
        <v>3039</v>
      </c>
      <c r="C47" s="17" t="s">
        <v>3040</v>
      </c>
      <c r="D47" s="14" t="s">
        <v>1512</v>
      </c>
      <c r="E47" s="17" t="s">
        <v>4286</v>
      </c>
      <c r="F47" s="17">
        <v>2</v>
      </c>
      <c r="G47" s="17"/>
      <c r="H47" s="17"/>
      <c r="I47" s="17"/>
      <c r="J47" s="17" t="s">
        <v>1995</v>
      </c>
      <c r="K47" s="17" t="s">
        <v>1996</v>
      </c>
      <c r="L47" s="17" t="s">
        <v>1997</v>
      </c>
      <c r="M47" s="17" t="s">
        <v>1998</v>
      </c>
      <c r="N47" s="17" t="s">
        <v>1999</v>
      </c>
      <c r="O47" s="17" t="s">
        <v>32</v>
      </c>
      <c r="P47" t="str">
        <f t="shared" si="0"/>
        <v>市川五中中</v>
      </c>
    </row>
    <row r="48" spans="1:16" x14ac:dyDescent="0.2">
      <c r="A48" s="12">
        <v>2047</v>
      </c>
      <c r="B48" s="17" t="s">
        <v>3041</v>
      </c>
      <c r="C48" s="17" t="s">
        <v>3042</v>
      </c>
      <c r="D48" s="14" t="s">
        <v>1512</v>
      </c>
      <c r="E48" s="17" t="s">
        <v>4286</v>
      </c>
      <c r="F48" s="17">
        <v>2</v>
      </c>
      <c r="G48" s="17"/>
      <c r="H48" s="17"/>
      <c r="I48" s="17"/>
      <c r="J48" s="17" t="s">
        <v>60</v>
      </c>
      <c r="K48" s="17" t="s">
        <v>2000</v>
      </c>
      <c r="L48" s="17" t="s">
        <v>62</v>
      </c>
      <c r="M48" s="17" t="s">
        <v>2001</v>
      </c>
      <c r="N48" s="17" t="s">
        <v>2002</v>
      </c>
      <c r="O48" s="17" t="s">
        <v>32</v>
      </c>
      <c r="P48" t="str">
        <f t="shared" si="0"/>
        <v>市川五中中</v>
      </c>
    </row>
    <row r="49" spans="1:16" x14ac:dyDescent="0.2">
      <c r="A49" s="12">
        <v>2048</v>
      </c>
      <c r="B49" s="17" t="s">
        <v>3043</v>
      </c>
      <c r="C49" s="17" t="s">
        <v>3044</v>
      </c>
      <c r="D49" s="14" t="s">
        <v>1512</v>
      </c>
      <c r="E49" s="17" t="s">
        <v>4286</v>
      </c>
      <c r="F49" s="17">
        <v>2</v>
      </c>
      <c r="G49" s="17"/>
      <c r="H49" s="17"/>
      <c r="I49" s="17"/>
      <c r="J49" s="17" t="s">
        <v>1908</v>
      </c>
      <c r="K49" s="17" t="s">
        <v>2003</v>
      </c>
      <c r="L49" s="17" t="s">
        <v>1909</v>
      </c>
      <c r="M49" s="17" t="s">
        <v>2004</v>
      </c>
      <c r="N49" s="17" t="s">
        <v>1602</v>
      </c>
      <c r="O49" s="17" t="s">
        <v>32</v>
      </c>
      <c r="P49" t="str">
        <f t="shared" si="0"/>
        <v>市川五中中</v>
      </c>
    </row>
    <row r="50" spans="1:16" x14ac:dyDescent="0.2">
      <c r="A50" s="12">
        <v>2049</v>
      </c>
      <c r="B50" s="17" t="s">
        <v>3045</v>
      </c>
      <c r="C50" s="17" t="s">
        <v>3046</v>
      </c>
      <c r="D50" s="14" t="s">
        <v>1512</v>
      </c>
      <c r="E50" s="17" t="s">
        <v>4288</v>
      </c>
      <c r="F50" s="17">
        <v>3</v>
      </c>
      <c r="G50" s="17"/>
      <c r="H50" s="17"/>
      <c r="I50" s="17"/>
      <c r="J50" s="17" t="s">
        <v>948</v>
      </c>
      <c r="K50" s="17" t="s">
        <v>1049</v>
      </c>
      <c r="L50" s="17" t="s">
        <v>949</v>
      </c>
      <c r="M50" s="17" t="s">
        <v>1050</v>
      </c>
      <c r="N50" s="17" t="s">
        <v>455</v>
      </c>
      <c r="O50" s="17" t="s">
        <v>32</v>
      </c>
      <c r="P50" t="str">
        <f t="shared" si="0"/>
        <v>市川四中中</v>
      </c>
    </row>
    <row r="51" spans="1:16" x14ac:dyDescent="0.2">
      <c r="A51" s="12">
        <v>2050</v>
      </c>
      <c r="B51" s="17" t="s">
        <v>3047</v>
      </c>
      <c r="C51" s="17" t="s">
        <v>3048</v>
      </c>
      <c r="D51" s="14" t="s">
        <v>1512</v>
      </c>
      <c r="E51" s="17" t="s">
        <v>4288</v>
      </c>
      <c r="F51" s="17">
        <v>2</v>
      </c>
      <c r="G51" s="17"/>
      <c r="H51" s="17"/>
      <c r="I51" s="17"/>
      <c r="J51" s="17" t="s">
        <v>2005</v>
      </c>
      <c r="K51" s="17" t="s">
        <v>1004</v>
      </c>
      <c r="L51" s="17" t="s">
        <v>2006</v>
      </c>
      <c r="M51" s="17" t="s">
        <v>1005</v>
      </c>
      <c r="N51" s="17" t="s">
        <v>2007</v>
      </c>
      <c r="O51" s="17" t="s">
        <v>32</v>
      </c>
      <c r="P51" t="str">
        <f t="shared" si="0"/>
        <v>市川四中中</v>
      </c>
    </row>
    <row r="52" spans="1:16" x14ac:dyDescent="0.2">
      <c r="A52" s="12">
        <v>2051</v>
      </c>
      <c r="B52" s="17" t="s">
        <v>3049</v>
      </c>
      <c r="C52" s="17" t="s">
        <v>3050</v>
      </c>
      <c r="D52" s="14" t="s">
        <v>2319</v>
      </c>
      <c r="E52" s="17" t="s">
        <v>4288</v>
      </c>
      <c r="F52" s="17">
        <v>2</v>
      </c>
      <c r="G52" s="17"/>
      <c r="H52" s="17"/>
      <c r="I52" s="17"/>
      <c r="J52" s="17" t="s">
        <v>2320</v>
      </c>
      <c r="K52" s="17" t="s">
        <v>1013</v>
      </c>
      <c r="L52" s="17" t="s">
        <v>2321</v>
      </c>
      <c r="M52" s="17" t="s">
        <v>1014</v>
      </c>
      <c r="N52" s="17" t="s">
        <v>2322</v>
      </c>
      <c r="O52" s="17" t="s">
        <v>32</v>
      </c>
      <c r="P52" t="str">
        <f t="shared" si="0"/>
        <v>市川四中中</v>
      </c>
    </row>
    <row r="53" spans="1:16" x14ac:dyDescent="0.2">
      <c r="A53" s="12">
        <v>2052</v>
      </c>
      <c r="B53" s="17" t="s">
        <v>3051</v>
      </c>
      <c r="C53" s="17" t="s">
        <v>3052</v>
      </c>
      <c r="D53" s="14" t="s">
        <v>1512</v>
      </c>
      <c r="E53" s="17" t="s">
        <v>4288</v>
      </c>
      <c r="F53" s="17">
        <v>3</v>
      </c>
      <c r="G53" s="17"/>
      <c r="H53" s="17"/>
      <c r="I53" s="17"/>
      <c r="J53" s="17" t="s">
        <v>1054</v>
      </c>
      <c r="K53" s="17" t="s">
        <v>999</v>
      </c>
      <c r="L53" s="17" t="s">
        <v>1055</v>
      </c>
      <c r="M53" s="17" t="s">
        <v>1000</v>
      </c>
      <c r="N53" s="17" t="s">
        <v>1056</v>
      </c>
      <c r="O53" s="17" t="s">
        <v>32</v>
      </c>
      <c r="P53" t="str">
        <f t="shared" si="0"/>
        <v>市川四中中</v>
      </c>
    </row>
    <row r="54" spans="1:16" x14ac:dyDescent="0.2">
      <c r="A54" s="12">
        <v>2053</v>
      </c>
      <c r="B54" s="17" t="s">
        <v>2636</v>
      </c>
      <c r="C54" s="17" t="s">
        <v>3053</v>
      </c>
      <c r="D54" s="14" t="s">
        <v>1512</v>
      </c>
      <c r="E54" s="17" t="s">
        <v>4288</v>
      </c>
      <c r="F54" s="17">
        <v>3</v>
      </c>
      <c r="G54" s="17"/>
      <c r="H54" s="17"/>
      <c r="I54" s="17"/>
      <c r="J54" s="17" t="s">
        <v>1057</v>
      </c>
      <c r="K54" s="17" t="s">
        <v>1058</v>
      </c>
      <c r="L54" s="17" t="s">
        <v>1059</v>
      </c>
      <c r="M54" s="17" t="s">
        <v>1060</v>
      </c>
      <c r="N54" s="17" t="s">
        <v>1061</v>
      </c>
      <c r="O54" s="17" t="s">
        <v>32</v>
      </c>
      <c r="P54" t="str">
        <f t="shared" si="0"/>
        <v>市川四中中</v>
      </c>
    </row>
    <row r="55" spans="1:16" x14ac:dyDescent="0.2">
      <c r="A55" s="12">
        <v>2054</v>
      </c>
      <c r="B55" s="17" t="s">
        <v>3054</v>
      </c>
      <c r="C55" s="17" t="s">
        <v>3055</v>
      </c>
      <c r="D55" s="14" t="s">
        <v>1512</v>
      </c>
      <c r="E55" s="17" t="s">
        <v>4288</v>
      </c>
      <c r="F55" s="17">
        <v>3</v>
      </c>
      <c r="G55" s="17"/>
      <c r="H55" s="17"/>
      <c r="I55" s="17"/>
      <c r="J55" s="17" t="s">
        <v>1062</v>
      </c>
      <c r="K55" s="17" t="s">
        <v>979</v>
      </c>
      <c r="L55" s="17" t="s">
        <v>1063</v>
      </c>
      <c r="M55" s="17" t="s">
        <v>1064</v>
      </c>
      <c r="N55" s="17" t="s">
        <v>712</v>
      </c>
      <c r="O55" s="17" t="s">
        <v>32</v>
      </c>
      <c r="P55" t="str">
        <f t="shared" si="0"/>
        <v>市川四中中</v>
      </c>
    </row>
    <row r="56" spans="1:16" x14ac:dyDescent="0.2">
      <c r="A56" s="12">
        <v>2055</v>
      </c>
      <c r="B56" s="17" t="s">
        <v>3056</v>
      </c>
      <c r="C56" s="17" t="s">
        <v>3057</v>
      </c>
      <c r="D56" s="14" t="s">
        <v>1512</v>
      </c>
      <c r="E56" s="17" t="s">
        <v>4288</v>
      </c>
      <c r="F56" s="17">
        <v>2</v>
      </c>
      <c r="G56" s="17"/>
      <c r="H56" s="17"/>
      <c r="I56" s="17"/>
      <c r="J56" s="17" t="s">
        <v>2008</v>
      </c>
      <c r="K56" s="17" t="s">
        <v>1181</v>
      </c>
      <c r="L56" s="17" t="s">
        <v>2009</v>
      </c>
      <c r="M56" s="17" t="s">
        <v>1182</v>
      </c>
      <c r="N56" s="17" t="s">
        <v>2010</v>
      </c>
      <c r="O56" s="17" t="s">
        <v>32</v>
      </c>
      <c r="P56" t="str">
        <f t="shared" si="0"/>
        <v>市川四中中</v>
      </c>
    </row>
    <row r="57" spans="1:16" x14ac:dyDescent="0.2">
      <c r="A57" s="12">
        <v>2056</v>
      </c>
      <c r="B57" s="17" t="s">
        <v>3058</v>
      </c>
      <c r="C57" s="17" t="s">
        <v>3059</v>
      </c>
      <c r="D57" s="14" t="s">
        <v>1512</v>
      </c>
      <c r="E57" s="17" t="s">
        <v>4288</v>
      </c>
      <c r="F57" s="17">
        <v>2</v>
      </c>
      <c r="G57" s="17"/>
      <c r="H57" s="17"/>
      <c r="I57" s="17"/>
      <c r="J57" s="17" t="s">
        <v>377</v>
      </c>
      <c r="K57" s="17" t="s">
        <v>974</v>
      </c>
      <c r="L57" s="17" t="s">
        <v>378</v>
      </c>
      <c r="M57" s="17" t="s">
        <v>975</v>
      </c>
      <c r="N57" s="17" t="s">
        <v>1777</v>
      </c>
      <c r="O57" s="17" t="s">
        <v>32</v>
      </c>
      <c r="P57" t="str">
        <f t="shared" si="0"/>
        <v>市川四中中</v>
      </c>
    </row>
    <row r="58" spans="1:16" x14ac:dyDescent="0.2">
      <c r="A58" s="12">
        <v>2057</v>
      </c>
      <c r="B58" s="17" t="s">
        <v>2769</v>
      </c>
      <c r="C58" s="17" t="s">
        <v>3060</v>
      </c>
      <c r="D58" s="14" t="s">
        <v>1512</v>
      </c>
      <c r="E58" s="17" t="s">
        <v>4288</v>
      </c>
      <c r="F58" s="17">
        <v>2</v>
      </c>
      <c r="G58" s="17"/>
      <c r="H58" s="17"/>
      <c r="I58" s="17"/>
      <c r="J58" s="17" t="s">
        <v>81</v>
      </c>
      <c r="K58" s="17" t="s">
        <v>935</v>
      </c>
      <c r="L58" s="17" t="s">
        <v>83</v>
      </c>
      <c r="M58" s="17" t="s">
        <v>936</v>
      </c>
      <c r="N58" s="17" t="s">
        <v>2011</v>
      </c>
      <c r="O58" s="17" t="s">
        <v>32</v>
      </c>
      <c r="P58" t="str">
        <f t="shared" si="0"/>
        <v>市川四中中</v>
      </c>
    </row>
    <row r="59" spans="1:16" x14ac:dyDescent="0.2">
      <c r="A59" s="12">
        <v>2058</v>
      </c>
      <c r="B59" s="17" t="s">
        <v>3061</v>
      </c>
      <c r="C59" s="17" t="s">
        <v>3062</v>
      </c>
      <c r="D59" s="14" t="s">
        <v>1512</v>
      </c>
      <c r="E59" s="17" t="s">
        <v>4288</v>
      </c>
      <c r="F59" s="17">
        <v>2</v>
      </c>
      <c r="G59" s="17"/>
      <c r="H59" s="17"/>
      <c r="I59" s="17"/>
      <c r="J59" s="17" t="s">
        <v>2012</v>
      </c>
      <c r="K59" s="17" t="s">
        <v>926</v>
      </c>
      <c r="L59" s="17" t="s">
        <v>2013</v>
      </c>
      <c r="M59" s="17" t="s">
        <v>927</v>
      </c>
      <c r="N59" s="17" t="s">
        <v>1886</v>
      </c>
      <c r="O59" s="17" t="s">
        <v>32</v>
      </c>
      <c r="P59" t="str">
        <f t="shared" si="0"/>
        <v>市川四中中</v>
      </c>
    </row>
    <row r="60" spans="1:16" x14ac:dyDescent="0.2">
      <c r="A60" s="12">
        <v>2059</v>
      </c>
      <c r="B60" s="17" t="s">
        <v>3063</v>
      </c>
      <c r="C60" s="17" t="s">
        <v>3064</v>
      </c>
      <c r="D60" s="14" t="s">
        <v>1512</v>
      </c>
      <c r="E60" s="17" t="s">
        <v>4288</v>
      </c>
      <c r="F60" s="17">
        <v>2</v>
      </c>
      <c r="G60" s="17"/>
      <c r="H60" s="17"/>
      <c r="I60" s="17"/>
      <c r="J60" s="17" t="s">
        <v>1649</v>
      </c>
      <c r="K60" s="17" t="s">
        <v>508</v>
      </c>
      <c r="L60" s="17" t="s">
        <v>1650</v>
      </c>
      <c r="M60" s="17" t="s">
        <v>510</v>
      </c>
      <c r="N60" s="17" t="s">
        <v>2014</v>
      </c>
      <c r="O60" s="17" t="s">
        <v>32</v>
      </c>
      <c r="P60" t="str">
        <f t="shared" si="0"/>
        <v>市川四中中</v>
      </c>
    </row>
    <row r="61" spans="1:16" x14ac:dyDescent="0.2">
      <c r="A61" s="12">
        <v>2060</v>
      </c>
      <c r="B61" s="17" t="s">
        <v>3065</v>
      </c>
      <c r="C61" s="17" t="s">
        <v>1091</v>
      </c>
      <c r="D61" s="14" t="s">
        <v>1512</v>
      </c>
      <c r="E61" s="17" t="s">
        <v>4289</v>
      </c>
      <c r="F61" s="17">
        <v>3</v>
      </c>
      <c r="G61" s="17"/>
      <c r="H61" s="17"/>
      <c r="I61" s="17"/>
      <c r="J61" s="17" t="s">
        <v>1092</v>
      </c>
      <c r="K61" s="17" t="s">
        <v>1013</v>
      </c>
      <c r="L61" s="17" t="s">
        <v>1467</v>
      </c>
      <c r="M61" s="17" t="s">
        <v>1014</v>
      </c>
      <c r="N61" s="17" t="s">
        <v>1093</v>
      </c>
      <c r="O61" s="17" t="s">
        <v>32</v>
      </c>
      <c r="P61" t="str">
        <f t="shared" si="0"/>
        <v>市川二中中</v>
      </c>
    </row>
    <row r="62" spans="1:16" x14ac:dyDescent="0.2">
      <c r="A62" s="12">
        <v>2061</v>
      </c>
      <c r="B62" s="17" t="s">
        <v>1094</v>
      </c>
      <c r="C62" s="17" t="s">
        <v>1095</v>
      </c>
      <c r="D62" s="14" t="s">
        <v>1512</v>
      </c>
      <c r="E62" s="17" t="s">
        <v>4289</v>
      </c>
      <c r="F62" s="17">
        <v>3</v>
      </c>
      <c r="G62" s="17"/>
      <c r="H62" s="17"/>
      <c r="I62" s="17"/>
      <c r="J62" s="17" t="s">
        <v>1096</v>
      </c>
      <c r="K62" s="17" t="s">
        <v>920</v>
      </c>
      <c r="L62" s="17" t="s">
        <v>1468</v>
      </c>
      <c r="M62" s="17" t="s">
        <v>921</v>
      </c>
      <c r="N62" s="17" t="s">
        <v>1097</v>
      </c>
      <c r="O62" s="17" t="s">
        <v>32</v>
      </c>
      <c r="P62" t="str">
        <f t="shared" si="0"/>
        <v>市川二中中</v>
      </c>
    </row>
    <row r="63" spans="1:16" x14ac:dyDescent="0.2">
      <c r="A63" s="12">
        <v>2062</v>
      </c>
      <c r="B63" s="17" t="s">
        <v>1099</v>
      </c>
      <c r="C63" s="17" t="s">
        <v>1100</v>
      </c>
      <c r="D63" s="14" t="s">
        <v>1512</v>
      </c>
      <c r="E63" s="17" t="s">
        <v>4289</v>
      </c>
      <c r="F63" s="17">
        <v>3</v>
      </c>
      <c r="G63" s="17"/>
      <c r="H63" s="17"/>
      <c r="I63" s="17"/>
      <c r="J63" s="17" t="s">
        <v>1101</v>
      </c>
      <c r="K63" s="17" t="s">
        <v>1102</v>
      </c>
      <c r="L63" s="17" t="s">
        <v>1469</v>
      </c>
      <c r="M63" s="17" t="s">
        <v>1103</v>
      </c>
      <c r="N63" s="17" t="s">
        <v>1104</v>
      </c>
      <c r="O63" s="17" t="s">
        <v>32</v>
      </c>
      <c r="P63" t="str">
        <f t="shared" si="0"/>
        <v>市川二中中</v>
      </c>
    </row>
    <row r="64" spans="1:16" x14ac:dyDescent="0.2">
      <c r="A64" s="12">
        <v>2063</v>
      </c>
      <c r="B64" s="17" t="s">
        <v>1105</v>
      </c>
      <c r="C64" s="17" t="s">
        <v>1106</v>
      </c>
      <c r="D64" s="14" t="s">
        <v>1512</v>
      </c>
      <c r="E64" s="17" t="s">
        <v>4289</v>
      </c>
      <c r="F64" s="17">
        <v>3</v>
      </c>
      <c r="G64" s="17"/>
      <c r="H64" s="17"/>
      <c r="I64" s="17"/>
      <c r="J64" s="17" t="s">
        <v>373</v>
      </c>
      <c r="K64" s="17" t="s">
        <v>1107</v>
      </c>
      <c r="L64" s="17" t="s">
        <v>374</v>
      </c>
      <c r="M64" s="17" t="s">
        <v>1108</v>
      </c>
      <c r="N64" s="17" t="s">
        <v>1109</v>
      </c>
      <c r="O64" s="17" t="s">
        <v>32</v>
      </c>
      <c r="P64" t="str">
        <f t="shared" si="0"/>
        <v>市川二中中</v>
      </c>
    </row>
    <row r="65" spans="1:16" x14ac:dyDescent="0.2">
      <c r="A65" s="12">
        <v>2064</v>
      </c>
      <c r="B65" s="17" t="s">
        <v>3249</v>
      </c>
      <c r="C65" s="17" t="s">
        <v>1110</v>
      </c>
      <c r="D65" s="14" t="s">
        <v>1512</v>
      </c>
      <c r="E65" s="17" t="s">
        <v>4289</v>
      </c>
      <c r="F65" s="17">
        <v>3</v>
      </c>
      <c r="G65" s="17"/>
      <c r="H65" s="17"/>
      <c r="I65" s="17"/>
      <c r="J65" s="17" t="s">
        <v>1111</v>
      </c>
      <c r="K65" s="17" t="s">
        <v>969</v>
      </c>
      <c r="L65" s="17" t="s">
        <v>1470</v>
      </c>
      <c r="M65" s="17" t="s">
        <v>971</v>
      </c>
      <c r="N65" s="17" t="s">
        <v>711</v>
      </c>
      <c r="O65" s="17" t="s">
        <v>32</v>
      </c>
      <c r="P65" t="str">
        <f t="shared" si="0"/>
        <v>市川二中中</v>
      </c>
    </row>
    <row r="66" spans="1:16" x14ac:dyDescent="0.2">
      <c r="A66" s="12">
        <v>2065</v>
      </c>
      <c r="B66" s="17" t="s">
        <v>1112</v>
      </c>
      <c r="C66" s="17" t="s">
        <v>1017</v>
      </c>
      <c r="D66" s="14" t="s">
        <v>1512</v>
      </c>
      <c r="E66" s="17" t="s">
        <v>4289</v>
      </c>
      <c r="F66" s="17">
        <v>3</v>
      </c>
      <c r="G66" s="17"/>
      <c r="H66" s="17"/>
      <c r="I66" s="17"/>
      <c r="J66" s="17" t="s">
        <v>1113</v>
      </c>
      <c r="K66" s="17" t="s">
        <v>1018</v>
      </c>
      <c r="L66" s="17" t="s">
        <v>1471</v>
      </c>
      <c r="M66" s="17" t="s">
        <v>1019</v>
      </c>
      <c r="N66" s="17" t="s">
        <v>1114</v>
      </c>
      <c r="O66" s="17" t="s">
        <v>32</v>
      </c>
      <c r="P66" t="str">
        <f t="shared" si="0"/>
        <v>市川二中中</v>
      </c>
    </row>
    <row r="67" spans="1:16" x14ac:dyDescent="0.2">
      <c r="A67" s="12">
        <v>2066</v>
      </c>
      <c r="B67" s="17" t="s">
        <v>1115</v>
      </c>
      <c r="C67" s="17" t="s">
        <v>1116</v>
      </c>
      <c r="D67" s="14" t="s">
        <v>1512</v>
      </c>
      <c r="E67" s="17" t="s">
        <v>4289</v>
      </c>
      <c r="F67" s="17">
        <v>3</v>
      </c>
      <c r="G67" s="17"/>
      <c r="H67" s="17"/>
      <c r="I67" s="17"/>
      <c r="J67" s="17" t="s">
        <v>1117</v>
      </c>
      <c r="K67" s="17" t="s">
        <v>1118</v>
      </c>
      <c r="L67" s="17" t="s">
        <v>1472</v>
      </c>
      <c r="M67" s="17" t="s">
        <v>1119</v>
      </c>
      <c r="N67" s="17" t="s">
        <v>1120</v>
      </c>
      <c r="O67" s="17" t="s">
        <v>32</v>
      </c>
      <c r="P67" t="str">
        <f t="shared" ref="P67:P130" si="1">E67&amp;"中"</f>
        <v>市川二中中</v>
      </c>
    </row>
    <row r="68" spans="1:16" x14ac:dyDescent="0.2">
      <c r="A68" s="12">
        <v>2067</v>
      </c>
      <c r="B68" s="17" t="s">
        <v>1121</v>
      </c>
      <c r="C68" s="17" t="s">
        <v>1122</v>
      </c>
      <c r="D68" s="14" t="s">
        <v>1512</v>
      </c>
      <c r="E68" s="17" t="s">
        <v>4289</v>
      </c>
      <c r="F68" s="17">
        <v>3</v>
      </c>
      <c r="G68" s="17"/>
      <c r="H68" s="17"/>
      <c r="I68" s="17"/>
      <c r="J68" s="17" t="s">
        <v>1123</v>
      </c>
      <c r="K68" s="17" t="s">
        <v>945</v>
      </c>
      <c r="L68" s="17" t="s">
        <v>1473</v>
      </c>
      <c r="M68" s="17" t="s">
        <v>946</v>
      </c>
      <c r="N68" s="17" t="s">
        <v>1124</v>
      </c>
      <c r="O68" s="17" t="s">
        <v>32</v>
      </c>
      <c r="P68" t="str">
        <f t="shared" si="1"/>
        <v>市川二中中</v>
      </c>
    </row>
    <row r="69" spans="1:16" x14ac:dyDescent="0.2">
      <c r="A69" s="12">
        <v>2068</v>
      </c>
      <c r="B69" s="17" t="s">
        <v>1125</v>
      </c>
      <c r="C69" s="17" t="s">
        <v>1126</v>
      </c>
      <c r="D69" s="14" t="s">
        <v>1512</v>
      </c>
      <c r="E69" s="17" t="s">
        <v>4289</v>
      </c>
      <c r="F69" s="17">
        <v>3</v>
      </c>
      <c r="G69" s="17"/>
      <c r="H69" s="17"/>
      <c r="I69" s="17"/>
      <c r="J69" s="17" t="s">
        <v>224</v>
      </c>
      <c r="K69" s="17" t="s">
        <v>606</v>
      </c>
      <c r="L69" s="17" t="s">
        <v>225</v>
      </c>
      <c r="M69" s="17" t="s">
        <v>944</v>
      </c>
      <c r="N69" s="17" t="s">
        <v>1127</v>
      </c>
      <c r="O69" s="17" t="s">
        <v>32</v>
      </c>
      <c r="P69" t="str">
        <f t="shared" si="1"/>
        <v>市川二中中</v>
      </c>
    </row>
    <row r="70" spans="1:16" x14ac:dyDescent="0.2">
      <c r="A70" s="12">
        <v>2069</v>
      </c>
      <c r="B70" s="17" t="s">
        <v>1128</v>
      </c>
      <c r="C70" s="17" t="s">
        <v>1129</v>
      </c>
      <c r="D70" s="14" t="s">
        <v>1512</v>
      </c>
      <c r="E70" s="17" t="s">
        <v>4289</v>
      </c>
      <c r="F70" s="17">
        <v>3</v>
      </c>
      <c r="G70" s="17"/>
      <c r="H70" s="17"/>
      <c r="I70" s="17"/>
      <c r="J70" s="17" t="s">
        <v>524</v>
      </c>
      <c r="K70" s="17" t="s">
        <v>937</v>
      </c>
      <c r="L70" s="17" t="s">
        <v>525</v>
      </c>
      <c r="M70" s="17" t="s">
        <v>938</v>
      </c>
      <c r="N70" s="17" t="s">
        <v>1130</v>
      </c>
      <c r="O70" s="17" t="s">
        <v>32</v>
      </c>
      <c r="P70" t="str">
        <f t="shared" si="1"/>
        <v>市川二中中</v>
      </c>
    </row>
    <row r="71" spans="1:16" x14ac:dyDescent="0.2">
      <c r="A71" s="12">
        <v>2070</v>
      </c>
      <c r="B71" s="17" t="s">
        <v>1131</v>
      </c>
      <c r="C71" s="17" t="s">
        <v>1008</v>
      </c>
      <c r="D71" s="14" t="s">
        <v>1512</v>
      </c>
      <c r="E71" s="17" t="s">
        <v>4289</v>
      </c>
      <c r="F71" s="17">
        <v>3</v>
      </c>
      <c r="G71" s="17"/>
      <c r="H71" s="17"/>
      <c r="I71" s="17"/>
      <c r="J71" s="17" t="s">
        <v>330</v>
      </c>
      <c r="K71" s="17" t="s">
        <v>1132</v>
      </c>
      <c r="L71" s="17" t="s">
        <v>331</v>
      </c>
      <c r="M71" s="17" t="s">
        <v>1133</v>
      </c>
      <c r="N71" s="17" t="s">
        <v>1134</v>
      </c>
      <c r="O71" s="17" t="s">
        <v>32</v>
      </c>
      <c r="P71" t="str">
        <f t="shared" si="1"/>
        <v>市川二中中</v>
      </c>
    </row>
    <row r="72" spans="1:16" x14ac:dyDescent="0.2">
      <c r="A72" s="12">
        <v>2071</v>
      </c>
      <c r="B72" s="17" t="s">
        <v>3066</v>
      </c>
      <c r="C72" s="17" t="s">
        <v>3067</v>
      </c>
      <c r="D72" s="14" t="s">
        <v>1512</v>
      </c>
      <c r="E72" s="17" t="s">
        <v>4289</v>
      </c>
      <c r="F72" s="17">
        <v>2</v>
      </c>
      <c r="G72" s="17"/>
      <c r="H72" s="17"/>
      <c r="I72" s="17"/>
      <c r="J72" s="17" t="s">
        <v>1942</v>
      </c>
      <c r="K72" s="17" t="s">
        <v>1943</v>
      </c>
      <c r="L72" s="17" t="s">
        <v>1944</v>
      </c>
      <c r="M72" s="17" t="s">
        <v>1945</v>
      </c>
      <c r="N72" s="17" t="s">
        <v>1946</v>
      </c>
      <c r="O72" s="17" t="s">
        <v>32</v>
      </c>
      <c r="P72" t="str">
        <f t="shared" si="1"/>
        <v>市川二中中</v>
      </c>
    </row>
    <row r="73" spans="1:16" x14ac:dyDescent="0.2">
      <c r="A73" s="12">
        <v>2072</v>
      </c>
      <c r="B73" s="17" t="s">
        <v>3068</v>
      </c>
      <c r="C73" s="17" t="s">
        <v>3069</v>
      </c>
      <c r="D73" s="14" t="s">
        <v>1512</v>
      </c>
      <c r="E73" s="17" t="s">
        <v>4289</v>
      </c>
      <c r="F73" s="17">
        <v>2</v>
      </c>
      <c r="G73" s="17"/>
      <c r="H73" s="17"/>
      <c r="I73" s="17"/>
      <c r="J73" s="17" t="s">
        <v>1934</v>
      </c>
      <c r="K73" s="17" t="s">
        <v>1947</v>
      </c>
      <c r="L73" s="17" t="s">
        <v>1936</v>
      </c>
      <c r="M73" s="17" t="s">
        <v>1948</v>
      </c>
      <c r="N73" s="17" t="s">
        <v>1949</v>
      </c>
      <c r="O73" s="17" t="s">
        <v>32</v>
      </c>
      <c r="P73" t="str">
        <f t="shared" si="1"/>
        <v>市川二中中</v>
      </c>
    </row>
    <row r="74" spans="1:16" x14ac:dyDescent="0.2">
      <c r="A74" s="12">
        <v>2073</v>
      </c>
      <c r="B74" s="17" t="s">
        <v>3070</v>
      </c>
      <c r="C74" s="17" t="s">
        <v>3071</v>
      </c>
      <c r="D74" s="14" t="s">
        <v>1512</v>
      </c>
      <c r="E74" s="17" t="s">
        <v>4289</v>
      </c>
      <c r="F74" s="17">
        <v>2</v>
      </c>
      <c r="G74" s="17"/>
      <c r="H74" s="17"/>
      <c r="I74" s="17"/>
      <c r="J74" s="17" t="s">
        <v>1950</v>
      </c>
      <c r="K74" s="17" t="s">
        <v>1951</v>
      </c>
      <c r="L74" s="17" t="s">
        <v>1952</v>
      </c>
      <c r="M74" s="17" t="s">
        <v>1953</v>
      </c>
      <c r="N74" s="17" t="s">
        <v>1954</v>
      </c>
      <c r="O74" s="17" t="s">
        <v>32</v>
      </c>
      <c r="P74" t="str">
        <f t="shared" si="1"/>
        <v>市川二中中</v>
      </c>
    </row>
    <row r="75" spans="1:16" x14ac:dyDescent="0.2">
      <c r="A75" s="12">
        <v>2074</v>
      </c>
      <c r="B75" s="17" t="s">
        <v>3072</v>
      </c>
      <c r="C75" s="17" t="s">
        <v>3073</v>
      </c>
      <c r="D75" s="14" t="s">
        <v>1512</v>
      </c>
      <c r="E75" s="17" t="s">
        <v>4289</v>
      </c>
      <c r="F75" s="17">
        <v>2</v>
      </c>
      <c r="G75" s="17"/>
      <c r="H75" s="17"/>
      <c r="I75" s="17"/>
      <c r="J75" s="17" t="s">
        <v>1955</v>
      </c>
      <c r="K75" s="17" t="s">
        <v>937</v>
      </c>
      <c r="L75" s="17" t="s">
        <v>1956</v>
      </c>
      <c r="M75" s="17" t="s">
        <v>938</v>
      </c>
      <c r="N75" s="17" t="s">
        <v>1957</v>
      </c>
      <c r="O75" s="17" t="s">
        <v>32</v>
      </c>
      <c r="P75" t="str">
        <f t="shared" si="1"/>
        <v>市川二中中</v>
      </c>
    </row>
    <row r="76" spans="1:16" x14ac:dyDescent="0.2">
      <c r="A76" s="12">
        <v>2075</v>
      </c>
      <c r="B76" s="17" t="s">
        <v>3074</v>
      </c>
      <c r="C76" s="17" t="s">
        <v>1958</v>
      </c>
      <c r="D76" s="14" t="s">
        <v>1512</v>
      </c>
      <c r="E76" s="17" t="s">
        <v>4289</v>
      </c>
      <c r="F76" s="17">
        <v>2</v>
      </c>
      <c r="G76" s="17"/>
      <c r="H76" s="17"/>
      <c r="I76" s="17"/>
      <c r="J76" s="17" t="s">
        <v>367</v>
      </c>
      <c r="K76" s="17" t="s">
        <v>194</v>
      </c>
      <c r="L76" s="17" t="s">
        <v>369</v>
      </c>
      <c r="M76" s="17" t="s">
        <v>195</v>
      </c>
      <c r="N76" s="17" t="s">
        <v>1803</v>
      </c>
      <c r="O76" s="17" t="s">
        <v>32</v>
      </c>
      <c r="P76" t="str">
        <f t="shared" si="1"/>
        <v>市川二中中</v>
      </c>
    </row>
    <row r="77" spans="1:16" x14ac:dyDescent="0.2">
      <c r="A77" s="12">
        <v>2076</v>
      </c>
      <c r="B77" s="17" t="s">
        <v>3075</v>
      </c>
      <c r="C77" s="17" t="s">
        <v>3076</v>
      </c>
      <c r="D77" s="14" t="s">
        <v>1512</v>
      </c>
      <c r="E77" s="17" t="s">
        <v>4289</v>
      </c>
      <c r="F77" s="17">
        <v>2</v>
      </c>
      <c r="G77" s="17"/>
      <c r="H77" s="17"/>
      <c r="I77" s="17"/>
      <c r="J77" s="17" t="s">
        <v>271</v>
      </c>
      <c r="K77" s="17" t="s">
        <v>1959</v>
      </c>
      <c r="L77" s="17" t="s">
        <v>272</v>
      </c>
      <c r="M77" s="17" t="s">
        <v>1960</v>
      </c>
      <c r="N77" s="17" t="s">
        <v>1961</v>
      </c>
      <c r="O77" s="17" t="s">
        <v>32</v>
      </c>
      <c r="P77" t="str">
        <f t="shared" si="1"/>
        <v>市川二中中</v>
      </c>
    </row>
    <row r="78" spans="1:16" x14ac:dyDescent="0.2">
      <c r="A78" s="12">
        <v>2077</v>
      </c>
      <c r="B78" s="17" t="s">
        <v>3077</v>
      </c>
      <c r="C78" s="17" t="s">
        <v>3078</v>
      </c>
      <c r="D78" s="14" t="s">
        <v>1512</v>
      </c>
      <c r="E78" s="17" t="s">
        <v>4289</v>
      </c>
      <c r="F78" s="17">
        <v>2</v>
      </c>
      <c r="G78" s="17"/>
      <c r="H78" s="17"/>
      <c r="I78" s="17"/>
      <c r="J78" s="17" t="s">
        <v>1962</v>
      </c>
      <c r="K78" s="17" t="s">
        <v>79</v>
      </c>
      <c r="L78" s="17" t="s">
        <v>1963</v>
      </c>
      <c r="M78" s="17" t="s">
        <v>80</v>
      </c>
      <c r="N78" s="17" t="s">
        <v>1602</v>
      </c>
      <c r="O78" s="17" t="s">
        <v>32</v>
      </c>
      <c r="P78" t="str">
        <f t="shared" si="1"/>
        <v>市川二中中</v>
      </c>
    </row>
    <row r="79" spans="1:16" x14ac:dyDescent="0.2">
      <c r="A79" s="12">
        <v>2078</v>
      </c>
      <c r="B79" s="17" t="s">
        <v>3079</v>
      </c>
      <c r="C79" s="17" t="s">
        <v>3080</v>
      </c>
      <c r="D79" s="14" t="s">
        <v>1512</v>
      </c>
      <c r="E79" s="17" t="s">
        <v>4289</v>
      </c>
      <c r="F79" s="17">
        <v>2</v>
      </c>
      <c r="G79" s="17"/>
      <c r="H79" s="17"/>
      <c r="I79" s="17"/>
      <c r="J79" s="17" t="s">
        <v>130</v>
      </c>
      <c r="K79" s="17" t="s">
        <v>1011</v>
      </c>
      <c r="L79" s="17" t="s">
        <v>132</v>
      </c>
      <c r="M79" s="17" t="s">
        <v>1012</v>
      </c>
      <c r="N79" s="17" t="s">
        <v>1964</v>
      </c>
      <c r="O79" s="17" t="s">
        <v>32</v>
      </c>
      <c r="P79" t="str">
        <f t="shared" si="1"/>
        <v>市川二中中</v>
      </c>
    </row>
    <row r="80" spans="1:16" x14ac:dyDescent="0.2">
      <c r="A80" s="12">
        <v>2079</v>
      </c>
      <c r="B80" s="17" t="s">
        <v>2773</v>
      </c>
      <c r="C80" s="17" t="s">
        <v>3081</v>
      </c>
      <c r="D80" s="14" t="s">
        <v>1512</v>
      </c>
      <c r="E80" s="17" t="s">
        <v>4290</v>
      </c>
      <c r="F80" s="17">
        <v>3</v>
      </c>
      <c r="G80" s="17"/>
      <c r="H80" s="17"/>
      <c r="I80" s="17"/>
      <c r="J80" s="17" t="s">
        <v>122</v>
      </c>
      <c r="K80" s="17" t="s">
        <v>1181</v>
      </c>
      <c r="L80" s="17" t="s">
        <v>123</v>
      </c>
      <c r="M80" s="17" t="s">
        <v>1182</v>
      </c>
      <c r="N80" s="17" t="s">
        <v>901</v>
      </c>
      <c r="O80" s="17" t="s">
        <v>32</v>
      </c>
      <c r="P80" t="str">
        <f t="shared" si="1"/>
        <v>市川八中中</v>
      </c>
    </row>
    <row r="81" spans="1:16" x14ac:dyDescent="0.2">
      <c r="A81" s="12">
        <v>2080</v>
      </c>
      <c r="B81" s="17" t="s">
        <v>1207</v>
      </c>
      <c r="C81" s="17" t="s">
        <v>1208</v>
      </c>
      <c r="D81" s="14" t="s">
        <v>1512</v>
      </c>
      <c r="E81" s="17" t="s">
        <v>4290</v>
      </c>
      <c r="F81" s="17">
        <v>3</v>
      </c>
      <c r="G81" s="17"/>
      <c r="H81" s="17"/>
      <c r="I81" s="17"/>
      <c r="J81" s="17" t="s">
        <v>1209</v>
      </c>
      <c r="K81" s="17" t="s">
        <v>1154</v>
      </c>
      <c r="L81" s="17" t="s">
        <v>1548</v>
      </c>
      <c r="M81" s="17" t="s">
        <v>1156</v>
      </c>
      <c r="N81" s="17" t="s">
        <v>1210</v>
      </c>
      <c r="O81" s="17" t="s">
        <v>32</v>
      </c>
      <c r="P81" t="str">
        <f t="shared" si="1"/>
        <v>市川八中中</v>
      </c>
    </row>
    <row r="82" spans="1:16" x14ac:dyDescent="0.2">
      <c r="A82" s="12">
        <v>2081</v>
      </c>
      <c r="B82" s="17" t="s">
        <v>1984</v>
      </c>
      <c r="C82" s="17" t="s">
        <v>1985</v>
      </c>
      <c r="D82" s="14" t="s">
        <v>1512</v>
      </c>
      <c r="E82" s="17" t="s">
        <v>4290</v>
      </c>
      <c r="F82" s="17">
        <v>2</v>
      </c>
      <c r="G82" s="17"/>
      <c r="H82" s="17"/>
      <c r="I82" s="17"/>
      <c r="J82" s="17" t="s">
        <v>1986</v>
      </c>
      <c r="K82" s="17" t="s">
        <v>1987</v>
      </c>
      <c r="L82" s="17" t="s">
        <v>1988</v>
      </c>
      <c r="M82" s="17" t="s">
        <v>1989</v>
      </c>
      <c r="N82" s="17" t="s">
        <v>1990</v>
      </c>
      <c r="O82" s="17" t="s">
        <v>32</v>
      </c>
      <c r="P82" t="str">
        <f t="shared" si="1"/>
        <v>市川八中中</v>
      </c>
    </row>
    <row r="83" spans="1:16" x14ac:dyDescent="0.2">
      <c r="A83" s="12">
        <v>2082</v>
      </c>
      <c r="B83" s="17" t="s">
        <v>2769</v>
      </c>
      <c r="C83" s="17" t="s">
        <v>3082</v>
      </c>
      <c r="D83" s="14" t="s">
        <v>1512</v>
      </c>
      <c r="E83" s="17" t="s">
        <v>4290</v>
      </c>
      <c r="F83" s="17">
        <v>2</v>
      </c>
      <c r="G83" s="17"/>
      <c r="H83" s="17"/>
      <c r="I83" s="17"/>
      <c r="J83" s="17" t="s">
        <v>81</v>
      </c>
      <c r="K83" s="17" t="s">
        <v>2378</v>
      </c>
      <c r="L83" s="17" t="s">
        <v>83</v>
      </c>
      <c r="M83" s="17" t="s">
        <v>2379</v>
      </c>
      <c r="N83" s="17" t="s">
        <v>2380</v>
      </c>
      <c r="O83" s="17" t="s">
        <v>32</v>
      </c>
      <c r="P83" t="str">
        <f t="shared" si="1"/>
        <v>市川八中中</v>
      </c>
    </row>
    <row r="84" spans="1:16" x14ac:dyDescent="0.2">
      <c r="A84" s="12">
        <v>2083</v>
      </c>
      <c r="B84" s="17" t="s">
        <v>3083</v>
      </c>
      <c r="C84" s="17" t="s">
        <v>3084</v>
      </c>
      <c r="D84" s="14" t="s">
        <v>1512</v>
      </c>
      <c r="E84" s="17" t="s">
        <v>4290</v>
      </c>
      <c r="F84" s="17">
        <v>3</v>
      </c>
      <c r="G84" s="17"/>
      <c r="H84" s="17"/>
      <c r="I84" s="17"/>
      <c r="J84" s="17" t="s">
        <v>1026</v>
      </c>
      <c r="K84" s="17" t="s">
        <v>947</v>
      </c>
      <c r="L84" s="17" t="s">
        <v>1027</v>
      </c>
      <c r="M84" s="17" t="s">
        <v>913</v>
      </c>
      <c r="N84" s="17" t="s">
        <v>1142</v>
      </c>
      <c r="O84" s="17" t="s">
        <v>32</v>
      </c>
      <c r="P84" t="str">
        <f t="shared" si="1"/>
        <v>市川八中中</v>
      </c>
    </row>
    <row r="85" spans="1:16" x14ac:dyDescent="0.2">
      <c r="A85" s="12">
        <v>2084</v>
      </c>
      <c r="B85" s="17" t="s">
        <v>3085</v>
      </c>
      <c r="C85" s="17" t="s">
        <v>3086</v>
      </c>
      <c r="D85" s="14" t="s">
        <v>1512</v>
      </c>
      <c r="E85" s="17" t="s">
        <v>4290</v>
      </c>
      <c r="F85" s="17">
        <v>3</v>
      </c>
      <c r="G85" s="17"/>
      <c r="H85" s="17"/>
      <c r="I85" s="17"/>
      <c r="J85" s="17" t="s">
        <v>196</v>
      </c>
      <c r="K85" s="17" t="s">
        <v>1183</v>
      </c>
      <c r="L85" s="17" t="s">
        <v>197</v>
      </c>
      <c r="M85" s="17" t="s">
        <v>1184</v>
      </c>
      <c r="N85" s="17" t="s">
        <v>1185</v>
      </c>
      <c r="O85" s="17" t="s">
        <v>32</v>
      </c>
      <c r="P85" t="str">
        <f t="shared" si="1"/>
        <v>市川八中中</v>
      </c>
    </row>
    <row r="86" spans="1:16" x14ac:dyDescent="0.2">
      <c r="A86" s="12">
        <v>2085</v>
      </c>
      <c r="B86" s="17" t="s">
        <v>2769</v>
      </c>
      <c r="C86" s="17" t="s">
        <v>3087</v>
      </c>
      <c r="D86" s="14" t="s">
        <v>1512</v>
      </c>
      <c r="E86" s="17" t="s">
        <v>4291</v>
      </c>
      <c r="F86" s="17">
        <v>2</v>
      </c>
      <c r="G86" s="17"/>
      <c r="H86" s="17"/>
      <c r="I86" s="17"/>
      <c r="J86" s="17" t="s">
        <v>81</v>
      </c>
      <c r="K86" s="17" t="s">
        <v>2015</v>
      </c>
      <c r="L86" s="17" t="s">
        <v>83</v>
      </c>
      <c r="M86" s="17" t="s">
        <v>2016</v>
      </c>
      <c r="N86" s="17" t="s">
        <v>2017</v>
      </c>
      <c r="O86" s="17" t="s">
        <v>32</v>
      </c>
      <c r="P86" t="str">
        <f t="shared" si="1"/>
        <v>市川六中中</v>
      </c>
    </row>
    <row r="87" spans="1:16" x14ac:dyDescent="0.2">
      <c r="A87" s="12">
        <v>2086</v>
      </c>
      <c r="B87" s="17" t="s">
        <v>2553</v>
      </c>
      <c r="C87" s="17" t="s">
        <v>3088</v>
      </c>
      <c r="D87" s="14" t="s">
        <v>1512</v>
      </c>
      <c r="E87" s="17" t="s">
        <v>4291</v>
      </c>
      <c r="F87" s="17">
        <v>3</v>
      </c>
      <c r="G87" s="17"/>
      <c r="H87" s="17"/>
      <c r="I87" s="17"/>
      <c r="J87" s="17" t="s">
        <v>357</v>
      </c>
      <c r="K87" s="17" t="s">
        <v>1192</v>
      </c>
      <c r="L87" s="17" t="s">
        <v>358</v>
      </c>
      <c r="M87" s="17" t="s">
        <v>1193</v>
      </c>
      <c r="N87" s="17" t="s">
        <v>1549</v>
      </c>
      <c r="O87" s="17" t="s">
        <v>32</v>
      </c>
      <c r="P87" t="str">
        <f t="shared" si="1"/>
        <v>市川六中中</v>
      </c>
    </row>
    <row r="88" spans="1:16" x14ac:dyDescent="0.2">
      <c r="A88" s="12">
        <v>2087</v>
      </c>
      <c r="B88" s="17" t="s">
        <v>2939</v>
      </c>
      <c r="C88" s="17" t="s">
        <v>3089</v>
      </c>
      <c r="D88" s="14" t="s">
        <v>1512</v>
      </c>
      <c r="E88" s="17" t="s">
        <v>4291</v>
      </c>
      <c r="F88" s="17">
        <v>3</v>
      </c>
      <c r="G88" s="17"/>
      <c r="H88" s="17"/>
      <c r="I88" s="17"/>
      <c r="J88" s="17" t="s">
        <v>265</v>
      </c>
      <c r="K88" s="17" t="s">
        <v>1194</v>
      </c>
      <c r="L88" s="17" t="s">
        <v>266</v>
      </c>
      <c r="M88" s="17" t="s">
        <v>1195</v>
      </c>
      <c r="N88" s="17" t="s">
        <v>557</v>
      </c>
      <c r="O88" s="17" t="s">
        <v>32</v>
      </c>
      <c r="P88" t="str">
        <f t="shared" si="1"/>
        <v>市川六中中</v>
      </c>
    </row>
    <row r="89" spans="1:16" x14ac:dyDescent="0.2">
      <c r="A89" s="12">
        <v>2088</v>
      </c>
      <c r="B89" s="17" t="s">
        <v>2715</v>
      </c>
      <c r="C89" s="17" t="s">
        <v>3090</v>
      </c>
      <c r="D89" s="14" t="s">
        <v>1512</v>
      </c>
      <c r="E89" s="17" t="s">
        <v>4291</v>
      </c>
      <c r="F89" s="17">
        <v>3</v>
      </c>
      <c r="G89" s="17"/>
      <c r="H89" s="17"/>
      <c r="I89" s="17"/>
      <c r="J89" s="17" t="s">
        <v>311</v>
      </c>
      <c r="K89" s="17" t="s">
        <v>974</v>
      </c>
      <c r="L89" s="17" t="s">
        <v>312</v>
      </c>
      <c r="M89" s="17" t="s">
        <v>975</v>
      </c>
      <c r="N89" s="17" t="s">
        <v>1550</v>
      </c>
      <c r="O89" s="17" t="s">
        <v>32</v>
      </c>
      <c r="P89" t="str">
        <f t="shared" si="1"/>
        <v>市川六中中</v>
      </c>
    </row>
    <row r="90" spans="1:16" x14ac:dyDescent="0.2">
      <c r="A90" s="12">
        <v>2089</v>
      </c>
      <c r="B90" s="17" t="s">
        <v>2804</v>
      </c>
      <c r="C90" s="17" t="s">
        <v>3091</v>
      </c>
      <c r="D90" s="14" t="s">
        <v>1512</v>
      </c>
      <c r="E90" s="17" t="s">
        <v>4291</v>
      </c>
      <c r="F90" s="17">
        <v>3</v>
      </c>
      <c r="G90" s="17"/>
      <c r="H90" s="17"/>
      <c r="I90" s="17"/>
      <c r="J90" s="17" t="s">
        <v>130</v>
      </c>
      <c r="K90" s="17" t="s">
        <v>1196</v>
      </c>
      <c r="L90" s="17" t="s">
        <v>132</v>
      </c>
      <c r="M90" s="17" t="s">
        <v>1197</v>
      </c>
      <c r="N90" s="17" t="s">
        <v>1190</v>
      </c>
      <c r="O90" s="17" t="s">
        <v>32</v>
      </c>
      <c r="P90" t="str">
        <f t="shared" si="1"/>
        <v>市川六中中</v>
      </c>
    </row>
    <row r="91" spans="1:16" x14ac:dyDescent="0.2">
      <c r="A91" s="12">
        <v>2090</v>
      </c>
      <c r="B91" s="17" t="s">
        <v>2554</v>
      </c>
      <c r="C91" s="17" t="s">
        <v>3092</v>
      </c>
      <c r="D91" s="14" t="s">
        <v>1512</v>
      </c>
      <c r="E91" s="17" t="s">
        <v>4291</v>
      </c>
      <c r="F91" s="17">
        <v>2</v>
      </c>
      <c r="G91" s="17"/>
      <c r="H91" s="17"/>
      <c r="I91" s="17"/>
      <c r="J91" s="17" t="s">
        <v>371</v>
      </c>
      <c r="K91" s="17" t="s">
        <v>2018</v>
      </c>
      <c r="L91" s="17" t="s">
        <v>372</v>
      </c>
      <c r="M91" s="17" t="s">
        <v>2019</v>
      </c>
      <c r="N91" s="17" t="s">
        <v>1977</v>
      </c>
      <c r="O91" s="17" t="s">
        <v>32</v>
      </c>
      <c r="P91" t="str">
        <f t="shared" si="1"/>
        <v>市川六中中</v>
      </c>
    </row>
    <row r="92" spans="1:16" x14ac:dyDescent="0.2">
      <c r="A92" s="12">
        <v>2091</v>
      </c>
      <c r="B92" s="13" t="s">
        <v>3093</v>
      </c>
      <c r="C92" s="13" t="s">
        <v>1081</v>
      </c>
      <c r="D92" s="14" t="s">
        <v>1512</v>
      </c>
      <c r="E92" s="32" t="s">
        <v>4293</v>
      </c>
      <c r="F92" s="14">
        <v>3</v>
      </c>
      <c r="G92" s="33"/>
      <c r="H92" s="20"/>
      <c r="I92" s="20"/>
      <c r="J92" s="21" t="s">
        <v>186</v>
      </c>
      <c r="K92" s="21" t="s">
        <v>956</v>
      </c>
      <c r="L92" s="17" t="s">
        <v>187</v>
      </c>
      <c r="M92" s="17" t="s">
        <v>958</v>
      </c>
      <c r="N92" s="17" t="s">
        <v>1082</v>
      </c>
      <c r="O92" s="17" t="s">
        <v>32</v>
      </c>
      <c r="P92" t="str">
        <f t="shared" si="1"/>
        <v>大洲中中</v>
      </c>
    </row>
    <row r="93" spans="1:16" x14ac:dyDescent="0.2">
      <c r="A93" s="12">
        <v>2092</v>
      </c>
      <c r="B93" s="13" t="s">
        <v>2793</v>
      </c>
      <c r="C93" s="13" t="s">
        <v>3094</v>
      </c>
      <c r="D93" s="14" t="s">
        <v>1512</v>
      </c>
      <c r="E93" s="32" t="s">
        <v>4293</v>
      </c>
      <c r="F93" s="14">
        <v>3</v>
      </c>
      <c r="G93" s="33"/>
      <c r="H93" s="20"/>
      <c r="I93" s="20"/>
      <c r="J93" s="21" t="s">
        <v>903</v>
      </c>
      <c r="K93" s="21" t="s">
        <v>79</v>
      </c>
      <c r="L93" s="17" t="s">
        <v>904</v>
      </c>
      <c r="M93" s="17" t="s">
        <v>1083</v>
      </c>
      <c r="N93" s="17" t="s">
        <v>1084</v>
      </c>
      <c r="O93" s="17" t="s">
        <v>32</v>
      </c>
      <c r="P93" t="str">
        <f t="shared" si="1"/>
        <v>大洲中中</v>
      </c>
    </row>
    <row r="94" spans="1:16" x14ac:dyDescent="0.2">
      <c r="A94" s="12">
        <v>2093</v>
      </c>
      <c r="B94" s="22" t="s">
        <v>3095</v>
      </c>
      <c r="C94" s="22" t="s">
        <v>3096</v>
      </c>
      <c r="D94" s="14" t="s">
        <v>1512</v>
      </c>
      <c r="E94" s="34" t="s">
        <v>4293</v>
      </c>
      <c r="F94" s="23">
        <v>3</v>
      </c>
      <c r="G94" s="33"/>
      <c r="H94" s="20"/>
      <c r="I94" s="20"/>
      <c r="J94" s="21" t="s">
        <v>852</v>
      </c>
      <c r="K94" s="21" t="s">
        <v>1085</v>
      </c>
      <c r="L94" s="17" t="s">
        <v>854</v>
      </c>
      <c r="M94" s="17" t="s">
        <v>1086</v>
      </c>
      <c r="N94" s="17" t="s">
        <v>1087</v>
      </c>
      <c r="O94" s="17" t="s">
        <v>32</v>
      </c>
      <c r="P94" t="str">
        <f t="shared" si="1"/>
        <v>大洲中中</v>
      </c>
    </row>
    <row r="95" spans="1:16" x14ac:dyDescent="0.2">
      <c r="A95" s="12">
        <v>2094</v>
      </c>
      <c r="B95" s="22" t="s">
        <v>3097</v>
      </c>
      <c r="C95" s="22" t="s">
        <v>3098</v>
      </c>
      <c r="D95" s="14" t="s">
        <v>1512</v>
      </c>
      <c r="E95" s="34" t="s">
        <v>4293</v>
      </c>
      <c r="F95" s="23">
        <v>3</v>
      </c>
      <c r="G95" s="33"/>
      <c r="H95" s="20"/>
      <c r="I95" s="20"/>
      <c r="J95" s="21" t="s">
        <v>1088</v>
      </c>
      <c r="K95" s="21" t="s">
        <v>945</v>
      </c>
      <c r="L95" s="17" t="s">
        <v>1089</v>
      </c>
      <c r="M95" s="17" t="s">
        <v>946</v>
      </c>
      <c r="N95" s="17" t="s">
        <v>1090</v>
      </c>
      <c r="O95" s="17" t="s">
        <v>32</v>
      </c>
      <c r="P95" t="str">
        <f t="shared" si="1"/>
        <v>大洲中中</v>
      </c>
    </row>
    <row r="96" spans="1:16" x14ac:dyDescent="0.2">
      <c r="A96" s="12">
        <v>2095</v>
      </c>
      <c r="B96" s="22" t="s">
        <v>3099</v>
      </c>
      <c r="C96" s="22" t="s">
        <v>3100</v>
      </c>
      <c r="D96" s="14" t="s">
        <v>1512</v>
      </c>
      <c r="E96" s="34" t="s">
        <v>4293</v>
      </c>
      <c r="F96" s="23">
        <v>2</v>
      </c>
      <c r="G96" s="33"/>
      <c r="H96" s="20"/>
      <c r="I96" s="20"/>
      <c r="J96" s="21" t="s">
        <v>2421</v>
      </c>
      <c r="K96" s="21" t="s">
        <v>2422</v>
      </c>
      <c r="L96" s="17" t="s">
        <v>2423</v>
      </c>
      <c r="M96" s="17" t="s">
        <v>2424</v>
      </c>
      <c r="N96" s="17" t="s">
        <v>2425</v>
      </c>
      <c r="O96" s="17" t="s">
        <v>32</v>
      </c>
      <c r="P96" t="str">
        <f t="shared" si="1"/>
        <v>大洲中中</v>
      </c>
    </row>
    <row r="97" spans="1:16" x14ac:dyDescent="0.2">
      <c r="A97" s="12">
        <v>2096</v>
      </c>
      <c r="B97" s="22" t="s">
        <v>3101</v>
      </c>
      <c r="C97" s="22" t="s">
        <v>3102</v>
      </c>
      <c r="D97" s="14" t="s">
        <v>1512</v>
      </c>
      <c r="E97" s="34" t="s">
        <v>4293</v>
      </c>
      <c r="F97" s="23">
        <v>2</v>
      </c>
      <c r="G97" s="33"/>
      <c r="H97" s="20"/>
      <c r="I97" s="20"/>
      <c r="J97" s="21" t="s">
        <v>2426</v>
      </c>
      <c r="K97" s="21" t="s">
        <v>2427</v>
      </c>
      <c r="L97" s="17" t="s">
        <v>2428</v>
      </c>
      <c r="M97" s="17" t="s">
        <v>2362</v>
      </c>
      <c r="N97" s="17" t="s">
        <v>2429</v>
      </c>
      <c r="O97" s="17" t="s">
        <v>32</v>
      </c>
      <c r="P97" t="str">
        <f t="shared" si="1"/>
        <v>大洲中中</v>
      </c>
    </row>
    <row r="98" spans="1:16" x14ac:dyDescent="0.2">
      <c r="A98" s="12">
        <v>2097</v>
      </c>
      <c r="B98" s="22" t="s">
        <v>2562</v>
      </c>
      <c r="C98" s="22" t="s">
        <v>3103</v>
      </c>
      <c r="D98" s="14" t="s">
        <v>1512</v>
      </c>
      <c r="E98" s="34" t="s">
        <v>4293</v>
      </c>
      <c r="F98" s="23">
        <v>2</v>
      </c>
      <c r="G98" s="33"/>
      <c r="H98" s="20"/>
      <c r="I98" s="20"/>
      <c r="J98" s="21" t="s">
        <v>122</v>
      </c>
      <c r="K98" s="21" t="s">
        <v>945</v>
      </c>
      <c r="L98" s="17" t="s">
        <v>123</v>
      </c>
      <c r="M98" s="17" t="s">
        <v>946</v>
      </c>
      <c r="N98" s="17" t="s">
        <v>2430</v>
      </c>
      <c r="O98" s="17" t="s">
        <v>32</v>
      </c>
      <c r="P98" t="str">
        <f t="shared" si="1"/>
        <v>大洲中中</v>
      </c>
    </row>
    <row r="99" spans="1:16" x14ac:dyDescent="0.2">
      <c r="A99" s="12">
        <v>2098</v>
      </c>
      <c r="B99" s="22" t="s">
        <v>3104</v>
      </c>
      <c r="C99" s="22" t="s">
        <v>3105</v>
      </c>
      <c r="D99" s="14" t="s">
        <v>1512</v>
      </c>
      <c r="E99" s="34" t="s">
        <v>4293</v>
      </c>
      <c r="F99" s="23">
        <v>2</v>
      </c>
      <c r="G99" s="33"/>
      <c r="H99" s="20"/>
      <c r="I99" s="20"/>
      <c r="J99" s="21" t="s">
        <v>49</v>
      </c>
      <c r="K99" s="21" t="s">
        <v>326</v>
      </c>
      <c r="L99" s="17" t="s">
        <v>50</v>
      </c>
      <c r="M99" s="17" t="s">
        <v>327</v>
      </c>
      <c r="N99" s="17" t="s">
        <v>2071</v>
      </c>
      <c r="O99" s="17" t="s">
        <v>32</v>
      </c>
      <c r="P99" t="str">
        <f t="shared" si="1"/>
        <v>大洲中中</v>
      </c>
    </row>
    <row r="100" spans="1:16" x14ac:dyDescent="0.2">
      <c r="A100" s="12">
        <v>2099</v>
      </c>
      <c r="B100" s="22" t="s">
        <v>2665</v>
      </c>
      <c r="C100" s="22" t="s">
        <v>3106</v>
      </c>
      <c r="D100" s="14" t="s">
        <v>1512</v>
      </c>
      <c r="E100" s="34" t="s">
        <v>4293</v>
      </c>
      <c r="F100" s="23">
        <v>2</v>
      </c>
      <c r="G100" s="33"/>
      <c r="H100" s="20"/>
      <c r="I100" s="20"/>
      <c r="J100" s="21" t="s">
        <v>688</v>
      </c>
      <c r="K100" s="21" t="s">
        <v>972</v>
      </c>
      <c r="L100" s="17" t="s">
        <v>690</v>
      </c>
      <c r="M100" s="17" t="s">
        <v>973</v>
      </c>
      <c r="N100" s="17" t="s">
        <v>2432</v>
      </c>
      <c r="O100" s="17" t="s">
        <v>32</v>
      </c>
      <c r="P100" t="str">
        <f t="shared" si="1"/>
        <v>大洲中中</v>
      </c>
    </row>
    <row r="101" spans="1:16" x14ac:dyDescent="0.2">
      <c r="A101" s="12">
        <v>2100</v>
      </c>
      <c r="B101" s="22" t="s">
        <v>3107</v>
      </c>
      <c r="C101" s="22" t="s">
        <v>3108</v>
      </c>
      <c r="D101" s="14" t="s">
        <v>1512</v>
      </c>
      <c r="E101" s="34" t="s">
        <v>4294</v>
      </c>
      <c r="F101" s="23">
        <v>3</v>
      </c>
      <c r="G101" s="33"/>
      <c r="H101" s="20"/>
      <c r="I101" s="20"/>
      <c r="J101" s="21" t="s">
        <v>36</v>
      </c>
      <c r="K101" s="21" t="s">
        <v>52</v>
      </c>
      <c r="L101" s="17" t="s">
        <v>38</v>
      </c>
      <c r="M101" s="17" t="s">
        <v>53</v>
      </c>
      <c r="N101" s="17" t="s">
        <v>1191</v>
      </c>
      <c r="O101" s="17" t="s">
        <v>32</v>
      </c>
      <c r="P101" t="str">
        <f t="shared" si="1"/>
        <v>筑波大聴覚中中</v>
      </c>
    </row>
    <row r="102" spans="1:16" x14ac:dyDescent="0.2">
      <c r="A102" s="12">
        <v>2101</v>
      </c>
      <c r="B102" s="22" t="s">
        <v>3109</v>
      </c>
      <c r="C102" s="22" t="s">
        <v>3110</v>
      </c>
      <c r="D102" s="14" t="s">
        <v>1512</v>
      </c>
      <c r="E102" s="34" t="s">
        <v>4297</v>
      </c>
      <c r="F102" s="23">
        <v>3</v>
      </c>
      <c r="G102" s="33"/>
      <c r="H102" s="20"/>
      <c r="I102" s="20"/>
      <c r="J102" s="21" t="s">
        <v>283</v>
      </c>
      <c r="K102" s="21" t="s">
        <v>694</v>
      </c>
      <c r="L102" s="17" t="s">
        <v>284</v>
      </c>
      <c r="M102" s="17" t="s">
        <v>695</v>
      </c>
      <c r="N102" s="17" t="s">
        <v>1044</v>
      </c>
      <c r="O102" s="17" t="s">
        <v>32</v>
      </c>
      <c r="P102" t="str">
        <f t="shared" si="1"/>
        <v>日出学園中中</v>
      </c>
    </row>
    <row r="103" spans="1:16" x14ac:dyDescent="0.2">
      <c r="A103" s="12">
        <v>2102</v>
      </c>
      <c r="B103" s="22" t="s">
        <v>2449</v>
      </c>
      <c r="C103" s="22" t="s">
        <v>3111</v>
      </c>
      <c r="D103" s="14" t="s">
        <v>1512</v>
      </c>
      <c r="E103" s="34" t="s">
        <v>4297</v>
      </c>
      <c r="F103" s="23">
        <v>3</v>
      </c>
      <c r="G103" s="33"/>
      <c r="H103" s="20"/>
      <c r="I103" s="20"/>
      <c r="J103" s="21" t="s">
        <v>2327</v>
      </c>
      <c r="K103" s="21" t="s">
        <v>988</v>
      </c>
      <c r="L103" s="17" t="s">
        <v>1045</v>
      </c>
      <c r="M103" s="17" t="s">
        <v>989</v>
      </c>
      <c r="N103" s="17" t="s">
        <v>1046</v>
      </c>
      <c r="O103" s="17" t="s">
        <v>32</v>
      </c>
      <c r="P103" t="str">
        <f t="shared" si="1"/>
        <v>日出学園中中</v>
      </c>
    </row>
    <row r="104" spans="1:16" x14ac:dyDescent="0.2">
      <c r="A104" s="12">
        <v>2103</v>
      </c>
      <c r="B104" s="22" t="s">
        <v>3112</v>
      </c>
      <c r="C104" s="22" t="s">
        <v>3113</v>
      </c>
      <c r="D104" s="14" t="s">
        <v>1512</v>
      </c>
      <c r="E104" s="34" t="s">
        <v>4297</v>
      </c>
      <c r="F104" s="23">
        <v>3</v>
      </c>
      <c r="G104" s="33"/>
      <c r="H104" s="20"/>
      <c r="I104" s="20"/>
      <c r="J104" s="21" t="s">
        <v>164</v>
      </c>
      <c r="K104" s="21" t="s">
        <v>1047</v>
      </c>
      <c r="L104" s="17" t="s">
        <v>165</v>
      </c>
      <c r="M104" s="17" t="s">
        <v>1466</v>
      </c>
      <c r="N104" s="17" t="s">
        <v>1048</v>
      </c>
      <c r="O104" s="17" t="s">
        <v>32</v>
      </c>
      <c r="P104" t="str">
        <f t="shared" si="1"/>
        <v>日出学園中中</v>
      </c>
    </row>
    <row r="105" spans="1:16" x14ac:dyDescent="0.2">
      <c r="A105" s="12">
        <v>2104</v>
      </c>
      <c r="B105" s="22" t="s">
        <v>1922</v>
      </c>
      <c r="C105" s="22" t="s">
        <v>1923</v>
      </c>
      <c r="D105" s="14" t="s">
        <v>1512</v>
      </c>
      <c r="E105" s="34" t="s">
        <v>4297</v>
      </c>
      <c r="F105" s="23">
        <v>2</v>
      </c>
      <c r="G105" s="33"/>
      <c r="H105" s="20"/>
      <c r="I105" s="20"/>
      <c r="J105" s="21" t="s">
        <v>1924</v>
      </c>
      <c r="K105" s="21" t="s">
        <v>1154</v>
      </c>
      <c r="L105" s="17" t="s">
        <v>1925</v>
      </c>
      <c r="M105" s="17" t="s">
        <v>1156</v>
      </c>
      <c r="N105" s="17" t="s">
        <v>1926</v>
      </c>
      <c r="O105" s="17" t="s">
        <v>32</v>
      </c>
      <c r="P105" t="str">
        <f t="shared" si="1"/>
        <v>日出学園中中</v>
      </c>
    </row>
    <row r="106" spans="1:16" x14ac:dyDescent="0.2">
      <c r="A106" s="12">
        <v>2105</v>
      </c>
      <c r="B106" s="22" t="s">
        <v>1928</v>
      </c>
      <c r="C106" s="22" t="s">
        <v>1929</v>
      </c>
      <c r="D106" s="14" t="s">
        <v>1512</v>
      </c>
      <c r="E106" s="34" t="s">
        <v>4297</v>
      </c>
      <c r="F106" s="23">
        <v>2</v>
      </c>
      <c r="G106" s="33"/>
      <c r="H106" s="20"/>
      <c r="I106" s="20"/>
      <c r="J106" s="21" t="s">
        <v>1930</v>
      </c>
      <c r="K106" s="21" t="s">
        <v>953</v>
      </c>
      <c r="L106" s="17" t="s">
        <v>1931</v>
      </c>
      <c r="M106" s="17" t="s">
        <v>954</v>
      </c>
      <c r="N106" s="17" t="s">
        <v>1932</v>
      </c>
      <c r="O106" s="17" t="s">
        <v>32</v>
      </c>
      <c r="P106" t="str">
        <f t="shared" si="1"/>
        <v>日出学園中中</v>
      </c>
    </row>
    <row r="107" spans="1:16" x14ac:dyDescent="0.2">
      <c r="A107" s="12">
        <v>2106</v>
      </c>
      <c r="B107" s="22" t="s">
        <v>3114</v>
      </c>
      <c r="C107" s="22" t="s">
        <v>3115</v>
      </c>
      <c r="D107" s="14" t="s">
        <v>1512</v>
      </c>
      <c r="E107" s="34" t="s">
        <v>4298</v>
      </c>
      <c r="F107" s="23">
        <v>3</v>
      </c>
      <c r="G107" s="33"/>
      <c r="H107" s="20"/>
      <c r="I107" s="20"/>
      <c r="J107" s="21" t="s">
        <v>1072</v>
      </c>
      <c r="K107" s="21" t="s">
        <v>1028</v>
      </c>
      <c r="L107" s="17" t="s">
        <v>1073</v>
      </c>
      <c r="M107" s="17" t="s">
        <v>1029</v>
      </c>
      <c r="N107" s="17" t="s">
        <v>449</v>
      </c>
      <c r="O107" s="17" t="s">
        <v>32</v>
      </c>
      <c r="P107" t="str">
        <f t="shared" si="1"/>
        <v>入船中中</v>
      </c>
    </row>
    <row r="108" spans="1:16" x14ac:dyDescent="0.2">
      <c r="A108" s="12">
        <v>2107</v>
      </c>
      <c r="B108" s="22" t="s">
        <v>3116</v>
      </c>
      <c r="C108" s="22" t="s">
        <v>3117</v>
      </c>
      <c r="D108" s="14" t="s">
        <v>1512</v>
      </c>
      <c r="E108" s="34" t="s">
        <v>4298</v>
      </c>
      <c r="F108" s="23">
        <v>3</v>
      </c>
      <c r="G108" s="33"/>
      <c r="H108" s="20"/>
      <c r="I108" s="20"/>
      <c r="J108" s="21" t="s">
        <v>483</v>
      </c>
      <c r="K108" s="21" t="s">
        <v>928</v>
      </c>
      <c r="L108" s="17" t="s">
        <v>484</v>
      </c>
      <c r="M108" s="17" t="s">
        <v>929</v>
      </c>
      <c r="N108" s="17" t="s">
        <v>900</v>
      </c>
      <c r="O108" s="17" t="s">
        <v>32</v>
      </c>
      <c r="P108" t="str">
        <f t="shared" si="1"/>
        <v>入船中中</v>
      </c>
    </row>
    <row r="109" spans="1:16" x14ac:dyDescent="0.2">
      <c r="A109" s="12">
        <v>2108</v>
      </c>
      <c r="B109" s="22" t="s">
        <v>3118</v>
      </c>
      <c r="C109" s="22" t="s">
        <v>1074</v>
      </c>
      <c r="D109" s="14" t="s">
        <v>1512</v>
      </c>
      <c r="E109" s="34" t="s">
        <v>4298</v>
      </c>
      <c r="F109" s="23">
        <v>3</v>
      </c>
      <c r="G109" s="33"/>
      <c r="H109" s="20"/>
      <c r="I109" s="20"/>
      <c r="J109" s="21" t="s">
        <v>1075</v>
      </c>
      <c r="K109" s="21" t="s">
        <v>1076</v>
      </c>
      <c r="L109" s="17" t="s">
        <v>1077</v>
      </c>
      <c r="M109" s="17" t="s">
        <v>1078</v>
      </c>
      <c r="N109" s="17" t="s">
        <v>1079</v>
      </c>
      <c r="O109" s="17" t="s">
        <v>32</v>
      </c>
      <c r="P109" t="str">
        <f t="shared" si="1"/>
        <v>入船中中</v>
      </c>
    </row>
    <row r="110" spans="1:16" x14ac:dyDescent="0.2">
      <c r="A110" s="12">
        <v>2109</v>
      </c>
      <c r="B110" s="22" t="s">
        <v>3119</v>
      </c>
      <c r="C110" s="22" t="s">
        <v>3120</v>
      </c>
      <c r="D110" s="14" t="s">
        <v>1512</v>
      </c>
      <c r="E110" s="34" t="s">
        <v>4298</v>
      </c>
      <c r="F110" s="23">
        <v>3</v>
      </c>
      <c r="G110" s="33"/>
      <c r="H110" s="20"/>
      <c r="I110" s="20"/>
      <c r="J110" s="21" t="s">
        <v>656</v>
      </c>
      <c r="K110" s="21" t="s">
        <v>44</v>
      </c>
      <c r="L110" s="17" t="s">
        <v>658</v>
      </c>
      <c r="M110" s="17" t="s">
        <v>978</v>
      </c>
      <c r="N110" s="17" t="s">
        <v>633</v>
      </c>
      <c r="O110" s="17" t="s">
        <v>32</v>
      </c>
      <c r="P110" t="str">
        <f t="shared" si="1"/>
        <v>入船中中</v>
      </c>
    </row>
    <row r="111" spans="1:16" x14ac:dyDescent="0.2">
      <c r="A111" s="12">
        <v>2110</v>
      </c>
      <c r="B111" s="22" t="s">
        <v>3121</v>
      </c>
      <c r="C111" s="22" t="s">
        <v>3122</v>
      </c>
      <c r="D111" s="14" t="s">
        <v>1512</v>
      </c>
      <c r="E111" s="34" t="s">
        <v>4298</v>
      </c>
      <c r="F111" s="23">
        <v>3</v>
      </c>
      <c r="G111" s="33"/>
      <c r="H111" s="20"/>
      <c r="I111" s="20"/>
      <c r="J111" s="21" t="s">
        <v>54</v>
      </c>
      <c r="K111" s="21" t="s">
        <v>969</v>
      </c>
      <c r="L111" s="17" t="s">
        <v>56</v>
      </c>
      <c r="M111" s="17" t="s">
        <v>971</v>
      </c>
      <c r="N111" s="17" t="s">
        <v>1080</v>
      </c>
      <c r="O111" s="17" t="s">
        <v>32</v>
      </c>
      <c r="P111" t="str">
        <f t="shared" si="1"/>
        <v>入船中中</v>
      </c>
    </row>
    <row r="112" spans="1:16" x14ac:dyDescent="0.2">
      <c r="A112" s="12">
        <v>2111</v>
      </c>
      <c r="B112" s="22" t="s">
        <v>3123</v>
      </c>
      <c r="C112" s="22" t="s">
        <v>1969</v>
      </c>
      <c r="D112" s="14" t="s">
        <v>1512</v>
      </c>
      <c r="E112" s="34" t="s">
        <v>4298</v>
      </c>
      <c r="F112" s="23">
        <v>2</v>
      </c>
      <c r="G112" s="33"/>
      <c r="H112" s="20"/>
      <c r="I112" s="20"/>
      <c r="J112" s="21" t="s">
        <v>291</v>
      </c>
      <c r="K112" s="21" t="s">
        <v>937</v>
      </c>
      <c r="L112" s="17" t="s">
        <v>293</v>
      </c>
      <c r="M112" s="17" t="s">
        <v>938</v>
      </c>
      <c r="N112" s="17" t="s">
        <v>1970</v>
      </c>
      <c r="O112" s="17" t="s">
        <v>32</v>
      </c>
      <c r="P112" t="str">
        <f t="shared" si="1"/>
        <v>入船中中</v>
      </c>
    </row>
    <row r="113" spans="1:16" x14ac:dyDescent="0.2">
      <c r="A113" s="12">
        <v>2112</v>
      </c>
      <c r="B113" s="22" t="s">
        <v>3124</v>
      </c>
      <c r="C113" s="22" t="s">
        <v>3125</v>
      </c>
      <c r="D113" s="14" t="s">
        <v>1512</v>
      </c>
      <c r="E113" s="34" t="s">
        <v>4298</v>
      </c>
      <c r="F113" s="23">
        <v>2</v>
      </c>
      <c r="G113" s="33"/>
      <c r="H113" s="20"/>
      <c r="I113" s="20"/>
      <c r="J113" s="21" t="s">
        <v>1971</v>
      </c>
      <c r="K113" s="21" t="s">
        <v>1972</v>
      </c>
      <c r="L113" s="17" t="s">
        <v>1973</v>
      </c>
      <c r="M113" s="17" t="s">
        <v>1974</v>
      </c>
      <c r="N113" s="17" t="s">
        <v>1975</v>
      </c>
      <c r="O113" s="17" t="s">
        <v>32</v>
      </c>
      <c r="P113" t="str">
        <f t="shared" si="1"/>
        <v>入船中中</v>
      </c>
    </row>
    <row r="114" spans="1:16" x14ac:dyDescent="0.2">
      <c r="A114" s="12">
        <v>2113</v>
      </c>
      <c r="B114" s="22" t="s">
        <v>3126</v>
      </c>
      <c r="C114" s="22" t="s">
        <v>3127</v>
      </c>
      <c r="D114" s="14" t="s">
        <v>1512</v>
      </c>
      <c r="E114" s="34" t="s">
        <v>4298</v>
      </c>
      <c r="F114" s="23">
        <v>2</v>
      </c>
      <c r="G114" s="33"/>
      <c r="H114" s="20"/>
      <c r="I114" s="20"/>
      <c r="J114" s="21" t="s">
        <v>289</v>
      </c>
      <c r="K114" s="21" t="s">
        <v>1192</v>
      </c>
      <c r="L114" s="17" t="s">
        <v>290</v>
      </c>
      <c r="M114" s="17" t="s">
        <v>1193</v>
      </c>
      <c r="N114" s="17" t="s">
        <v>1976</v>
      </c>
      <c r="O114" s="17" t="s">
        <v>32</v>
      </c>
      <c r="P114" t="str">
        <f t="shared" si="1"/>
        <v>入船中中</v>
      </c>
    </row>
    <row r="115" spans="1:16" x14ac:dyDescent="0.2">
      <c r="A115" s="12">
        <v>2114</v>
      </c>
      <c r="B115" s="22" t="s">
        <v>3128</v>
      </c>
      <c r="C115" s="22" t="s">
        <v>3129</v>
      </c>
      <c r="D115" s="14" t="s">
        <v>1512</v>
      </c>
      <c r="E115" s="34" t="s">
        <v>4298</v>
      </c>
      <c r="F115" s="23">
        <v>2</v>
      </c>
      <c r="G115" s="33"/>
      <c r="H115" s="20"/>
      <c r="I115" s="20"/>
      <c r="J115" s="21" t="s">
        <v>219</v>
      </c>
      <c r="K115" s="21" t="s">
        <v>1172</v>
      </c>
      <c r="L115" s="17" t="s">
        <v>220</v>
      </c>
      <c r="M115" s="17" t="s">
        <v>1174</v>
      </c>
      <c r="N115" s="17" t="s">
        <v>1977</v>
      </c>
      <c r="O115" s="17" t="s">
        <v>32</v>
      </c>
      <c r="P115" t="str">
        <f t="shared" si="1"/>
        <v>入船中中</v>
      </c>
    </row>
    <row r="116" spans="1:16" x14ac:dyDescent="0.2">
      <c r="A116" s="12">
        <v>2115</v>
      </c>
      <c r="B116" s="22" t="s">
        <v>3130</v>
      </c>
      <c r="C116" s="22" t="s">
        <v>3131</v>
      </c>
      <c r="D116" s="14" t="s">
        <v>1512</v>
      </c>
      <c r="E116" s="34" t="s">
        <v>4298</v>
      </c>
      <c r="F116" s="23">
        <v>2</v>
      </c>
      <c r="G116" s="33"/>
      <c r="H116" s="20"/>
      <c r="I116" s="20"/>
      <c r="J116" s="21" t="s">
        <v>1978</v>
      </c>
      <c r="K116" s="21" t="s">
        <v>974</v>
      </c>
      <c r="L116" s="17" t="s">
        <v>1979</v>
      </c>
      <c r="M116" s="17" t="s">
        <v>975</v>
      </c>
      <c r="N116" s="17" t="s">
        <v>1980</v>
      </c>
      <c r="O116" s="17" t="s">
        <v>32</v>
      </c>
      <c r="P116" t="str">
        <f t="shared" si="1"/>
        <v>入船中中</v>
      </c>
    </row>
    <row r="117" spans="1:16" x14ac:dyDescent="0.2">
      <c r="A117" s="12">
        <v>2116</v>
      </c>
      <c r="B117" s="22" t="s">
        <v>3132</v>
      </c>
      <c r="C117" s="22" t="s">
        <v>3133</v>
      </c>
      <c r="D117" s="14" t="s">
        <v>1512</v>
      </c>
      <c r="E117" s="34" t="s">
        <v>4298</v>
      </c>
      <c r="F117" s="23">
        <v>2</v>
      </c>
      <c r="G117" s="33"/>
      <c r="H117" s="20"/>
      <c r="I117" s="20"/>
      <c r="J117" s="21" t="s">
        <v>1982</v>
      </c>
      <c r="K117" s="21" t="s">
        <v>959</v>
      </c>
      <c r="L117" s="17" t="s">
        <v>1983</v>
      </c>
      <c r="M117" s="17" t="s">
        <v>960</v>
      </c>
      <c r="N117" s="17" t="s">
        <v>1712</v>
      </c>
      <c r="O117" s="17" t="s">
        <v>32</v>
      </c>
      <c r="P117" t="str">
        <f t="shared" si="1"/>
        <v>入船中中</v>
      </c>
    </row>
    <row r="118" spans="1:16" x14ac:dyDescent="0.2">
      <c r="A118" s="12">
        <v>2117</v>
      </c>
      <c r="B118" s="22" t="s">
        <v>3134</v>
      </c>
      <c r="C118" s="22" t="s">
        <v>3135</v>
      </c>
      <c r="D118" s="14" t="s">
        <v>1512</v>
      </c>
      <c r="E118" s="34" t="s">
        <v>4299</v>
      </c>
      <c r="F118" s="23">
        <v>3</v>
      </c>
      <c r="G118" s="33"/>
      <c r="H118" s="20"/>
      <c r="I118" s="20"/>
      <c r="J118" s="21" t="s">
        <v>1217</v>
      </c>
      <c r="K118" s="21" t="s">
        <v>350</v>
      </c>
      <c r="L118" s="17" t="s">
        <v>1218</v>
      </c>
      <c r="M118" s="17" t="s">
        <v>351</v>
      </c>
      <c r="N118" s="17" t="s">
        <v>539</v>
      </c>
      <c r="O118" s="17" t="s">
        <v>32</v>
      </c>
      <c r="P118" t="str">
        <f t="shared" si="1"/>
        <v>美浜中中</v>
      </c>
    </row>
    <row r="119" spans="1:16" x14ac:dyDescent="0.2">
      <c r="A119" s="12">
        <v>2118</v>
      </c>
      <c r="B119" s="22" t="s">
        <v>1245</v>
      </c>
      <c r="C119" s="22" t="s">
        <v>1246</v>
      </c>
      <c r="D119" s="14" t="s">
        <v>1512</v>
      </c>
      <c r="E119" s="34" t="s">
        <v>4299</v>
      </c>
      <c r="F119" s="23">
        <v>3</v>
      </c>
      <c r="G119" s="33"/>
      <c r="H119" s="20"/>
      <c r="I119" s="20"/>
      <c r="J119" s="21" t="s">
        <v>686</v>
      </c>
      <c r="K119" s="21" t="s">
        <v>1247</v>
      </c>
      <c r="L119" s="17" t="s">
        <v>687</v>
      </c>
      <c r="M119" s="17" t="s">
        <v>1248</v>
      </c>
      <c r="N119" s="17" t="s">
        <v>1513</v>
      </c>
      <c r="O119" s="17" t="s">
        <v>32</v>
      </c>
      <c r="P119" t="str">
        <f t="shared" si="1"/>
        <v>美浜中中</v>
      </c>
    </row>
    <row r="120" spans="1:16" x14ac:dyDescent="0.2">
      <c r="A120" s="12">
        <v>2119</v>
      </c>
      <c r="B120" s="22" t="s">
        <v>1219</v>
      </c>
      <c r="C120" s="22" t="s">
        <v>1220</v>
      </c>
      <c r="D120" s="14" t="s">
        <v>1512</v>
      </c>
      <c r="E120" s="34" t="s">
        <v>4299</v>
      </c>
      <c r="F120" s="23">
        <v>3</v>
      </c>
      <c r="G120" s="33"/>
      <c r="H120" s="20"/>
      <c r="I120" s="20"/>
      <c r="J120" s="21" t="s">
        <v>295</v>
      </c>
      <c r="K120" s="21" t="s">
        <v>1221</v>
      </c>
      <c r="L120" s="17" t="s">
        <v>296</v>
      </c>
      <c r="M120" s="17" t="s">
        <v>1222</v>
      </c>
      <c r="N120" s="17" t="s">
        <v>1223</v>
      </c>
      <c r="O120" s="17" t="s">
        <v>32</v>
      </c>
      <c r="P120" t="str">
        <f t="shared" si="1"/>
        <v>美浜中中</v>
      </c>
    </row>
    <row r="121" spans="1:16" x14ac:dyDescent="0.2">
      <c r="A121" s="12">
        <v>2120</v>
      </c>
      <c r="B121" s="22" t="s">
        <v>1224</v>
      </c>
      <c r="C121" s="22" t="s">
        <v>1225</v>
      </c>
      <c r="D121" s="14" t="s">
        <v>1512</v>
      </c>
      <c r="E121" s="34" t="s">
        <v>4299</v>
      </c>
      <c r="F121" s="23">
        <v>3</v>
      </c>
      <c r="G121" s="33"/>
      <c r="H121" s="20"/>
      <c r="I121" s="20"/>
      <c r="J121" s="21" t="s">
        <v>188</v>
      </c>
      <c r="K121" s="21" t="s">
        <v>1226</v>
      </c>
      <c r="L121" s="17" t="s">
        <v>189</v>
      </c>
      <c r="M121" s="17" t="s">
        <v>1227</v>
      </c>
      <c r="N121" s="17" t="s">
        <v>1228</v>
      </c>
      <c r="O121" s="17" t="s">
        <v>32</v>
      </c>
      <c r="P121" t="str">
        <f t="shared" si="1"/>
        <v>美浜中中</v>
      </c>
    </row>
    <row r="122" spans="1:16" x14ac:dyDescent="0.2">
      <c r="A122" s="12">
        <v>2121</v>
      </c>
      <c r="B122" s="22" t="s">
        <v>1229</v>
      </c>
      <c r="C122" s="22" t="s">
        <v>1230</v>
      </c>
      <c r="D122" s="14" t="s">
        <v>1512</v>
      </c>
      <c r="E122" s="34" t="s">
        <v>4299</v>
      </c>
      <c r="F122" s="23">
        <v>3</v>
      </c>
      <c r="G122" s="33"/>
      <c r="H122" s="20"/>
      <c r="I122" s="20"/>
      <c r="J122" s="21" t="s">
        <v>1231</v>
      </c>
      <c r="K122" s="21" t="s">
        <v>953</v>
      </c>
      <c r="L122" s="17" t="s">
        <v>1232</v>
      </c>
      <c r="M122" s="17" t="s">
        <v>954</v>
      </c>
      <c r="N122" s="17" t="s">
        <v>1233</v>
      </c>
      <c r="O122" s="17" t="s">
        <v>32</v>
      </c>
      <c r="P122" t="str">
        <f t="shared" si="1"/>
        <v>美浜中中</v>
      </c>
    </row>
    <row r="123" spans="1:16" x14ac:dyDescent="0.2">
      <c r="A123" s="12">
        <v>2122</v>
      </c>
      <c r="B123" s="22" t="s">
        <v>1234</v>
      </c>
      <c r="C123" s="22" t="s">
        <v>1235</v>
      </c>
      <c r="D123" s="14" t="s">
        <v>1512</v>
      </c>
      <c r="E123" s="34" t="s">
        <v>4299</v>
      </c>
      <c r="F123" s="23">
        <v>3</v>
      </c>
      <c r="G123" s="33"/>
      <c r="H123" s="20"/>
      <c r="I123" s="20"/>
      <c r="J123" s="21" t="s">
        <v>102</v>
      </c>
      <c r="K123" s="21" t="s">
        <v>1205</v>
      </c>
      <c r="L123" s="17" t="s">
        <v>103</v>
      </c>
      <c r="M123" s="17" t="s">
        <v>1206</v>
      </c>
      <c r="N123" s="17" t="s">
        <v>1236</v>
      </c>
      <c r="O123" s="17" t="s">
        <v>32</v>
      </c>
      <c r="P123" t="str">
        <f t="shared" si="1"/>
        <v>美浜中中</v>
      </c>
    </row>
    <row r="124" spans="1:16" x14ac:dyDescent="0.2">
      <c r="A124" s="12">
        <v>2123</v>
      </c>
      <c r="B124" s="22" t="s">
        <v>1098</v>
      </c>
      <c r="C124" s="22" t="s">
        <v>1237</v>
      </c>
      <c r="D124" s="14" t="s">
        <v>1512</v>
      </c>
      <c r="E124" s="34" t="s">
        <v>4299</v>
      </c>
      <c r="F124" s="23">
        <v>3</v>
      </c>
      <c r="G124" s="33"/>
      <c r="H124" s="20"/>
      <c r="I124" s="20"/>
      <c r="J124" s="21" t="s">
        <v>60</v>
      </c>
      <c r="K124" s="21" t="s">
        <v>1238</v>
      </c>
      <c r="L124" s="17" t="s">
        <v>62</v>
      </c>
      <c r="M124" s="17" t="s">
        <v>1239</v>
      </c>
      <c r="N124" s="17" t="s">
        <v>1240</v>
      </c>
      <c r="O124" s="17" t="s">
        <v>32</v>
      </c>
      <c r="P124" t="str">
        <f t="shared" si="1"/>
        <v>美浜中中</v>
      </c>
    </row>
    <row r="125" spans="1:16" x14ac:dyDescent="0.2">
      <c r="A125" s="12">
        <v>2124</v>
      </c>
      <c r="B125" s="13" t="s">
        <v>1241</v>
      </c>
      <c r="C125" s="13" t="s">
        <v>1091</v>
      </c>
      <c r="D125" s="14" t="s">
        <v>1512</v>
      </c>
      <c r="E125" s="32" t="s">
        <v>4299</v>
      </c>
      <c r="F125" s="14">
        <v>3</v>
      </c>
      <c r="G125" s="14"/>
      <c r="H125" s="14"/>
      <c r="I125" s="14"/>
      <c r="J125" s="15" t="s">
        <v>1242</v>
      </c>
      <c r="K125" s="21" t="s">
        <v>1013</v>
      </c>
      <c r="L125" s="17" t="s">
        <v>1243</v>
      </c>
      <c r="M125" s="17" t="s">
        <v>1014</v>
      </c>
      <c r="N125" s="17" t="s">
        <v>1244</v>
      </c>
      <c r="O125" s="17" t="s">
        <v>32</v>
      </c>
      <c r="P125" t="str">
        <f t="shared" si="1"/>
        <v>美浜中中</v>
      </c>
    </row>
    <row r="126" spans="1:16" x14ac:dyDescent="0.2">
      <c r="A126" s="12">
        <v>2125</v>
      </c>
      <c r="B126" s="13" t="s">
        <v>821</v>
      </c>
      <c r="C126" s="13" t="s">
        <v>2381</v>
      </c>
      <c r="D126" s="14" t="s">
        <v>1512</v>
      </c>
      <c r="E126" s="32" t="s">
        <v>4299</v>
      </c>
      <c r="F126" s="14">
        <v>2</v>
      </c>
      <c r="G126" s="14"/>
      <c r="H126" s="14"/>
      <c r="I126" s="14"/>
      <c r="J126" s="15" t="s">
        <v>362</v>
      </c>
      <c r="K126" s="21" t="s">
        <v>959</v>
      </c>
      <c r="L126" s="17" t="s">
        <v>364</v>
      </c>
      <c r="M126" s="17" t="s">
        <v>960</v>
      </c>
      <c r="N126" s="17" t="s">
        <v>2382</v>
      </c>
      <c r="O126" s="17" t="s">
        <v>32</v>
      </c>
      <c r="P126" t="str">
        <f t="shared" si="1"/>
        <v>美浜中中</v>
      </c>
    </row>
    <row r="127" spans="1:16" x14ac:dyDescent="0.2">
      <c r="A127" s="12">
        <v>2126</v>
      </c>
      <c r="B127" s="13" t="s">
        <v>144</v>
      </c>
      <c r="C127" s="13" t="s">
        <v>2383</v>
      </c>
      <c r="D127" s="14" t="s">
        <v>1512</v>
      </c>
      <c r="E127" s="32" t="s">
        <v>4299</v>
      </c>
      <c r="F127" s="14">
        <v>2</v>
      </c>
      <c r="G127" s="14"/>
      <c r="H127" s="14"/>
      <c r="I127" s="14"/>
      <c r="J127" s="15" t="s">
        <v>145</v>
      </c>
      <c r="K127" s="21" t="s">
        <v>2073</v>
      </c>
      <c r="L127" s="17" t="s">
        <v>146</v>
      </c>
      <c r="M127" s="17" t="s">
        <v>2075</v>
      </c>
      <c r="N127" s="17" t="s">
        <v>2384</v>
      </c>
      <c r="O127" s="17" t="s">
        <v>32</v>
      </c>
      <c r="P127" t="str">
        <f t="shared" si="1"/>
        <v>美浜中中</v>
      </c>
    </row>
    <row r="128" spans="1:16" x14ac:dyDescent="0.2">
      <c r="A128" s="12">
        <v>2127</v>
      </c>
      <c r="B128" s="22" t="s">
        <v>3250</v>
      </c>
      <c r="C128" s="22" t="s">
        <v>2385</v>
      </c>
      <c r="D128" s="14" t="s">
        <v>1512</v>
      </c>
      <c r="E128" s="34" t="s">
        <v>4299</v>
      </c>
      <c r="F128" s="23">
        <v>2</v>
      </c>
      <c r="G128" s="23"/>
      <c r="H128" s="23"/>
      <c r="I128" s="23"/>
      <c r="J128" s="21" t="s">
        <v>49</v>
      </c>
      <c r="K128" s="21" t="s">
        <v>2386</v>
      </c>
      <c r="L128" s="17" t="s">
        <v>50</v>
      </c>
      <c r="M128" s="17" t="s">
        <v>2387</v>
      </c>
      <c r="N128" s="17" t="s">
        <v>2388</v>
      </c>
      <c r="O128" s="17" t="s">
        <v>32</v>
      </c>
      <c r="P128" t="str">
        <f t="shared" si="1"/>
        <v>美浜中中</v>
      </c>
    </row>
    <row r="129" spans="1:16" x14ac:dyDescent="0.2">
      <c r="A129" s="12">
        <v>2128</v>
      </c>
      <c r="B129" s="13" t="s">
        <v>3251</v>
      </c>
      <c r="C129" s="13" t="s">
        <v>2389</v>
      </c>
      <c r="D129" s="14" t="s">
        <v>1512</v>
      </c>
      <c r="E129" s="32" t="s">
        <v>4299</v>
      </c>
      <c r="F129" s="14">
        <v>2</v>
      </c>
      <c r="G129" s="14"/>
      <c r="H129" s="14"/>
      <c r="I129" s="14"/>
      <c r="J129" s="15" t="s">
        <v>230</v>
      </c>
      <c r="K129" s="21" t="s">
        <v>922</v>
      </c>
      <c r="L129" s="17" t="s">
        <v>231</v>
      </c>
      <c r="M129" s="17" t="s">
        <v>923</v>
      </c>
      <c r="N129" s="17" t="s">
        <v>1746</v>
      </c>
      <c r="O129" s="17" t="s">
        <v>32</v>
      </c>
      <c r="P129" t="str">
        <f t="shared" si="1"/>
        <v>美浜中中</v>
      </c>
    </row>
    <row r="130" spans="1:16" x14ac:dyDescent="0.2">
      <c r="A130" s="12">
        <v>2129</v>
      </c>
      <c r="B130" s="13" t="s">
        <v>3252</v>
      </c>
      <c r="C130" s="13" t="s">
        <v>2390</v>
      </c>
      <c r="D130" s="14" t="s">
        <v>1512</v>
      </c>
      <c r="E130" s="32" t="s">
        <v>4299</v>
      </c>
      <c r="F130" s="14">
        <v>2</v>
      </c>
      <c r="G130" s="14"/>
      <c r="H130" s="14"/>
      <c r="I130" s="14"/>
      <c r="J130" s="15" t="s">
        <v>2391</v>
      </c>
      <c r="K130" s="15" t="s">
        <v>1198</v>
      </c>
      <c r="L130" s="17" t="s">
        <v>2392</v>
      </c>
      <c r="M130" s="17" t="s">
        <v>1199</v>
      </c>
      <c r="N130" s="17" t="s">
        <v>2393</v>
      </c>
      <c r="O130" s="17" t="s">
        <v>32</v>
      </c>
      <c r="P130" t="str">
        <f t="shared" si="1"/>
        <v>美浜中中</v>
      </c>
    </row>
    <row r="131" spans="1:16" x14ac:dyDescent="0.2">
      <c r="A131" s="12">
        <v>2130</v>
      </c>
      <c r="B131" s="13" t="s">
        <v>3253</v>
      </c>
      <c r="C131" s="13" t="s">
        <v>2394</v>
      </c>
      <c r="D131" s="14" t="s">
        <v>1512</v>
      </c>
      <c r="E131" s="32" t="s">
        <v>4299</v>
      </c>
      <c r="F131" s="14">
        <v>2</v>
      </c>
      <c r="G131" s="14"/>
      <c r="H131" s="14"/>
      <c r="I131" s="14"/>
      <c r="J131" s="15" t="s">
        <v>2395</v>
      </c>
      <c r="K131" s="15" t="s">
        <v>2396</v>
      </c>
      <c r="L131" s="17" t="s">
        <v>2397</v>
      </c>
      <c r="M131" s="17" t="s">
        <v>2398</v>
      </c>
      <c r="N131" s="17" t="s">
        <v>2224</v>
      </c>
      <c r="O131" s="17" t="s">
        <v>32</v>
      </c>
      <c r="P131" t="str">
        <f t="shared" ref="P131:P194" si="2">E131&amp;"中"</f>
        <v>美浜中中</v>
      </c>
    </row>
    <row r="132" spans="1:16" x14ac:dyDescent="0.2">
      <c r="A132" s="12">
        <v>2131</v>
      </c>
      <c r="B132" s="13" t="s">
        <v>152</v>
      </c>
      <c r="C132" s="13" t="s">
        <v>2399</v>
      </c>
      <c r="D132" s="14" t="s">
        <v>1512</v>
      </c>
      <c r="E132" s="32" t="s">
        <v>4299</v>
      </c>
      <c r="F132" s="14">
        <v>2</v>
      </c>
      <c r="G132" s="14"/>
      <c r="H132" s="14"/>
      <c r="I132" s="14"/>
      <c r="J132" s="15" t="s">
        <v>81</v>
      </c>
      <c r="K132" s="15" t="s">
        <v>2400</v>
      </c>
      <c r="L132" s="17" t="s">
        <v>83</v>
      </c>
      <c r="M132" s="17" t="s">
        <v>2401</v>
      </c>
      <c r="N132" s="17" t="s">
        <v>2402</v>
      </c>
      <c r="O132" s="17" t="s">
        <v>32</v>
      </c>
      <c r="P132" t="str">
        <f t="shared" si="2"/>
        <v>美浜中中</v>
      </c>
    </row>
    <row r="133" spans="1:16" x14ac:dyDescent="0.2">
      <c r="A133" s="12">
        <v>2132</v>
      </c>
      <c r="B133" s="13" t="s">
        <v>2572</v>
      </c>
      <c r="C133" s="13" t="s">
        <v>2299</v>
      </c>
      <c r="D133" s="14" t="s">
        <v>1512</v>
      </c>
      <c r="E133" s="32" t="s">
        <v>4301</v>
      </c>
      <c r="F133" s="14">
        <v>2</v>
      </c>
      <c r="G133" s="14"/>
      <c r="H133" s="14"/>
      <c r="I133" s="14"/>
      <c r="J133" s="15" t="s">
        <v>276</v>
      </c>
      <c r="K133" s="15" t="s">
        <v>1247</v>
      </c>
      <c r="L133" s="17" t="s">
        <v>277</v>
      </c>
      <c r="M133" s="17" t="s">
        <v>1248</v>
      </c>
      <c r="N133" s="17" t="s">
        <v>2287</v>
      </c>
      <c r="O133" s="17" t="s">
        <v>32</v>
      </c>
      <c r="P133" t="str">
        <f t="shared" si="2"/>
        <v>福栄中中</v>
      </c>
    </row>
    <row r="134" spans="1:16" x14ac:dyDescent="0.2">
      <c r="A134" s="12">
        <v>2133</v>
      </c>
      <c r="B134" s="13" t="s">
        <v>3136</v>
      </c>
      <c r="C134" s="13" t="s">
        <v>3137</v>
      </c>
      <c r="D134" s="14" t="s">
        <v>1512</v>
      </c>
      <c r="E134" s="32" t="s">
        <v>4301</v>
      </c>
      <c r="F134" s="14">
        <v>2</v>
      </c>
      <c r="G134" s="14"/>
      <c r="H134" s="14"/>
      <c r="I134" s="14">
        <v>2351</v>
      </c>
      <c r="J134" s="15" t="s">
        <v>2403</v>
      </c>
      <c r="K134" s="15" t="s">
        <v>2404</v>
      </c>
      <c r="L134" s="17" t="s">
        <v>2405</v>
      </c>
      <c r="M134" s="17" t="s">
        <v>2406</v>
      </c>
      <c r="N134" s="17" t="s">
        <v>2407</v>
      </c>
      <c r="O134" s="17" t="s">
        <v>32</v>
      </c>
      <c r="P134" t="str">
        <f t="shared" si="2"/>
        <v>福栄中中</v>
      </c>
    </row>
    <row r="135" spans="1:16" x14ac:dyDescent="0.2">
      <c r="A135" s="12">
        <v>2134</v>
      </c>
      <c r="B135" s="13" t="s">
        <v>3138</v>
      </c>
      <c r="C135" s="13" t="s">
        <v>3139</v>
      </c>
      <c r="D135" s="14" t="s">
        <v>1512</v>
      </c>
      <c r="E135" s="32" t="s">
        <v>4303</v>
      </c>
      <c r="F135" s="14">
        <v>3</v>
      </c>
      <c r="G135" s="14"/>
      <c r="H135" s="14"/>
      <c r="I135" s="14"/>
      <c r="J135" s="15" t="s">
        <v>309</v>
      </c>
      <c r="K135" s="15" t="s">
        <v>1148</v>
      </c>
      <c r="L135" s="17" t="s">
        <v>310</v>
      </c>
      <c r="M135" s="17" t="s">
        <v>1149</v>
      </c>
      <c r="N135" s="17" t="s">
        <v>1150</v>
      </c>
      <c r="O135" s="17" t="s">
        <v>32</v>
      </c>
      <c r="P135" t="str">
        <f t="shared" si="2"/>
        <v>妙典中中</v>
      </c>
    </row>
    <row r="136" spans="1:16" x14ac:dyDescent="0.2">
      <c r="A136" s="12">
        <v>2135</v>
      </c>
      <c r="B136" s="13" t="s">
        <v>3140</v>
      </c>
      <c r="C136" s="13" t="s">
        <v>3141</v>
      </c>
      <c r="D136" s="14" t="s">
        <v>1512</v>
      </c>
      <c r="E136" s="32" t="s">
        <v>4303</v>
      </c>
      <c r="F136" s="14">
        <v>3</v>
      </c>
      <c r="G136" s="14"/>
      <c r="H136" s="14"/>
      <c r="I136" s="14"/>
      <c r="J136" s="15" t="s">
        <v>338</v>
      </c>
      <c r="K136" s="15" t="s">
        <v>1151</v>
      </c>
      <c r="L136" s="17" t="s">
        <v>339</v>
      </c>
      <c r="M136" s="17" t="s">
        <v>1152</v>
      </c>
      <c r="N136" s="17" t="s">
        <v>807</v>
      </c>
      <c r="O136" s="17" t="s">
        <v>32</v>
      </c>
      <c r="P136" t="str">
        <f t="shared" si="2"/>
        <v>妙典中中</v>
      </c>
    </row>
    <row r="137" spans="1:16" x14ac:dyDescent="0.2">
      <c r="A137" s="12">
        <v>2136</v>
      </c>
      <c r="B137" s="22" t="s">
        <v>3142</v>
      </c>
      <c r="C137" s="22" t="s">
        <v>3143</v>
      </c>
      <c r="D137" s="14" t="s">
        <v>1512</v>
      </c>
      <c r="E137" s="34" t="s">
        <v>4303</v>
      </c>
      <c r="F137" s="23">
        <v>3</v>
      </c>
      <c r="G137" s="23"/>
      <c r="H137" s="23"/>
      <c r="I137" s="23"/>
      <c r="J137" s="21" t="s">
        <v>1153</v>
      </c>
      <c r="K137" s="15" t="s">
        <v>1154</v>
      </c>
      <c r="L137" s="17" t="s">
        <v>1155</v>
      </c>
      <c r="M137" s="17" t="s">
        <v>1156</v>
      </c>
      <c r="N137" s="17" t="s">
        <v>1157</v>
      </c>
      <c r="O137" s="17" t="s">
        <v>32</v>
      </c>
      <c r="P137" t="str">
        <f t="shared" si="2"/>
        <v>妙典中中</v>
      </c>
    </row>
    <row r="138" spans="1:16" x14ac:dyDescent="0.2">
      <c r="A138" s="12">
        <v>2137</v>
      </c>
      <c r="B138" s="13" t="s">
        <v>3144</v>
      </c>
      <c r="C138" s="13" t="s">
        <v>3145</v>
      </c>
      <c r="D138" s="14" t="s">
        <v>1512</v>
      </c>
      <c r="E138" s="32" t="s">
        <v>4303</v>
      </c>
      <c r="F138" s="14">
        <v>3</v>
      </c>
      <c r="G138" s="14"/>
      <c r="H138" s="14"/>
      <c r="I138" s="14"/>
      <c r="J138" s="15" t="s">
        <v>1158</v>
      </c>
      <c r="K138" s="15" t="s">
        <v>1159</v>
      </c>
      <c r="L138" s="17" t="s">
        <v>1160</v>
      </c>
      <c r="M138" s="17" t="s">
        <v>1161</v>
      </c>
      <c r="N138" s="17" t="s">
        <v>901</v>
      </c>
      <c r="O138" s="17" t="s">
        <v>32</v>
      </c>
      <c r="P138" t="str">
        <f t="shared" si="2"/>
        <v>妙典中中</v>
      </c>
    </row>
    <row r="139" spans="1:16" x14ac:dyDescent="0.2">
      <c r="A139" s="12">
        <v>2138</v>
      </c>
      <c r="B139" s="13" t="s">
        <v>3146</v>
      </c>
      <c r="C139" s="13" t="s">
        <v>3147</v>
      </c>
      <c r="D139" s="14" t="s">
        <v>1512</v>
      </c>
      <c r="E139" s="32" t="s">
        <v>4303</v>
      </c>
      <c r="F139" s="14">
        <v>3</v>
      </c>
      <c r="G139" s="14"/>
      <c r="H139" s="14"/>
      <c r="I139" s="14"/>
      <c r="J139" s="15" t="s">
        <v>1162</v>
      </c>
      <c r="K139" s="15" t="s">
        <v>941</v>
      </c>
      <c r="L139" s="17" t="s">
        <v>1163</v>
      </c>
      <c r="M139" s="17" t="s">
        <v>942</v>
      </c>
      <c r="N139" s="17" t="s">
        <v>1164</v>
      </c>
      <c r="O139" s="17" t="s">
        <v>32</v>
      </c>
      <c r="P139" t="str">
        <f t="shared" si="2"/>
        <v>妙典中中</v>
      </c>
    </row>
    <row r="140" spans="1:16" x14ac:dyDescent="0.2">
      <c r="A140" s="12">
        <v>2139</v>
      </c>
      <c r="B140" s="13" t="s">
        <v>3148</v>
      </c>
      <c r="C140" s="13" t="s">
        <v>3149</v>
      </c>
      <c r="D140" s="14" t="s">
        <v>1512</v>
      </c>
      <c r="E140" s="32" t="s">
        <v>4303</v>
      </c>
      <c r="F140" s="14">
        <v>3</v>
      </c>
      <c r="G140" s="14"/>
      <c r="H140" s="14"/>
      <c r="I140" s="14"/>
      <c r="J140" s="15" t="s">
        <v>1165</v>
      </c>
      <c r="K140" s="15" t="s">
        <v>932</v>
      </c>
      <c r="L140" s="17" t="s">
        <v>1166</v>
      </c>
      <c r="M140" s="17" t="s">
        <v>934</v>
      </c>
      <c r="N140" s="17" t="s">
        <v>1167</v>
      </c>
      <c r="O140" s="17" t="s">
        <v>32</v>
      </c>
      <c r="P140" t="str">
        <f t="shared" si="2"/>
        <v>妙典中中</v>
      </c>
    </row>
    <row r="141" spans="1:16" x14ac:dyDescent="0.2">
      <c r="A141" s="12">
        <v>2140</v>
      </c>
      <c r="B141" s="13" t="s">
        <v>2582</v>
      </c>
      <c r="C141" s="13" t="s">
        <v>3150</v>
      </c>
      <c r="D141" s="14" t="s">
        <v>1512</v>
      </c>
      <c r="E141" s="32" t="s">
        <v>4303</v>
      </c>
      <c r="F141" s="14">
        <v>3</v>
      </c>
      <c r="G141" s="14"/>
      <c r="H141" s="14"/>
      <c r="I141" s="14"/>
      <c r="J141" s="15" t="s">
        <v>360</v>
      </c>
      <c r="K141" s="15" t="s">
        <v>1168</v>
      </c>
      <c r="L141" s="17" t="s">
        <v>361</v>
      </c>
      <c r="M141" s="17" t="s">
        <v>1169</v>
      </c>
      <c r="N141" s="17" t="s">
        <v>1170</v>
      </c>
      <c r="O141" s="17" t="s">
        <v>32</v>
      </c>
      <c r="P141" t="str">
        <f t="shared" si="2"/>
        <v>妙典中中</v>
      </c>
    </row>
    <row r="142" spans="1:16" x14ac:dyDescent="0.2">
      <c r="A142" s="12">
        <v>2141</v>
      </c>
      <c r="B142" s="13" t="s">
        <v>3151</v>
      </c>
      <c r="C142" s="13" t="s">
        <v>3152</v>
      </c>
      <c r="D142" s="14" t="s">
        <v>1512</v>
      </c>
      <c r="E142" s="32" t="s">
        <v>4303</v>
      </c>
      <c r="F142" s="14">
        <v>3</v>
      </c>
      <c r="G142" s="14"/>
      <c r="H142" s="14"/>
      <c r="I142" s="14"/>
      <c r="J142" s="15" t="s">
        <v>1171</v>
      </c>
      <c r="K142" s="15" t="s">
        <v>1172</v>
      </c>
      <c r="L142" s="17" t="s">
        <v>1173</v>
      </c>
      <c r="M142" s="17" t="s">
        <v>1174</v>
      </c>
      <c r="N142" s="17" t="s">
        <v>637</v>
      </c>
      <c r="O142" s="17" t="s">
        <v>32</v>
      </c>
      <c r="P142" t="str">
        <f t="shared" si="2"/>
        <v>妙典中中</v>
      </c>
    </row>
    <row r="143" spans="1:16" x14ac:dyDescent="0.2">
      <c r="A143" s="12">
        <v>2142</v>
      </c>
      <c r="B143" s="13" t="s">
        <v>3153</v>
      </c>
      <c r="C143" s="13" t="s">
        <v>3154</v>
      </c>
      <c r="D143" s="14" t="s">
        <v>1512</v>
      </c>
      <c r="E143" s="32" t="s">
        <v>4303</v>
      </c>
      <c r="F143" s="14">
        <v>3</v>
      </c>
      <c r="G143" s="14"/>
      <c r="H143" s="14"/>
      <c r="I143" s="14"/>
      <c r="J143" s="15" t="s">
        <v>1175</v>
      </c>
      <c r="K143" s="15" t="s">
        <v>350</v>
      </c>
      <c r="L143" s="17" t="s">
        <v>1176</v>
      </c>
      <c r="M143" s="17" t="s">
        <v>351</v>
      </c>
      <c r="N143" s="17" t="s">
        <v>1177</v>
      </c>
      <c r="O143" s="17" t="s">
        <v>32</v>
      </c>
      <c r="P143" t="str">
        <f t="shared" si="2"/>
        <v>妙典中中</v>
      </c>
    </row>
    <row r="144" spans="1:16" x14ac:dyDescent="0.2">
      <c r="A144" s="12">
        <v>2143</v>
      </c>
      <c r="B144" s="13" t="s">
        <v>3155</v>
      </c>
      <c r="C144" s="13" t="s">
        <v>3156</v>
      </c>
      <c r="D144" s="14" t="s">
        <v>1512</v>
      </c>
      <c r="E144" s="32" t="s">
        <v>4303</v>
      </c>
      <c r="F144" s="14">
        <v>3</v>
      </c>
      <c r="G144" s="14"/>
      <c r="H144" s="14"/>
      <c r="I144" s="14"/>
      <c r="J144" s="15" t="s">
        <v>1178</v>
      </c>
      <c r="K144" s="15" t="s">
        <v>947</v>
      </c>
      <c r="L144" s="17" t="s">
        <v>1179</v>
      </c>
      <c r="M144" s="17" t="s">
        <v>913</v>
      </c>
      <c r="N144" s="17" t="s">
        <v>1180</v>
      </c>
      <c r="O144" s="17" t="s">
        <v>32</v>
      </c>
      <c r="P144" t="str">
        <f t="shared" si="2"/>
        <v>妙典中中</v>
      </c>
    </row>
    <row r="145" spans="1:16" x14ac:dyDescent="0.2">
      <c r="A145" s="12">
        <v>2144</v>
      </c>
      <c r="B145" s="22" t="s">
        <v>3157</v>
      </c>
      <c r="C145" s="13" t="s">
        <v>3158</v>
      </c>
      <c r="D145" s="14" t="s">
        <v>1512</v>
      </c>
      <c r="E145" s="32" t="s">
        <v>4303</v>
      </c>
      <c r="F145" s="14">
        <v>2</v>
      </c>
      <c r="G145" s="14"/>
      <c r="H145" s="14"/>
      <c r="I145" s="14"/>
      <c r="J145" s="15" t="s">
        <v>2323</v>
      </c>
      <c r="K145" s="15" t="s">
        <v>2324</v>
      </c>
      <c r="L145" s="17" t="s">
        <v>2325</v>
      </c>
      <c r="M145" s="17" t="s">
        <v>2326</v>
      </c>
      <c r="N145" s="17" t="s">
        <v>2131</v>
      </c>
      <c r="O145" s="17" t="s">
        <v>32</v>
      </c>
      <c r="P145" t="str">
        <f t="shared" si="2"/>
        <v>妙典中中</v>
      </c>
    </row>
    <row r="146" spans="1:16" x14ac:dyDescent="0.2">
      <c r="A146" s="12">
        <v>2145</v>
      </c>
      <c r="B146" s="22" t="s">
        <v>3159</v>
      </c>
      <c r="C146" s="13" t="s">
        <v>3160</v>
      </c>
      <c r="D146" s="14" t="s">
        <v>1512</v>
      </c>
      <c r="E146" s="32" t="s">
        <v>4303</v>
      </c>
      <c r="F146" s="14">
        <v>2</v>
      </c>
      <c r="G146" s="14"/>
      <c r="H146" s="14"/>
      <c r="I146" s="14"/>
      <c r="J146" s="15" t="s">
        <v>2327</v>
      </c>
      <c r="K146" s="15" t="s">
        <v>2082</v>
      </c>
      <c r="L146" s="17" t="s">
        <v>1045</v>
      </c>
      <c r="M146" s="17" t="s">
        <v>2083</v>
      </c>
      <c r="N146" s="17" t="s">
        <v>2261</v>
      </c>
      <c r="O146" s="17" t="s">
        <v>32</v>
      </c>
      <c r="P146" t="str">
        <f t="shared" si="2"/>
        <v>妙典中中</v>
      </c>
    </row>
    <row r="147" spans="1:16" x14ac:dyDescent="0.2">
      <c r="A147" s="12">
        <v>2146</v>
      </c>
      <c r="B147" s="22" t="s">
        <v>3161</v>
      </c>
      <c r="C147" s="13" t="s">
        <v>3162</v>
      </c>
      <c r="D147" s="14" t="s">
        <v>1512</v>
      </c>
      <c r="E147" s="32" t="s">
        <v>4303</v>
      </c>
      <c r="F147" s="14">
        <v>2</v>
      </c>
      <c r="G147" s="14"/>
      <c r="H147" s="14"/>
      <c r="I147" s="14"/>
      <c r="J147" s="15" t="s">
        <v>2328</v>
      </c>
      <c r="K147" s="15" t="s">
        <v>1002</v>
      </c>
      <c r="L147" s="17" t="s">
        <v>2329</v>
      </c>
      <c r="M147" s="17" t="s">
        <v>1003</v>
      </c>
      <c r="N147" s="17" t="s">
        <v>2330</v>
      </c>
      <c r="O147" s="17" t="s">
        <v>32</v>
      </c>
      <c r="P147" t="str">
        <f t="shared" si="2"/>
        <v>妙典中中</v>
      </c>
    </row>
    <row r="148" spans="1:16" x14ac:dyDescent="0.2">
      <c r="A148" s="12">
        <v>2147</v>
      </c>
      <c r="B148" s="22" t="s">
        <v>3163</v>
      </c>
      <c r="C148" s="13" t="s">
        <v>3050</v>
      </c>
      <c r="D148" s="14" t="s">
        <v>1512</v>
      </c>
      <c r="E148" s="32" t="s">
        <v>4303</v>
      </c>
      <c r="F148" s="14">
        <v>2</v>
      </c>
      <c r="G148" s="14"/>
      <c r="H148" s="14"/>
      <c r="I148" s="14"/>
      <c r="J148" s="15" t="s">
        <v>2331</v>
      </c>
      <c r="K148" s="15" t="s">
        <v>1013</v>
      </c>
      <c r="L148" s="17" t="s">
        <v>2332</v>
      </c>
      <c r="M148" s="17" t="s">
        <v>1014</v>
      </c>
      <c r="N148" s="17" t="s">
        <v>2333</v>
      </c>
      <c r="O148" s="17" t="s">
        <v>32</v>
      </c>
      <c r="P148" t="str">
        <f t="shared" si="2"/>
        <v>妙典中中</v>
      </c>
    </row>
    <row r="149" spans="1:16" x14ac:dyDescent="0.2">
      <c r="A149" s="12">
        <v>2148</v>
      </c>
      <c r="B149" s="22" t="s">
        <v>2963</v>
      </c>
      <c r="C149" s="13" t="s">
        <v>3164</v>
      </c>
      <c r="D149" s="14" t="s">
        <v>1512</v>
      </c>
      <c r="E149" s="32" t="s">
        <v>4303</v>
      </c>
      <c r="F149" s="14">
        <v>2</v>
      </c>
      <c r="G149" s="14"/>
      <c r="H149" s="14"/>
      <c r="I149" s="14"/>
      <c r="J149" s="15" t="s">
        <v>1021</v>
      </c>
      <c r="K149" s="15" t="s">
        <v>956</v>
      </c>
      <c r="L149" s="17" t="s">
        <v>343</v>
      </c>
      <c r="M149" s="17" t="s">
        <v>958</v>
      </c>
      <c r="N149" s="17" t="s">
        <v>2334</v>
      </c>
      <c r="O149" s="17" t="s">
        <v>32</v>
      </c>
      <c r="P149" t="str">
        <f t="shared" si="2"/>
        <v>妙典中中</v>
      </c>
    </row>
    <row r="150" spans="1:16" x14ac:dyDescent="0.2">
      <c r="A150" s="12">
        <v>2149</v>
      </c>
      <c r="B150" s="22" t="s">
        <v>3165</v>
      </c>
      <c r="C150" s="13" t="s">
        <v>3166</v>
      </c>
      <c r="D150" s="14" t="s">
        <v>1512</v>
      </c>
      <c r="E150" s="32" t="s">
        <v>4303</v>
      </c>
      <c r="F150" s="14">
        <v>2</v>
      </c>
      <c r="G150" s="14"/>
      <c r="H150" s="14"/>
      <c r="I150" s="14"/>
      <c r="J150" s="15" t="s">
        <v>2335</v>
      </c>
      <c r="K150" s="15" t="s">
        <v>2336</v>
      </c>
      <c r="L150" s="17" t="s">
        <v>2337</v>
      </c>
      <c r="M150" s="17" t="s">
        <v>2338</v>
      </c>
      <c r="N150" s="17" t="s">
        <v>2339</v>
      </c>
      <c r="O150" s="17" t="s">
        <v>32</v>
      </c>
      <c r="P150" t="str">
        <f t="shared" si="2"/>
        <v>妙典中中</v>
      </c>
    </row>
    <row r="151" spans="1:16" x14ac:dyDescent="0.2">
      <c r="A151" s="12">
        <v>2150</v>
      </c>
      <c r="B151" s="22" t="s">
        <v>3167</v>
      </c>
      <c r="C151" s="13" t="s">
        <v>3168</v>
      </c>
      <c r="D151" s="14" t="s">
        <v>1512</v>
      </c>
      <c r="E151" s="32" t="s">
        <v>4303</v>
      </c>
      <c r="F151" s="14">
        <v>2</v>
      </c>
      <c r="G151" s="14"/>
      <c r="H151" s="14"/>
      <c r="I151" s="14"/>
      <c r="J151" s="15" t="s">
        <v>2340</v>
      </c>
      <c r="K151" s="15" t="s">
        <v>953</v>
      </c>
      <c r="L151" s="17" t="s">
        <v>2341</v>
      </c>
      <c r="M151" s="17" t="s">
        <v>954</v>
      </c>
      <c r="N151" s="17" t="s">
        <v>2342</v>
      </c>
      <c r="O151" s="17" t="s">
        <v>32</v>
      </c>
      <c r="P151" t="str">
        <f t="shared" si="2"/>
        <v>妙典中中</v>
      </c>
    </row>
    <row r="152" spans="1:16" x14ac:dyDescent="0.2">
      <c r="A152" s="12">
        <v>2151</v>
      </c>
      <c r="B152" s="22" t="s">
        <v>3169</v>
      </c>
      <c r="C152" s="13" t="s">
        <v>3170</v>
      </c>
      <c r="D152" s="14" t="s">
        <v>1512</v>
      </c>
      <c r="E152" s="32" t="s">
        <v>4303</v>
      </c>
      <c r="F152" s="14">
        <v>2</v>
      </c>
      <c r="G152" s="14"/>
      <c r="H152" s="14"/>
      <c r="I152" s="14"/>
      <c r="J152" s="15" t="s">
        <v>2343</v>
      </c>
      <c r="K152" s="15" t="s">
        <v>79</v>
      </c>
      <c r="L152" s="17" t="s">
        <v>2344</v>
      </c>
      <c r="M152" s="17" t="s">
        <v>80</v>
      </c>
      <c r="N152" s="17" t="s">
        <v>2345</v>
      </c>
      <c r="O152" s="17" t="s">
        <v>32</v>
      </c>
      <c r="P152" t="str">
        <f t="shared" si="2"/>
        <v>妙典中中</v>
      </c>
    </row>
    <row r="153" spans="1:16" x14ac:dyDescent="0.2">
      <c r="A153" s="12">
        <v>2152</v>
      </c>
      <c r="B153" s="13" t="s">
        <v>2897</v>
      </c>
      <c r="C153" s="13" t="s">
        <v>3171</v>
      </c>
      <c r="D153" s="14" t="s">
        <v>1512</v>
      </c>
      <c r="E153" s="32" t="s">
        <v>4303</v>
      </c>
      <c r="F153" s="14">
        <v>2</v>
      </c>
      <c r="G153" s="14"/>
      <c r="H153" s="14"/>
      <c r="I153" s="14"/>
      <c r="J153" s="15" t="s">
        <v>145</v>
      </c>
      <c r="K153" s="15" t="s">
        <v>1018</v>
      </c>
      <c r="L153" s="17" t="s">
        <v>146</v>
      </c>
      <c r="M153" s="17" t="s">
        <v>1019</v>
      </c>
      <c r="N153" s="17" t="s">
        <v>1708</v>
      </c>
      <c r="O153" s="17" t="s">
        <v>32</v>
      </c>
      <c r="P153" t="str">
        <f t="shared" si="2"/>
        <v>妙典中中</v>
      </c>
    </row>
    <row r="154" spans="1:16" x14ac:dyDescent="0.2">
      <c r="A154" s="12">
        <v>2153</v>
      </c>
      <c r="B154" s="13" t="s">
        <v>3172</v>
      </c>
      <c r="C154" s="13" t="s">
        <v>3173</v>
      </c>
      <c r="D154" s="14" t="s">
        <v>1512</v>
      </c>
      <c r="E154" s="32" t="s">
        <v>4303</v>
      </c>
      <c r="F154" s="14">
        <v>2</v>
      </c>
      <c r="G154" s="14"/>
      <c r="H154" s="14"/>
      <c r="I154" s="14"/>
      <c r="J154" s="15" t="s">
        <v>371</v>
      </c>
      <c r="K154" s="15" t="s">
        <v>2346</v>
      </c>
      <c r="L154" s="17" t="s">
        <v>372</v>
      </c>
      <c r="M154" s="17" t="s">
        <v>2347</v>
      </c>
      <c r="N154" s="17" t="s">
        <v>2348</v>
      </c>
      <c r="O154" s="17" t="s">
        <v>32</v>
      </c>
      <c r="P154" t="str">
        <f t="shared" si="2"/>
        <v>妙典中中</v>
      </c>
    </row>
    <row r="155" spans="1:16" x14ac:dyDescent="0.2">
      <c r="A155" s="12">
        <v>2154</v>
      </c>
      <c r="B155" s="13" t="s">
        <v>2870</v>
      </c>
      <c r="C155" s="13" t="s">
        <v>3174</v>
      </c>
      <c r="D155" s="14" t="s">
        <v>1512</v>
      </c>
      <c r="E155" s="32" t="s">
        <v>4303</v>
      </c>
      <c r="F155" s="14">
        <v>2</v>
      </c>
      <c r="G155" s="14"/>
      <c r="H155" s="14"/>
      <c r="I155" s="14"/>
      <c r="J155" s="15" t="s">
        <v>276</v>
      </c>
      <c r="K155" s="15" t="s">
        <v>1047</v>
      </c>
      <c r="L155" s="17" t="s">
        <v>277</v>
      </c>
      <c r="M155" s="17" t="s">
        <v>1466</v>
      </c>
      <c r="N155" s="17" t="s">
        <v>1709</v>
      </c>
      <c r="O155" s="17" t="s">
        <v>32</v>
      </c>
      <c r="P155" t="str">
        <f t="shared" si="2"/>
        <v>妙典中中</v>
      </c>
    </row>
    <row r="156" spans="1:16" x14ac:dyDescent="0.2">
      <c r="A156" s="12">
        <v>2155</v>
      </c>
      <c r="B156" s="13" t="s">
        <v>3175</v>
      </c>
      <c r="C156" s="13" t="s">
        <v>3176</v>
      </c>
      <c r="D156" s="14" t="s">
        <v>1512</v>
      </c>
      <c r="E156" s="32" t="s">
        <v>4303</v>
      </c>
      <c r="F156" s="14">
        <v>2</v>
      </c>
      <c r="G156" s="14"/>
      <c r="H156" s="14"/>
      <c r="I156" s="14"/>
      <c r="J156" s="15" t="s">
        <v>295</v>
      </c>
      <c r="K156" s="15" t="s">
        <v>914</v>
      </c>
      <c r="L156" s="17" t="s">
        <v>296</v>
      </c>
      <c r="M156" s="17" t="s">
        <v>915</v>
      </c>
      <c r="N156" s="17" t="s">
        <v>1876</v>
      </c>
      <c r="O156" s="17" t="s">
        <v>32</v>
      </c>
      <c r="P156" t="str">
        <f t="shared" si="2"/>
        <v>妙典中中</v>
      </c>
    </row>
    <row r="157" spans="1:16" x14ac:dyDescent="0.2">
      <c r="A157" s="12">
        <v>2156</v>
      </c>
      <c r="B157" s="13" t="s">
        <v>2826</v>
      </c>
      <c r="C157" s="13" t="s">
        <v>3177</v>
      </c>
      <c r="D157" s="14" t="s">
        <v>1512</v>
      </c>
      <c r="E157" s="32" t="s">
        <v>4303</v>
      </c>
      <c r="F157" s="14">
        <v>2</v>
      </c>
      <c r="G157" s="14"/>
      <c r="H157" s="14"/>
      <c r="I157" s="14"/>
      <c r="J157" s="15" t="s">
        <v>395</v>
      </c>
      <c r="K157" s="15" t="s">
        <v>2349</v>
      </c>
      <c r="L157" s="17" t="s">
        <v>396</v>
      </c>
      <c r="M157" s="17" t="s">
        <v>2350</v>
      </c>
      <c r="N157" s="17" t="s">
        <v>2351</v>
      </c>
      <c r="O157" s="17" t="s">
        <v>32</v>
      </c>
      <c r="P157" t="str">
        <f t="shared" si="2"/>
        <v>妙典中中</v>
      </c>
    </row>
    <row r="158" spans="1:16" x14ac:dyDescent="0.2">
      <c r="A158" s="12">
        <v>2157</v>
      </c>
      <c r="B158" s="13" t="s">
        <v>3178</v>
      </c>
      <c r="C158" s="13" t="s">
        <v>3179</v>
      </c>
      <c r="D158" s="14" t="s">
        <v>1512</v>
      </c>
      <c r="E158" s="32" t="s">
        <v>4303</v>
      </c>
      <c r="F158" s="14">
        <v>2</v>
      </c>
      <c r="G158" s="14"/>
      <c r="H158" s="14"/>
      <c r="I158" s="14"/>
      <c r="J158" s="15" t="s">
        <v>2352</v>
      </c>
      <c r="K158" s="15" t="s">
        <v>79</v>
      </c>
      <c r="L158" s="17" t="s">
        <v>2353</v>
      </c>
      <c r="M158" s="17" t="s">
        <v>80</v>
      </c>
      <c r="N158" s="17" t="s">
        <v>2354</v>
      </c>
      <c r="O158" s="17" t="s">
        <v>32</v>
      </c>
      <c r="P158" t="str">
        <f t="shared" si="2"/>
        <v>妙典中中</v>
      </c>
    </row>
    <row r="159" spans="1:16" x14ac:dyDescent="0.2">
      <c r="A159" s="12">
        <v>2158</v>
      </c>
      <c r="B159" s="22" t="s">
        <v>3180</v>
      </c>
      <c r="C159" s="13" t="s">
        <v>3181</v>
      </c>
      <c r="D159" s="14" t="s">
        <v>1512</v>
      </c>
      <c r="E159" s="32" t="s">
        <v>4303</v>
      </c>
      <c r="F159" s="14">
        <v>2</v>
      </c>
      <c r="G159" s="14"/>
      <c r="H159" s="14"/>
      <c r="I159" s="14"/>
      <c r="J159" s="15" t="s">
        <v>2355</v>
      </c>
      <c r="K159" s="15" t="s">
        <v>2356</v>
      </c>
      <c r="L159" s="17" t="s">
        <v>2357</v>
      </c>
      <c r="M159" s="17" t="s">
        <v>2358</v>
      </c>
      <c r="N159" s="17" t="s">
        <v>2359</v>
      </c>
      <c r="O159" s="17" t="s">
        <v>32</v>
      </c>
      <c r="P159" t="str">
        <f t="shared" si="2"/>
        <v>妙典中中</v>
      </c>
    </row>
    <row r="160" spans="1:16" x14ac:dyDescent="0.2">
      <c r="A160" s="12">
        <v>2159</v>
      </c>
      <c r="B160" s="22" t="s">
        <v>3182</v>
      </c>
      <c r="C160" s="13" t="s">
        <v>3183</v>
      </c>
      <c r="D160" s="14" t="s">
        <v>1512</v>
      </c>
      <c r="E160" s="32" t="s">
        <v>4303</v>
      </c>
      <c r="F160" s="14">
        <v>2</v>
      </c>
      <c r="G160" s="14"/>
      <c r="H160" s="14"/>
      <c r="I160" s="14"/>
      <c r="J160" s="15" t="s">
        <v>2360</v>
      </c>
      <c r="K160" s="15" t="s">
        <v>3184</v>
      </c>
      <c r="L160" s="17" t="s">
        <v>2361</v>
      </c>
      <c r="M160" s="17" t="s">
        <v>2362</v>
      </c>
      <c r="N160" s="17" t="s">
        <v>2345</v>
      </c>
      <c r="O160" s="17" t="s">
        <v>32</v>
      </c>
      <c r="P160" t="str">
        <f t="shared" si="2"/>
        <v>妙典中中</v>
      </c>
    </row>
    <row r="161" spans="1:16" x14ac:dyDescent="0.2">
      <c r="A161" s="12">
        <v>2160</v>
      </c>
      <c r="B161" s="22" t="s">
        <v>3185</v>
      </c>
      <c r="C161" s="13" t="s">
        <v>3186</v>
      </c>
      <c r="D161" s="14" t="s">
        <v>1512</v>
      </c>
      <c r="E161" s="32" t="s">
        <v>4304</v>
      </c>
      <c r="F161" s="14">
        <v>3</v>
      </c>
      <c r="G161" s="14"/>
      <c r="H161" s="14"/>
      <c r="I161" s="14"/>
      <c r="J161" s="15" t="s">
        <v>1250</v>
      </c>
      <c r="K161" s="15" t="s">
        <v>916</v>
      </c>
      <c r="L161" s="17" t="s">
        <v>1251</v>
      </c>
      <c r="M161" s="17" t="s">
        <v>917</v>
      </c>
      <c r="N161" s="17" t="s">
        <v>417</v>
      </c>
      <c r="O161" s="17" t="s">
        <v>32</v>
      </c>
      <c r="P161" t="str">
        <f t="shared" si="2"/>
        <v>和洋国府台中中</v>
      </c>
    </row>
    <row r="162" spans="1:16" x14ac:dyDescent="0.2">
      <c r="A162" s="12">
        <v>2161</v>
      </c>
      <c r="B162" s="13" t="s">
        <v>3187</v>
      </c>
      <c r="C162" s="13" t="s">
        <v>3188</v>
      </c>
      <c r="D162" s="14" t="s">
        <v>1512</v>
      </c>
      <c r="E162" s="32" t="s">
        <v>4304</v>
      </c>
      <c r="F162" s="14">
        <v>3</v>
      </c>
      <c r="G162" s="14"/>
      <c r="H162" s="14"/>
      <c r="I162" s="14"/>
      <c r="J162" s="15" t="s">
        <v>244</v>
      </c>
      <c r="K162" s="15" t="s">
        <v>922</v>
      </c>
      <c r="L162" s="17" t="s">
        <v>245</v>
      </c>
      <c r="M162" s="17" t="s">
        <v>923</v>
      </c>
      <c r="N162" s="17" t="s">
        <v>1249</v>
      </c>
      <c r="O162" s="17" t="s">
        <v>32</v>
      </c>
      <c r="P162" t="str">
        <f t="shared" si="2"/>
        <v>和洋国府台中中</v>
      </c>
    </row>
    <row r="163" spans="1:16" x14ac:dyDescent="0.2">
      <c r="A163" s="12">
        <v>2162</v>
      </c>
      <c r="B163" s="13" t="s">
        <v>3189</v>
      </c>
      <c r="C163" s="13" t="s">
        <v>3190</v>
      </c>
      <c r="D163" s="14" t="s">
        <v>1512</v>
      </c>
      <c r="E163" s="32" t="s">
        <v>4304</v>
      </c>
      <c r="F163" s="14">
        <v>2</v>
      </c>
      <c r="G163" s="14"/>
      <c r="H163" s="14"/>
      <c r="I163" s="14"/>
      <c r="J163" s="15" t="s">
        <v>2408</v>
      </c>
      <c r="K163" s="15" t="s">
        <v>2409</v>
      </c>
      <c r="L163" s="17" t="s">
        <v>2410</v>
      </c>
      <c r="M163" s="17" t="s">
        <v>2411</v>
      </c>
      <c r="N163" s="17" t="s">
        <v>2412</v>
      </c>
      <c r="O163" s="17" t="s">
        <v>32</v>
      </c>
      <c r="P163" t="str">
        <f t="shared" si="2"/>
        <v>和洋国府台中中</v>
      </c>
    </row>
    <row r="164" spans="1:16" x14ac:dyDescent="0.2">
      <c r="A164" s="12">
        <v>2163</v>
      </c>
      <c r="B164" s="13" t="s">
        <v>3191</v>
      </c>
      <c r="C164" s="13" t="s">
        <v>3192</v>
      </c>
      <c r="D164" s="14" t="s">
        <v>1512</v>
      </c>
      <c r="E164" s="32" t="s">
        <v>4304</v>
      </c>
      <c r="F164" s="14">
        <v>2</v>
      </c>
      <c r="G164" s="14"/>
      <c r="H164" s="14"/>
      <c r="I164" s="14"/>
      <c r="J164" s="15" t="s">
        <v>2413</v>
      </c>
      <c r="K164" s="15" t="s">
        <v>2414</v>
      </c>
      <c r="L164" s="17" t="s">
        <v>2415</v>
      </c>
      <c r="M164" s="17" t="s">
        <v>2416</v>
      </c>
      <c r="N164" s="17" t="s">
        <v>1918</v>
      </c>
      <c r="O164" s="17" t="s">
        <v>32</v>
      </c>
      <c r="P164" t="str">
        <f t="shared" si="2"/>
        <v>和洋国府台中中</v>
      </c>
    </row>
    <row r="165" spans="1:16" x14ac:dyDescent="0.2">
      <c r="A165" s="12">
        <v>2164</v>
      </c>
      <c r="B165" s="13" t="s">
        <v>3193</v>
      </c>
      <c r="C165" s="13" t="s">
        <v>3194</v>
      </c>
      <c r="D165" s="14" t="s">
        <v>1512</v>
      </c>
      <c r="E165" s="32" t="s">
        <v>4304</v>
      </c>
      <c r="F165" s="14">
        <v>2</v>
      </c>
      <c r="G165" s="14"/>
      <c r="H165" s="14"/>
      <c r="I165" s="14"/>
      <c r="J165" s="15" t="s">
        <v>2417</v>
      </c>
      <c r="K165" s="15" t="s">
        <v>2418</v>
      </c>
      <c r="L165" s="17" t="s">
        <v>2419</v>
      </c>
      <c r="M165" s="17" t="s">
        <v>2420</v>
      </c>
      <c r="N165" s="17" t="s">
        <v>2382</v>
      </c>
      <c r="O165" s="17" t="s">
        <v>32</v>
      </c>
      <c r="P165" t="str">
        <f t="shared" si="2"/>
        <v>和洋国府台中中</v>
      </c>
    </row>
    <row r="166" spans="1:16" x14ac:dyDescent="0.2">
      <c r="A166" s="12">
        <v>2165</v>
      </c>
      <c r="B166" s="13" t="s">
        <v>1135</v>
      </c>
      <c r="C166" s="13" t="s">
        <v>1136</v>
      </c>
      <c r="D166" s="14" t="s">
        <v>1512</v>
      </c>
      <c r="E166" s="32" t="s">
        <v>4283</v>
      </c>
      <c r="F166" s="14">
        <v>3</v>
      </c>
      <c r="G166" s="14"/>
      <c r="H166" s="14"/>
      <c r="I166" s="14"/>
      <c r="J166" s="15" t="s">
        <v>36</v>
      </c>
      <c r="K166" s="15" t="s">
        <v>972</v>
      </c>
      <c r="L166" s="17" t="s">
        <v>38</v>
      </c>
      <c r="M166" s="17" t="s">
        <v>973</v>
      </c>
      <c r="N166" s="17" t="s">
        <v>1137</v>
      </c>
      <c r="O166" s="17" t="s">
        <v>32</v>
      </c>
      <c r="P166" t="str">
        <f t="shared" si="2"/>
        <v>下貝塚中中</v>
      </c>
    </row>
    <row r="167" spans="1:16" x14ac:dyDescent="0.2">
      <c r="A167" s="12">
        <v>2166</v>
      </c>
      <c r="B167" s="13" t="s">
        <v>1138</v>
      </c>
      <c r="C167" s="13" t="s">
        <v>1139</v>
      </c>
      <c r="D167" s="14" t="s">
        <v>1512</v>
      </c>
      <c r="E167" s="32" t="s">
        <v>4283</v>
      </c>
      <c r="F167" s="14">
        <v>3</v>
      </c>
      <c r="G167" s="14"/>
      <c r="H167" s="14"/>
      <c r="I167" s="14"/>
      <c r="J167" s="15" t="s">
        <v>271</v>
      </c>
      <c r="K167" s="15" t="s">
        <v>1140</v>
      </c>
      <c r="L167" s="17" t="s">
        <v>272</v>
      </c>
      <c r="M167" s="17" t="s">
        <v>1141</v>
      </c>
      <c r="N167" s="17" t="s">
        <v>1142</v>
      </c>
      <c r="O167" s="17" t="s">
        <v>32</v>
      </c>
      <c r="P167" t="str">
        <f t="shared" si="2"/>
        <v>下貝塚中中</v>
      </c>
    </row>
    <row r="168" spans="1:16" x14ac:dyDescent="0.2">
      <c r="A168" s="12">
        <v>2167</v>
      </c>
      <c r="B168" s="13" t="s">
        <v>1143</v>
      </c>
      <c r="C168" s="13" t="s">
        <v>1144</v>
      </c>
      <c r="D168" s="14" t="s">
        <v>1512</v>
      </c>
      <c r="E168" s="32" t="s">
        <v>4283</v>
      </c>
      <c r="F168" s="14">
        <v>3</v>
      </c>
      <c r="G168" s="14"/>
      <c r="H168" s="14"/>
      <c r="I168" s="14"/>
      <c r="J168" s="15" t="s">
        <v>1145</v>
      </c>
      <c r="K168" s="15" t="s">
        <v>1146</v>
      </c>
      <c r="L168" s="17" t="s">
        <v>1147</v>
      </c>
      <c r="M168" s="17" t="s">
        <v>954</v>
      </c>
      <c r="N168" s="17" t="s">
        <v>445</v>
      </c>
      <c r="O168" s="17" t="s">
        <v>32</v>
      </c>
      <c r="P168" t="str">
        <f t="shared" si="2"/>
        <v>下貝塚中中</v>
      </c>
    </row>
    <row r="169" spans="1:16" x14ac:dyDescent="0.2">
      <c r="A169" s="12">
        <v>2168</v>
      </c>
      <c r="B169" s="13" t="s">
        <v>1138</v>
      </c>
      <c r="C169" s="13" t="s">
        <v>3195</v>
      </c>
      <c r="D169" s="14" t="s">
        <v>1512</v>
      </c>
      <c r="E169" s="32" t="s">
        <v>4283</v>
      </c>
      <c r="F169" s="14">
        <v>2</v>
      </c>
      <c r="G169" s="14"/>
      <c r="H169" s="14"/>
      <c r="I169" s="14"/>
      <c r="J169" s="15" t="s">
        <v>271</v>
      </c>
      <c r="K169" s="15" t="s">
        <v>974</v>
      </c>
      <c r="L169" s="17" t="s">
        <v>272</v>
      </c>
      <c r="M169" s="17" t="s">
        <v>975</v>
      </c>
      <c r="N169" s="17" t="s">
        <v>2085</v>
      </c>
      <c r="O169" s="17" t="s">
        <v>32</v>
      </c>
      <c r="P169" t="str">
        <f t="shared" si="2"/>
        <v>下貝塚中中</v>
      </c>
    </row>
    <row r="170" spans="1:16" x14ac:dyDescent="0.2">
      <c r="A170" s="12">
        <v>2169</v>
      </c>
      <c r="B170" s="13" t="s">
        <v>3196</v>
      </c>
      <c r="C170" s="13" t="s">
        <v>3197</v>
      </c>
      <c r="D170" s="14" t="s">
        <v>1512</v>
      </c>
      <c r="E170" s="32" t="s">
        <v>4283</v>
      </c>
      <c r="F170" s="14">
        <v>2</v>
      </c>
      <c r="G170" s="14"/>
      <c r="H170" s="14"/>
      <c r="I170" s="14"/>
      <c r="J170" s="15" t="s">
        <v>2086</v>
      </c>
      <c r="K170" s="15" t="s">
        <v>1771</v>
      </c>
      <c r="L170" s="17" t="s">
        <v>2087</v>
      </c>
      <c r="M170" s="17" t="s">
        <v>1773</v>
      </c>
      <c r="N170" s="17" t="s">
        <v>2088</v>
      </c>
      <c r="O170" s="17" t="s">
        <v>32</v>
      </c>
      <c r="P170" t="str">
        <f t="shared" si="2"/>
        <v>下貝塚中中</v>
      </c>
    </row>
    <row r="171" spans="1:16" x14ac:dyDescent="0.2">
      <c r="A171" s="12">
        <v>2170</v>
      </c>
      <c r="B171" s="13" t="s">
        <v>3128</v>
      </c>
      <c r="C171" s="13" t="s">
        <v>3198</v>
      </c>
      <c r="D171" s="14" t="s">
        <v>2319</v>
      </c>
      <c r="E171" s="32" t="s">
        <v>4283</v>
      </c>
      <c r="F171" s="14">
        <v>3</v>
      </c>
      <c r="G171" s="14"/>
      <c r="H171" s="14"/>
      <c r="I171" s="14"/>
      <c r="J171" s="15" t="s">
        <v>219</v>
      </c>
      <c r="K171" s="15" t="s">
        <v>3199</v>
      </c>
      <c r="L171" s="17" t="s">
        <v>220</v>
      </c>
      <c r="M171" s="17" t="s">
        <v>3200</v>
      </c>
      <c r="N171" s="17" t="s">
        <v>417</v>
      </c>
      <c r="O171" s="17" t="s">
        <v>32</v>
      </c>
      <c r="P171" t="str">
        <f t="shared" si="2"/>
        <v>下貝塚中中</v>
      </c>
    </row>
    <row r="172" spans="1:16" x14ac:dyDescent="0.2">
      <c r="A172" s="12">
        <v>2171</v>
      </c>
      <c r="B172" s="13" t="s">
        <v>3201</v>
      </c>
      <c r="C172" s="13" t="s">
        <v>3202</v>
      </c>
      <c r="D172" s="14" t="s">
        <v>2319</v>
      </c>
      <c r="E172" s="32" t="s">
        <v>4283</v>
      </c>
      <c r="F172" s="14">
        <v>2</v>
      </c>
      <c r="G172" s="14"/>
      <c r="H172" s="14"/>
      <c r="I172" s="14"/>
      <c r="J172" s="15" t="s">
        <v>3203</v>
      </c>
      <c r="K172" s="15" t="s">
        <v>947</v>
      </c>
      <c r="L172" s="17" t="s">
        <v>3204</v>
      </c>
      <c r="M172" s="17" t="s">
        <v>913</v>
      </c>
      <c r="N172" s="17" t="s">
        <v>3205</v>
      </c>
      <c r="O172" s="17" t="s">
        <v>32</v>
      </c>
      <c r="P172" t="str">
        <f t="shared" si="2"/>
        <v>下貝塚中中</v>
      </c>
    </row>
    <row r="173" spans="1:16" x14ac:dyDescent="0.2">
      <c r="A173" s="12">
        <v>2172</v>
      </c>
      <c r="B173" s="13" t="s">
        <v>3206</v>
      </c>
      <c r="C173" s="13" t="s">
        <v>1032</v>
      </c>
      <c r="D173" s="14" t="s">
        <v>1512</v>
      </c>
      <c r="E173" s="32" t="s">
        <v>4295</v>
      </c>
      <c r="F173" s="14">
        <v>3</v>
      </c>
      <c r="G173" s="14"/>
      <c r="H173" s="14"/>
      <c r="I173" s="14"/>
      <c r="J173" s="15" t="s">
        <v>1033</v>
      </c>
      <c r="K173" s="15" t="s">
        <v>1034</v>
      </c>
      <c r="L173" s="17" t="s">
        <v>1035</v>
      </c>
      <c r="M173" s="17" t="s">
        <v>1036</v>
      </c>
      <c r="N173" s="17" t="s">
        <v>1037</v>
      </c>
      <c r="O173" s="17" t="s">
        <v>32</v>
      </c>
      <c r="P173" t="str">
        <f t="shared" si="2"/>
        <v>東海大浦安中中</v>
      </c>
    </row>
    <row r="174" spans="1:16" x14ac:dyDescent="0.2">
      <c r="A174" s="12">
        <v>2173</v>
      </c>
      <c r="B174" s="13" t="s">
        <v>144</v>
      </c>
      <c r="C174" s="13" t="s">
        <v>3207</v>
      </c>
      <c r="D174" s="14" t="s">
        <v>1512</v>
      </c>
      <c r="E174" s="32" t="s">
        <v>4295</v>
      </c>
      <c r="F174" s="14">
        <v>3</v>
      </c>
      <c r="G174" s="14"/>
      <c r="H174" s="14"/>
      <c r="I174" s="14"/>
      <c r="J174" s="15" t="s">
        <v>145</v>
      </c>
      <c r="K174" s="15" t="s">
        <v>935</v>
      </c>
      <c r="L174" s="17" t="s">
        <v>146</v>
      </c>
      <c r="M174" s="17" t="s">
        <v>936</v>
      </c>
      <c r="N174" s="17" t="s">
        <v>458</v>
      </c>
      <c r="O174" s="17" t="s">
        <v>32</v>
      </c>
      <c r="P174" t="str">
        <f t="shared" si="2"/>
        <v>東海大浦安中中</v>
      </c>
    </row>
    <row r="175" spans="1:16" x14ac:dyDescent="0.2">
      <c r="A175" s="12">
        <v>2174</v>
      </c>
      <c r="B175" s="13" t="s">
        <v>2762</v>
      </c>
      <c r="C175" s="13" t="s">
        <v>3208</v>
      </c>
      <c r="D175" s="14" t="s">
        <v>1512</v>
      </c>
      <c r="E175" s="32" t="s">
        <v>4295</v>
      </c>
      <c r="F175" s="14">
        <v>3</v>
      </c>
      <c r="G175" s="14"/>
      <c r="H175" s="14"/>
      <c r="I175" s="14"/>
      <c r="J175" s="15" t="s">
        <v>735</v>
      </c>
      <c r="K175" s="15" t="s">
        <v>972</v>
      </c>
      <c r="L175" s="17" t="s">
        <v>737</v>
      </c>
      <c r="M175" s="17" t="s">
        <v>973</v>
      </c>
      <c r="N175" s="17" t="s">
        <v>1038</v>
      </c>
      <c r="O175" s="17" t="s">
        <v>32</v>
      </c>
      <c r="P175" t="str">
        <f t="shared" si="2"/>
        <v>東海大浦安中中</v>
      </c>
    </row>
    <row r="176" spans="1:16" x14ac:dyDescent="0.2">
      <c r="A176" s="12">
        <v>2175</v>
      </c>
      <c r="B176" s="13" t="s">
        <v>3209</v>
      </c>
      <c r="C176" s="13" t="s">
        <v>3210</v>
      </c>
      <c r="D176" s="14" t="s">
        <v>1512</v>
      </c>
      <c r="E176" s="32" t="s">
        <v>4295</v>
      </c>
      <c r="F176" s="14">
        <v>3</v>
      </c>
      <c r="G176" s="14"/>
      <c r="H176" s="14"/>
      <c r="I176" s="14"/>
      <c r="J176" s="15" t="s">
        <v>160</v>
      </c>
      <c r="K176" s="15" t="s">
        <v>1039</v>
      </c>
      <c r="L176" s="17" t="s">
        <v>161</v>
      </c>
      <c r="M176" s="17" t="s">
        <v>1040</v>
      </c>
      <c r="N176" s="17" t="s">
        <v>1041</v>
      </c>
      <c r="O176" s="17" t="s">
        <v>32</v>
      </c>
      <c r="P176" t="str">
        <f t="shared" si="2"/>
        <v>東海大浦安中中</v>
      </c>
    </row>
    <row r="177" spans="1:16" x14ac:dyDescent="0.2">
      <c r="A177" s="12">
        <v>2176</v>
      </c>
      <c r="B177" s="13" t="s">
        <v>3023</v>
      </c>
      <c r="C177" s="13" t="s">
        <v>3211</v>
      </c>
      <c r="D177" s="14" t="s">
        <v>1512</v>
      </c>
      <c r="E177" s="32" t="s">
        <v>4295</v>
      </c>
      <c r="F177" s="14">
        <v>2</v>
      </c>
      <c r="G177" s="14"/>
      <c r="H177" s="14"/>
      <c r="I177" s="14"/>
      <c r="J177" s="15" t="s">
        <v>1934</v>
      </c>
      <c r="K177" s="15" t="s">
        <v>1935</v>
      </c>
      <c r="L177" s="17" t="s">
        <v>1936</v>
      </c>
      <c r="M177" s="17" t="s">
        <v>1001</v>
      </c>
      <c r="N177" s="17" t="s">
        <v>1937</v>
      </c>
      <c r="O177" s="17" t="s">
        <v>32</v>
      </c>
      <c r="P177" t="str">
        <f t="shared" si="2"/>
        <v>東海大浦安中中</v>
      </c>
    </row>
    <row r="178" spans="1:16" x14ac:dyDescent="0.2">
      <c r="A178" s="12">
        <v>2177</v>
      </c>
      <c r="B178" s="13" t="s">
        <v>2519</v>
      </c>
      <c r="C178" s="13" t="s">
        <v>3212</v>
      </c>
      <c r="D178" s="14" t="s">
        <v>1512</v>
      </c>
      <c r="E178" s="32" t="s">
        <v>4295</v>
      </c>
      <c r="F178" s="14">
        <v>2</v>
      </c>
      <c r="G178" s="14"/>
      <c r="H178" s="14"/>
      <c r="I178" s="14"/>
      <c r="J178" s="15" t="s">
        <v>1938</v>
      </c>
      <c r="K178" s="15" t="s">
        <v>932</v>
      </c>
      <c r="L178" s="17" t="s">
        <v>1939</v>
      </c>
      <c r="M178" s="17" t="s">
        <v>934</v>
      </c>
      <c r="N178" s="17" t="s">
        <v>1940</v>
      </c>
      <c r="O178" s="17" t="s">
        <v>32</v>
      </c>
      <c r="P178" t="str">
        <f t="shared" si="2"/>
        <v>東海大浦安中中</v>
      </c>
    </row>
    <row r="179" spans="1:16" x14ac:dyDescent="0.2">
      <c r="A179" s="12">
        <v>2178</v>
      </c>
      <c r="B179" s="13" t="s">
        <v>3213</v>
      </c>
      <c r="C179" s="13" t="s">
        <v>3214</v>
      </c>
      <c r="D179" s="14" t="s">
        <v>87</v>
      </c>
      <c r="E179" s="32" t="s">
        <v>4303</v>
      </c>
      <c r="F179" s="14">
        <v>2</v>
      </c>
      <c r="G179" s="14" t="s">
        <v>1544</v>
      </c>
      <c r="H179" s="14" t="s">
        <v>390</v>
      </c>
      <c r="I179" s="14"/>
      <c r="J179" s="15" t="s">
        <v>3215</v>
      </c>
      <c r="K179" s="15" t="s">
        <v>920</v>
      </c>
      <c r="L179" s="17" t="s">
        <v>3216</v>
      </c>
      <c r="M179" s="17" t="s">
        <v>921</v>
      </c>
      <c r="N179" s="17" t="s">
        <v>3217</v>
      </c>
      <c r="O179" s="17" t="s">
        <v>32</v>
      </c>
      <c r="P179" t="str">
        <f t="shared" si="2"/>
        <v>妙典中中</v>
      </c>
    </row>
    <row r="180" spans="1:16" x14ac:dyDescent="0.2">
      <c r="A180" s="12">
        <v>2179</v>
      </c>
      <c r="B180" s="13" t="s">
        <v>2870</v>
      </c>
      <c r="C180" s="13" t="s">
        <v>3218</v>
      </c>
      <c r="D180" s="14" t="s">
        <v>2319</v>
      </c>
      <c r="E180" s="32" t="s">
        <v>4283</v>
      </c>
      <c r="F180" s="14">
        <v>3</v>
      </c>
      <c r="G180" s="14"/>
      <c r="H180" s="14"/>
      <c r="I180" s="14"/>
      <c r="J180" s="15" t="s">
        <v>276</v>
      </c>
      <c r="K180" s="15" t="s">
        <v>981</v>
      </c>
      <c r="L180" s="17" t="s">
        <v>277</v>
      </c>
      <c r="M180" s="17" t="s">
        <v>919</v>
      </c>
      <c r="N180" s="17" t="s">
        <v>536</v>
      </c>
      <c r="O180" s="17" t="s">
        <v>32</v>
      </c>
      <c r="P180" t="str">
        <f t="shared" si="2"/>
        <v>下貝塚中中</v>
      </c>
    </row>
    <row r="181" spans="1:16" x14ac:dyDescent="0.2">
      <c r="A181" s="12">
        <v>2180</v>
      </c>
      <c r="B181" s="13" t="s">
        <v>3219</v>
      </c>
      <c r="C181" s="13" t="s">
        <v>3220</v>
      </c>
      <c r="D181" s="14" t="s">
        <v>87</v>
      </c>
      <c r="E181" s="32" t="s">
        <v>4304</v>
      </c>
      <c r="F181" s="14">
        <v>2</v>
      </c>
      <c r="G181" s="14" t="s">
        <v>2906</v>
      </c>
      <c r="H181" s="14" t="s">
        <v>390</v>
      </c>
      <c r="I181" s="14"/>
      <c r="J181" s="15" t="s">
        <v>3221</v>
      </c>
      <c r="K181" s="15" t="s">
        <v>3222</v>
      </c>
      <c r="L181" s="17" t="s">
        <v>3223</v>
      </c>
      <c r="M181" s="17" t="s">
        <v>3224</v>
      </c>
      <c r="N181" s="17" t="s">
        <v>3225</v>
      </c>
      <c r="O181" s="17" t="s">
        <v>32</v>
      </c>
      <c r="P181" t="str">
        <f t="shared" si="2"/>
        <v>和洋国府台中中</v>
      </c>
    </row>
    <row r="182" spans="1:16" x14ac:dyDescent="0.2">
      <c r="A182" s="12">
        <v>2181</v>
      </c>
      <c r="B182" s="13" t="s">
        <v>1465</v>
      </c>
      <c r="C182" s="13" t="s">
        <v>3226</v>
      </c>
      <c r="D182" s="14" t="s">
        <v>87</v>
      </c>
      <c r="E182" s="32" t="s">
        <v>4304</v>
      </c>
      <c r="F182" s="14">
        <v>2</v>
      </c>
      <c r="G182" s="14" t="s">
        <v>2906</v>
      </c>
      <c r="H182" s="14" t="s">
        <v>390</v>
      </c>
      <c r="I182" s="14"/>
      <c r="J182" s="15" t="s">
        <v>790</v>
      </c>
      <c r="K182" s="15" t="s">
        <v>3227</v>
      </c>
      <c r="L182" s="17" t="s">
        <v>792</v>
      </c>
      <c r="M182" s="17" t="s">
        <v>3228</v>
      </c>
      <c r="N182" s="17" t="s">
        <v>2354</v>
      </c>
      <c r="O182" s="17" t="s">
        <v>32</v>
      </c>
      <c r="P182" t="str">
        <f t="shared" si="2"/>
        <v>和洋国府台中中</v>
      </c>
    </row>
    <row r="183" spans="1:16" x14ac:dyDescent="0.2">
      <c r="A183" s="12">
        <v>2182</v>
      </c>
      <c r="B183" s="13" t="s">
        <v>2431</v>
      </c>
      <c r="C183" s="13" t="s">
        <v>3229</v>
      </c>
      <c r="D183" s="14" t="s">
        <v>87</v>
      </c>
      <c r="E183" s="32" t="s">
        <v>4293</v>
      </c>
      <c r="F183" s="14">
        <v>2</v>
      </c>
      <c r="G183" s="14" t="s">
        <v>2906</v>
      </c>
      <c r="H183" s="14" t="s">
        <v>390</v>
      </c>
      <c r="I183" s="14"/>
      <c r="J183" s="15" t="s">
        <v>136</v>
      </c>
      <c r="K183" s="15" t="s">
        <v>974</v>
      </c>
      <c r="L183" s="17" t="s">
        <v>137</v>
      </c>
      <c r="M183" s="17" t="s">
        <v>975</v>
      </c>
      <c r="N183" s="17" t="s">
        <v>3230</v>
      </c>
      <c r="O183" s="17" t="s">
        <v>32</v>
      </c>
      <c r="P183" t="str">
        <f t="shared" si="2"/>
        <v>大洲中中</v>
      </c>
    </row>
    <row r="184" spans="1:16" x14ac:dyDescent="0.2">
      <c r="A184" s="12">
        <v>2183</v>
      </c>
      <c r="B184" s="13" t="s">
        <v>3231</v>
      </c>
      <c r="C184" s="13" t="s">
        <v>3232</v>
      </c>
      <c r="D184" s="14" t="s">
        <v>1512</v>
      </c>
      <c r="E184" s="32" t="s">
        <v>4285</v>
      </c>
      <c r="F184" s="14">
        <v>3</v>
      </c>
      <c r="G184" s="14"/>
      <c r="H184" s="14"/>
      <c r="I184" s="14"/>
      <c r="J184" s="15" t="s">
        <v>983</v>
      </c>
      <c r="K184" s="15" t="s">
        <v>928</v>
      </c>
      <c r="L184" s="17" t="s">
        <v>984</v>
      </c>
      <c r="M184" s="17" t="s">
        <v>929</v>
      </c>
      <c r="N184" s="17" t="s">
        <v>1042</v>
      </c>
      <c r="O184" s="17" t="s">
        <v>32</v>
      </c>
      <c r="P184" t="str">
        <f t="shared" si="2"/>
        <v>高谷中中</v>
      </c>
    </row>
    <row r="185" spans="1:16" x14ac:dyDescent="0.2">
      <c r="A185" s="12">
        <v>2184</v>
      </c>
      <c r="B185" s="13" t="s">
        <v>2665</v>
      </c>
      <c r="C185" s="13" t="s">
        <v>3233</v>
      </c>
      <c r="D185" s="14" t="s">
        <v>1512</v>
      </c>
      <c r="E185" s="32" t="s">
        <v>4285</v>
      </c>
      <c r="F185" s="14">
        <v>3</v>
      </c>
      <c r="G185" s="14"/>
      <c r="H185" s="14"/>
      <c r="I185" s="14"/>
      <c r="J185" s="15" t="s">
        <v>688</v>
      </c>
      <c r="K185" s="15" t="s">
        <v>939</v>
      </c>
      <c r="L185" s="17" t="s">
        <v>690</v>
      </c>
      <c r="M185" s="17" t="s">
        <v>940</v>
      </c>
      <c r="N185" s="17" t="s">
        <v>1043</v>
      </c>
      <c r="O185" s="17" t="s">
        <v>32</v>
      </c>
      <c r="P185" t="str">
        <f t="shared" si="2"/>
        <v>高谷中中</v>
      </c>
    </row>
    <row r="186" spans="1:16" x14ac:dyDescent="0.2">
      <c r="A186" s="12">
        <v>2185</v>
      </c>
      <c r="B186" s="13" t="s">
        <v>3234</v>
      </c>
      <c r="C186" s="13" t="s">
        <v>3235</v>
      </c>
      <c r="D186" s="14" t="s">
        <v>1512</v>
      </c>
      <c r="E186" s="32" t="s">
        <v>4285</v>
      </c>
      <c r="F186" s="14">
        <v>2</v>
      </c>
      <c r="G186" s="14"/>
      <c r="H186" s="14"/>
      <c r="I186" s="14"/>
      <c r="J186" s="15" t="s">
        <v>330</v>
      </c>
      <c r="K186" s="15" t="s">
        <v>2020</v>
      </c>
      <c r="L186" s="17" t="s">
        <v>331</v>
      </c>
      <c r="M186" s="17" t="s">
        <v>2021</v>
      </c>
      <c r="N186" s="17" t="s">
        <v>2022</v>
      </c>
      <c r="O186" s="17" t="s">
        <v>32</v>
      </c>
      <c r="P186" t="str">
        <f t="shared" si="2"/>
        <v>高谷中中</v>
      </c>
    </row>
    <row r="187" spans="1:16" x14ac:dyDescent="0.2">
      <c r="A187" s="12">
        <v>2186</v>
      </c>
      <c r="B187" s="13" t="s">
        <v>3236</v>
      </c>
      <c r="C187" s="13" t="s">
        <v>3237</v>
      </c>
      <c r="D187" s="14" t="s">
        <v>1512</v>
      </c>
      <c r="E187" s="32" t="s">
        <v>4285</v>
      </c>
      <c r="F187" s="14">
        <v>2</v>
      </c>
      <c r="G187" s="14"/>
      <c r="H187" s="14"/>
      <c r="I187" s="14"/>
      <c r="J187" s="15" t="s">
        <v>2023</v>
      </c>
      <c r="K187" s="15" t="s">
        <v>2024</v>
      </c>
      <c r="L187" s="17" t="s">
        <v>2025</v>
      </c>
      <c r="M187" s="17" t="s">
        <v>335</v>
      </c>
      <c r="N187" s="17" t="s">
        <v>1756</v>
      </c>
      <c r="O187" s="17" t="s">
        <v>32</v>
      </c>
      <c r="P187" t="str">
        <f t="shared" si="2"/>
        <v>高谷中中</v>
      </c>
    </row>
    <row r="188" spans="1:16" x14ac:dyDescent="0.2">
      <c r="A188" s="12">
        <v>2187</v>
      </c>
      <c r="B188" s="13" t="s">
        <v>3238</v>
      </c>
      <c r="C188" s="13" t="s">
        <v>3239</v>
      </c>
      <c r="D188" s="14" t="s">
        <v>1512</v>
      </c>
      <c r="E188" s="32" t="s">
        <v>4285</v>
      </c>
      <c r="F188" s="14">
        <v>2</v>
      </c>
      <c r="G188" s="14"/>
      <c r="H188" s="14"/>
      <c r="I188" s="14"/>
      <c r="J188" s="15" t="s">
        <v>990</v>
      </c>
      <c r="K188" s="15" t="s">
        <v>1058</v>
      </c>
      <c r="L188" s="17" t="s">
        <v>991</v>
      </c>
      <c r="M188" s="17" t="s">
        <v>1060</v>
      </c>
      <c r="N188" s="17" t="s">
        <v>1616</v>
      </c>
      <c r="O188" s="17" t="s">
        <v>32</v>
      </c>
      <c r="P188" t="str">
        <f t="shared" si="2"/>
        <v>高谷中中</v>
      </c>
    </row>
    <row r="189" spans="1:16" x14ac:dyDescent="0.2">
      <c r="A189" s="12">
        <v>2188</v>
      </c>
      <c r="B189" s="13" t="s">
        <v>2769</v>
      </c>
      <c r="C189" s="13" t="s">
        <v>3240</v>
      </c>
      <c r="D189" s="14" t="s">
        <v>1512</v>
      </c>
      <c r="E189" s="32" t="s">
        <v>4285</v>
      </c>
      <c r="F189" s="14">
        <v>2</v>
      </c>
      <c r="G189" s="14"/>
      <c r="H189" s="14"/>
      <c r="I189" s="14"/>
      <c r="J189" s="15" t="s">
        <v>81</v>
      </c>
      <c r="K189" s="15" t="s">
        <v>951</v>
      </c>
      <c r="L189" s="17" t="s">
        <v>83</v>
      </c>
      <c r="M189" s="17" t="s">
        <v>952</v>
      </c>
      <c r="N189" s="17" t="s">
        <v>2026</v>
      </c>
      <c r="O189" s="17" t="s">
        <v>32</v>
      </c>
      <c r="P189" t="str">
        <f t="shared" si="2"/>
        <v>高谷中中</v>
      </c>
    </row>
    <row r="190" spans="1:16" x14ac:dyDescent="0.2">
      <c r="A190" s="12">
        <v>2189</v>
      </c>
      <c r="B190" s="13" t="s">
        <v>3254</v>
      </c>
      <c r="C190" s="13" t="s">
        <v>3255</v>
      </c>
      <c r="D190" s="14" t="s">
        <v>87</v>
      </c>
      <c r="E190" s="32" t="s">
        <v>4297</v>
      </c>
      <c r="F190" s="14">
        <v>1</v>
      </c>
      <c r="G190" s="14" t="s">
        <v>3256</v>
      </c>
      <c r="H190" s="14" t="s">
        <v>390</v>
      </c>
      <c r="I190" s="14"/>
      <c r="J190" s="15" t="s">
        <v>3257</v>
      </c>
      <c r="K190" s="15" t="s">
        <v>3258</v>
      </c>
      <c r="L190" s="17" t="s">
        <v>3259</v>
      </c>
      <c r="M190" s="17" t="s">
        <v>3260</v>
      </c>
      <c r="N190" s="17" t="s">
        <v>3261</v>
      </c>
      <c r="O190" s="17" t="s">
        <v>32</v>
      </c>
      <c r="P190" t="str">
        <f t="shared" si="2"/>
        <v>日出学園中中</v>
      </c>
    </row>
    <row r="191" spans="1:16" x14ac:dyDescent="0.2">
      <c r="A191" s="12">
        <v>2190</v>
      </c>
      <c r="B191" s="13" t="s">
        <v>3241</v>
      </c>
      <c r="C191" s="13" t="s">
        <v>3242</v>
      </c>
      <c r="D191" s="14" t="s">
        <v>1512</v>
      </c>
      <c r="E191" s="32" t="s">
        <v>4285</v>
      </c>
      <c r="F191" s="14">
        <v>2</v>
      </c>
      <c r="G191" s="14"/>
      <c r="H191" s="14"/>
      <c r="I191" s="14"/>
      <c r="J191" s="15" t="s">
        <v>2027</v>
      </c>
      <c r="K191" s="15" t="s">
        <v>98</v>
      </c>
      <c r="L191" s="17" t="s">
        <v>2028</v>
      </c>
      <c r="M191" s="17" t="s">
        <v>99</v>
      </c>
      <c r="N191" s="17" t="s">
        <v>2029</v>
      </c>
      <c r="O191" s="17" t="s">
        <v>32</v>
      </c>
      <c r="P191" t="str">
        <f t="shared" si="2"/>
        <v>高谷中中</v>
      </c>
    </row>
    <row r="192" spans="1:16" x14ac:dyDescent="0.2">
      <c r="A192" s="12">
        <v>2191</v>
      </c>
      <c r="B192" s="13" t="s">
        <v>3243</v>
      </c>
      <c r="C192" s="13" t="s">
        <v>3244</v>
      </c>
      <c r="D192" s="14" t="s">
        <v>1512</v>
      </c>
      <c r="E192" s="32" t="s">
        <v>4285</v>
      </c>
      <c r="F192" s="14">
        <v>2</v>
      </c>
      <c r="G192" s="14"/>
      <c r="H192" s="14"/>
      <c r="I192" s="14"/>
      <c r="J192" s="15" t="s">
        <v>2030</v>
      </c>
      <c r="K192" s="15" t="s">
        <v>2031</v>
      </c>
      <c r="L192" s="17" t="s">
        <v>2032</v>
      </c>
      <c r="M192" s="17" t="s">
        <v>2033</v>
      </c>
      <c r="N192" s="17" t="s">
        <v>2034</v>
      </c>
      <c r="O192" s="17" t="s">
        <v>32</v>
      </c>
      <c r="P192" t="str">
        <f t="shared" si="2"/>
        <v>高谷中中</v>
      </c>
    </row>
    <row r="193" spans="1:16" x14ac:dyDescent="0.2">
      <c r="A193" s="12">
        <v>2192</v>
      </c>
      <c r="B193" s="13" t="s">
        <v>1252</v>
      </c>
      <c r="C193" s="13" t="s">
        <v>1253</v>
      </c>
      <c r="D193" s="14" t="s">
        <v>87</v>
      </c>
      <c r="E193" s="32" t="s">
        <v>4296</v>
      </c>
      <c r="F193" s="14">
        <v>3</v>
      </c>
      <c r="G193" s="14" t="s">
        <v>1546</v>
      </c>
      <c r="H193" s="14" t="s">
        <v>390</v>
      </c>
      <c r="I193" s="14"/>
      <c r="J193" s="15" t="s">
        <v>1254</v>
      </c>
      <c r="K193" s="15" t="s">
        <v>1002</v>
      </c>
      <c r="L193" s="17" t="s">
        <v>1255</v>
      </c>
      <c r="M193" s="17" t="s">
        <v>1003</v>
      </c>
      <c r="N193" s="17" t="s">
        <v>1256</v>
      </c>
      <c r="O193" s="17" t="s">
        <v>32</v>
      </c>
      <c r="P193" t="str">
        <f t="shared" si="2"/>
        <v>日の出中中</v>
      </c>
    </row>
    <row r="194" spans="1:16" x14ac:dyDescent="0.2">
      <c r="A194" s="12">
        <v>2193</v>
      </c>
      <c r="B194" s="13" t="s">
        <v>1257</v>
      </c>
      <c r="C194" s="13" t="s">
        <v>3245</v>
      </c>
      <c r="D194" s="14" t="s">
        <v>87</v>
      </c>
      <c r="E194" s="32" t="s">
        <v>4296</v>
      </c>
      <c r="F194" s="14">
        <v>3</v>
      </c>
      <c r="G194" s="14" t="s">
        <v>1546</v>
      </c>
      <c r="H194" s="14" t="s">
        <v>390</v>
      </c>
      <c r="I194" s="14"/>
      <c r="J194" s="15" t="s">
        <v>1258</v>
      </c>
      <c r="K194" s="15" t="s">
        <v>1259</v>
      </c>
      <c r="L194" s="17" t="s">
        <v>1260</v>
      </c>
      <c r="M194" s="17" t="s">
        <v>1261</v>
      </c>
      <c r="N194" s="17" t="s">
        <v>1262</v>
      </c>
      <c r="O194" s="17" t="s">
        <v>32</v>
      </c>
      <c r="P194" t="str">
        <f t="shared" si="2"/>
        <v>日の出中中</v>
      </c>
    </row>
    <row r="195" spans="1:16" x14ac:dyDescent="0.2">
      <c r="A195" s="12">
        <v>2194</v>
      </c>
      <c r="B195" s="13" t="s">
        <v>152</v>
      </c>
      <c r="C195" s="13" t="s">
        <v>1263</v>
      </c>
      <c r="D195" s="14" t="s">
        <v>87</v>
      </c>
      <c r="E195" s="32" t="s">
        <v>4296</v>
      </c>
      <c r="F195" s="14">
        <v>3</v>
      </c>
      <c r="G195" s="14" t="s">
        <v>1546</v>
      </c>
      <c r="H195" s="14" t="s">
        <v>390</v>
      </c>
      <c r="I195" s="14"/>
      <c r="J195" s="15" t="s">
        <v>81</v>
      </c>
      <c r="K195" s="15" t="s">
        <v>1264</v>
      </c>
      <c r="L195" s="17" t="s">
        <v>83</v>
      </c>
      <c r="M195" s="17" t="s">
        <v>1265</v>
      </c>
      <c r="N195" s="17" t="s">
        <v>1266</v>
      </c>
      <c r="O195" s="17" t="s">
        <v>32</v>
      </c>
      <c r="P195" t="str">
        <f t="shared" ref="P195:P258" si="3">E195&amp;"中"</f>
        <v>日の出中中</v>
      </c>
    </row>
    <row r="196" spans="1:16" x14ac:dyDescent="0.2">
      <c r="A196" s="12">
        <v>2195</v>
      </c>
      <c r="B196" s="13" t="s">
        <v>1267</v>
      </c>
      <c r="C196" s="13" t="s">
        <v>1268</v>
      </c>
      <c r="D196" s="14" t="s">
        <v>87</v>
      </c>
      <c r="E196" s="32" t="s">
        <v>4296</v>
      </c>
      <c r="F196" s="14">
        <v>3</v>
      </c>
      <c r="G196" s="14" t="s">
        <v>1546</v>
      </c>
      <c r="H196" s="14" t="s">
        <v>390</v>
      </c>
      <c r="I196" s="14"/>
      <c r="J196" s="15" t="s">
        <v>265</v>
      </c>
      <c r="K196" s="15" t="s">
        <v>999</v>
      </c>
      <c r="L196" s="17" t="s">
        <v>266</v>
      </c>
      <c r="M196" s="17" t="s">
        <v>1000</v>
      </c>
      <c r="N196" s="17" t="s">
        <v>449</v>
      </c>
      <c r="O196" s="17" t="s">
        <v>32</v>
      </c>
      <c r="P196" t="str">
        <f t="shared" si="3"/>
        <v>日の出中中</v>
      </c>
    </row>
    <row r="197" spans="1:16" x14ac:dyDescent="0.2">
      <c r="A197" s="12">
        <v>2196</v>
      </c>
      <c r="B197" s="13" t="s">
        <v>1009</v>
      </c>
      <c r="C197" s="13" t="s">
        <v>1269</v>
      </c>
      <c r="D197" s="14" t="s">
        <v>87</v>
      </c>
      <c r="E197" s="32" t="s">
        <v>4296</v>
      </c>
      <c r="F197" s="14">
        <v>3</v>
      </c>
      <c r="G197" s="14" t="s">
        <v>1546</v>
      </c>
      <c r="H197" s="14" t="s">
        <v>390</v>
      </c>
      <c r="I197" s="14"/>
      <c r="J197" s="24" t="s">
        <v>124</v>
      </c>
      <c r="K197" s="15" t="s">
        <v>1270</v>
      </c>
      <c r="L197" s="17" t="s">
        <v>125</v>
      </c>
      <c r="M197" s="17" t="s">
        <v>1271</v>
      </c>
      <c r="N197" s="17" t="s">
        <v>1272</v>
      </c>
      <c r="O197" s="17" t="s">
        <v>32</v>
      </c>
      <c r="P197" t="str">
        <f t="shared" si="3"/>
        <v>日の出中中</v>
      </c>
    </row>
    <row r="198" spans="1:16" x14ac:dyDescent="0.2">
      <c r="A198" s="12">
        <v>2197</v>
      </c>
      <c r="B198" s="13" t="s">
        <v>1273</v>
      </c>
      <c r="C198" s="13" t="s">
        <v>1274</v>
      </c>
      <c r="D198" s="14" t="s">
        <v>87</v>
      </c>
      <c r="E198" s="32" t="s">
        <v>4296</v>
      </c>
      <c r="F198" s="14">
        <v>3</v>
      </c>
      <c r="G198" s="14" t="s">
        <v>1546</v>
      </c>
      <c r="H198" s="14" t="s">
        <v>390</v>
      </c>
      <c r="I198" s="14"/>
      <c r="J198" s="24" t="s">
        <v>833</v>
      </c>
      <c r="K198" s="15" t="s">
        <v>1275</v>
      </c>
      <c r="L198" s="17" t="s">
        <v>834</v>
      </c>
      <c r="M198" s="17" t="s">
        <v>1276</v>
      </c>
      <c r="N198" s="17" t="s">
        <v>1277</v>
      </c>
      <c r="O198" s="17" t="s">
        <v>32</v>
      </c>
      <c r="P198" t="str">
        <f t="shared" si="3"/>
        <v>日の出中中</v>
      </c>
    </row>
    <row r="199" spans="1:16" x14ac:dyDescent="0.2">
      <c r="A199" s="12">
        <v>2198</v>
      </c>
      <c r="B199" s="13" t="s">
        <v>1278</v>
      </c>
      <c r="C199" s="13" t="s">
        <v>1279</v>
      </c>
      <c r="D199" s="14" t="s">
        <v>87</v>
      </c>
      <c r="E199" s="32" t="s">
        <v>4296</v>
      </c>
      <c r="F199" s="14">
        <v>3</v>
      </c>
      <c r="G199" s="14" t="s">
        <v>1546</v>
      </c>
      <c r="H199" s="14" t="s">
        <v>390</v>
      </c>
      <c r="I199" s="14"/>
      <c r="J199" s="24" t="s">
        <v>1280</v>
      </c>
      <c r="K199" s="15" t="s">
        <v>986</v>
      </c>
      <c r="L199" s="17" t="s">
        <v>1281</v>
      </c>
      <c r="M199" s="17" t="s">
        <v>987</v>
      </c>
      <c r="N199" s="17" t="s">
        <v>759</v>
      </c>
      <c r="O199" s="17" t="s">
        <v>32</v>
      </c>
      <c r="P199" t="str">
        <f t="shared" si="3"/>
        <v>日の出中中</v>
      </c>
    </row>
    <row r="200" spans="1:16" x14ac:dyDescent="0.2">
      <c r="A200" s="12">
        <v>2199</v>
      </c>
      <c r="B200" s="13" t="s">
        <v>1125</v>
      </c>
      <c r="C200" s="13" t="s">
        <v>1282</v>
      </c>
      <c r="D200" s="14" t="s">
        <v>87</v>
      </c>
      <c r="E200" s="32" t="s">
        <v>4296</v>
      </c>
      <c r="F200" s="14">
        <v>3</v>
      </c>
      <c r="G200" s="14" t="s">
        <v>1546</v>
      </c>
      <c r="H200" s="14" t="s">
        <v>390</v>
      </c>
      <c r="I200" s="14"/>
      <c r="J200" s="24" t="s">
        <v>224</v>
      </c>
      <c r="K200" s="15" t="s">
        <v>1192</v>
      </c>
      <c r="L200" s="17" t="s">
        <v>225</v>
      </c>
      <c r="M200" s="17" t="s">
        <v>1193</v>
      </c>
      <c r="N200" s="17" t="s">
        <v>890</v>
      </c>
      <c r="O200" s="17" t="s">
        <v>32</v>
      </c>
      <c r="P200" t="str">
        <f t="shared" si="3"/>
        <v>日の出中中</v>
      </c>
    </row>
    <row r="201" spans="1:16" x14ac:dyDescent="0.2">
      <c r="A201" s="12">
        <v>2200</v>
      </c>
      <c r="B201" s="13" t="s">
        <v>1981</v>
      </c>
      <c r="C201" s="13" t="s">
        <v>2300</v>
      </c>
      <c r="D201" s="14" t="s">
        <v>87</v>
      </c>
      <c r="E201" s="32" t="s">
        <v>4296</v>
      </c>
      <c r="F201" s="14">
        <v>2</v>
      </c>
      <c r="G201" s="14" t="s">
        <v>1546</v>
      </c>
      <c r="H201" s="14" t="s">
        <v>1941</v>
      </c>
      <c r="I201" s="14"/>
      <c r="J201" s="24" t="s">
        <v>1982</v>
      </c>
      <c r="K201" s="15" t="s">
        <v>350</v>
      </c>
      <c r="L201" s="17" t="s">
        <v>1983</v>
      </c>
      <c r="M201" s="17" t="s">
        <v>351</v>
      </c>
      <c r="N201" s="17" t="s">
        <v>2211</v>
      </c>
      <c r="O201" s="17" t="s">
        <v>32</v>
      </c>
      <c r="P201" t="str">
        <f t="shared" si="3"/>
        <v>日の出中中</v>
      </c>
    </row>
    <row r="202" spans="1:16" x14ac:dyDescent="0.2">
      <c r="A202" s="12">
        <v>2201</v>
      </c>
      <c r="B202" s="13" t="s">
        <v>2301</v>
      </c>
      <c r="C202" s="13" t="s">
        <v>2084</v>
      </c>
      <c r="D202" s="14" t="s">
        <v>87</v>
      </c>
      <c r="E202" s="32" t="s">
        <v>4296</v>
      </c>
      <c r="F202" s="14">
        <v>2</v>
      </c>
      <c r="G202" s="14" t="s">
        <v>1546</v>
      </c>
      <c r="H202" s="14" t="s">
        <v>1941</v>
      </c>
      <c r="I202" s="14"/>
      <c r="J202" s="24" t="s">
        <v>930</v>
      </c>
      <c r="K202" s="15" t="s">
        <v>932</v>
      </c>
      <c r="L202" s="17" t="s">
        <v>2302</v>
      </c>
      <c r="M202" s="17" t="s">
        <v>934</v>
      </c>
      <c r="N202" s="17" t="s">
        <v>2303</v>
      </c>
      <c r="O202" s="17" t="s">
        <v>32</v>
      </c>
      <c r="P202" t="str">
        <f t="shared" si="3"/>
        <v>日の出中中</v>
      </c>
    </row>
    <row r="203" spans="1:16" x14ac:dyDescent="0.2">
      <c r="A203" s="12">
        <v>2202</v>
      </c>
      <c r="B203" s="13" t="s">
        <v>2304</v>
      </c>
      <c r="C203" s="13" t="s">
        <v>2305</v>
      </c>
      <c r="D203" s="14" t="s">
        <v>87</v>
      </c>
      <c r="E203" s="32" t="s">
        <v>4296</v>
      </c>
      <c r="F203" s="14">
        <v>2</v>
      </c>
      <c r="G203" s="14" t="s">
        <v>1546</v>
      </c>
      <c r="H203" s="14" t="s">
        <v>1941</v>
      </c>
      <c r="I203" s="14"/>
      <c r="J203" s="24" t="s">
        <v>2306</v>
      </c>
      <c r="K203" s="15" t="s">
        <v>2307</v>
      </c>
      <c r="L203" s="17" t="s">
        <v>2308</v>
      </c>
      <c r="M203" s="17" t="s">
        <v>2309</v>
      </c>
      <c r="N203" s="17" t="s">
        <v>2310</v>
      </c>
      <c r="O203" s="17" t="s">
        <v>32</v>
      </c>
      <c r="P203" t="str">
        <f t="shared" si="3"/>
        <v>日の出中中</v>
      </c>
    </row>
    <row r="204" spans="1:16" x14ac:dyDescent="0.2">
      <c r="A204" s="12">
        <v>2203</v>
      </c>
      <c r="B204" s="13" t="s">
        <v>2311</v>
      </c>
      <c r="C204" s="13" t="s">
        <v>2312</v>
      </c>
      <c r="D204" s="14" t="s">
        <v>87</v>
      </c>
      <c r="E204" s="32" t="s">
        <v>4296</v>
      </c>
      <c r="F204" s="14">
        <v>2</v>
      </c>
      <c r="G204" s="14" t="s">
        <v>1546</v>
      </c>
      <c r="H204" s="14" t="s">
        <v>1941</v>
      </c>
      <c r="I204" s="14"/>
      <c r="J204" s="15" t="s">
        <v>2313</v>
      </c>
      <c r="K204" s="15" t="s">
        <v>939</v>
      </c>
      <c r="L204" s="17" t="s">
        <v>2314</v>
      </c>
      <c r="M204" s="17" t="s">
        <v>940</v>
      </c>
      <c r="N204" s="17" t="s">
        <v>2315</v>
      </c>
      <c r="O204" s="17" t="s">
        <v>32</v>
      </c>
      <c r="P204" t="str">
        <f t="shared" si="3"/>
        <v>日の出中中</v>
      </c>
    </row>
    <row r="205" spans="1:16" x14ac:dyDescent="0.2">
      <c r="A205" s="12">
        <v>2204</v>
      </c>
      <c r="B205" s="13" t="s">
        <v>1283</v>
      </c>
      <c r="C205" s="13" t="s">
        <v>1284</v>
      </c>
      <c r="D205" s="14" t="s">
        <v>87</v>
      </c>
      <c r="E205" s="32" t="s">
        <v>4302</v>
      </c>
      <c r="F205" s="14">
        <v>3</v>
      </c>
      <c r="G205" s="14" t="s">
        <v>1546</v>
      </c>
      <c r="H205" s="14" t="s">
        <v>390</v>
      </c>
      <c r="I205" s="14"/>
      <c r="J205" s="15" t="s">
        <v>1285</v>
      </c>
      <c r="K205" s="15" t="s">
        <v>1275</v>
      </c>
      <c r="L205" s="17" t="s">
        <v>1286</v>
      </c>
      <c r="M205" s="17" t="s">
        <v>1276</v>
      </c>
      <c r="N205" s="17" t="s">
        <v>900</v>
      </c>
      <c r="O205" s="17" t="s">
        <v>32</v>
      </c>
      <c r="P205" t="str">
        <f t="shared" si="3"/>
        <v>堀江中中</v>
      </c>
    </row>
    <row r="206" spans="1:16" x14ac:dyDescent="0.2">
      <c r="A206" s="12">
        <v>2205</v>
      </c>
      <c r="B206" s="13" t="s">
        <v>1287</v>
      </c>
      <c r="C206" s="13" t="s">
        <v>1288</v>
      </c>
      <c r="D206" s="14" t="s">
        <v>87</v>
      </c>
      <c r="E206" s="32" t="s">
        <v>4302</v>
      </c>
      <c r="F206" s="14">
        <v>3</v>
      </c>
      <c r="G206" s="14" t="s">
        <v>1546</v>
      </c>
      <c r="H206" s="14" t="s">
        <v>390</v>
      </c>
      <c r="I206" s="14"/>
      <c r="J206" s="15" t="s">
        <v>1289</v>
      </c>
      <c r="K206" s="15" t="s">
        <v>1290</v>
      </c>
      <c r="L206" s="17" t="s">
        <v>1291</v>
      </c>
      <c r="M206" s="17" t="s">
        <v>1292</v>
      </c>
      <c r="N206" s="17" t="s">
        <v>3246</v>
      </c>
      <c r="O206" s="17" t="s">
        <v>32</v>
      </c>
      <c r="P206" t="str">
        <f t="shared" si="3"/>
        <v>堀江中中</v>
      </c>
    </row>
    <row r="207" spans="1:16" x14ac:dyDescent="0.2">
      <c r="A207" s="12">
        <v>2206</v>
      </c>
      <c r="B207" s="13" t="s">
        <v>1326</v>
      </c>
      <c r="C207" s="13" t="s">
        <v>1474</v>
      </c>
      <c r="D207" s="14" t="s">
        <v>87</v>
      </c>
      <c r="E207" s="32" t="s">
        <v>4302</v>
      </c>
      <c r="F207" s="14">
        <v>3</v>
      </c>
      <c r="G207" s="14" t="s">
        <v>1546</v>
      </c>
      <c r="H207" s="14" t="s">
        <v>390</v>
      </c>
      <c r="I207" s="14"/>
      <c r="J207" s="15" t="s">
        <v>997</v>
      </c>
      <c r="K207" s="15" t="s">
        <v>1107</v>
      </c>
      <c r="L207" s="17" t="s">
        <v>998</v>
      </c>
      <c r="M207" s="17" t="s">
        <v>1108</v>
      </c>
      <c r="N207" s="17" t="s">
        <v>741</v>
      </c>
      <c r="O207" s="17" t="s">
        <v>32</v>
      </c>
      <c r="P207" t="str">
        <f t="shared" si="3"/>
        <v>堀江中中</v>
      </c>
    </row>
    <row r="208" spans="1:16" x14ac:dyDescent="0.2">
      <c r="A208" s="12">
        <v>2207</v>
      </c>
      <c r="B208" s="13" t="s">
        <v>1293</v>
      </c>
      <c r="C208" s="13" t="s">
        <v>1294</v>
      </c>
      <c r="D208" s="14" t="s">
        <v>87</v>
      </c>
      <c r="E208" s="32" t="s">
        <v>4302</v>
      </c>
      <c r="F208" s="14">
        <v>3</v>
      </c>
      <c r="G208" s="14" t="s">
        <v>1546</v>
      </c>
      <c r="H208" s="14" t="s">
        <v>390</v>
      </c>
      <c r="I208" s="14"/>
      <c r="J208" s="15" t="s">
        <v>1295</v>
      </c>
      <c r="K208" s="15" t="s">
        <v>1296</v>
      </c>
      <c r="L208" s="17" t="s">
        <v>1297</v>
      </c>
      <c r="M208" s="17" t="s">
        <v>1298</v>
      </c>
      <c r="N208" s="17" t="s">
        <v>1037</v>
      </c>
      <c r="O208" s="17" t="s">
        <v>32</v>
      </c>
      <c r="P208" t="str">
        <f t="shared" si="3"/>
        <v>堀江中中</v>
      </c>
    </row>
    <row r="209" spans="1:16" x14ac:dyDescent="0.2">
      <c r="A209" s="12">
        <v>2208</v>
      </c>
      <c r="B209" s="13" t="s">
        <v>1020</v>
      </c>
      <c r="C209" s="13" t="s">
        <v>1299</v>
      </c>
      <c r="D209" s="14" t="s">
        <v>87</v>
      </c>
      <c r="E209" s="32" t="s">
        <v>4302</v>
      </c>
      <c r="F209" s="14">
        <v>3</v>
      </c>
      <c r="G209" s="14" t="s">
        <v>1546</v>
      </c>
      <c r="H209" s="14" t="s">
        <v>390</v>
      </c>
      <c r="I209" s="20"/>
      <c r="J209" s="15" t="s">
        <v>377</v>
      </c>
      <c r="K209" s="15" t="s">
        <v>1300</v>
      </c>
      <c r="L209" s="17" t="s">
        <v>378</v>
      </c>
      <c r="M209" s="17" t="s">
        <v>1301</v>
      </c>
      <c r="N209" s="17" t="s">
        <v>3247</v>
      </c>
      <c r="O209" s="17" t="s">
        <v>32</v>
      </c>
      <c r="P209" t="str">
        <f t="shared" si="3"/>
        <v>堀江中中</v>
      </c>
    </row>
    <row r="210" spans="1:16" x14ac:dyDescent="0.2">
      <c r="A210" s="12">
        <v>2209</v>
      </c>
      <c r="B210" s="22" t="s">
        <v>144</v>
      </c>
      <c r="C210" s="22" t="s">
        <v>1302</v>
      </c>
      <c r="D210" s="14" t="s">
        <v>87</v>
      </c>
      <c r="E210" s="34" t="s">
        <v>4302</v>
      </c>
      <c r="F210" s="23">
        <v>3</v>
      </c>
      <c r="G210" s="14" t="s">
        <v>1546</v>
      </c>
      <c r="H210" s="14" t="s">
        <v>390</v>
      </c>
      <c r="I210" s="23"/>
      <c r="J210" s="21" t="s">
        <v>145</v>
      </c>
      <c r="K210" s="21" t="s">
        <v>481</v>
      </c>
      <c r="L210" s="17" t="s">
        <v>146</v>
      </c>
      <c r="M210" s="17" t="s">
        <v>918</v>
      </c>
      <c r="N210" s="17" t="s">
        <v>2594</v>
      </c>
      <c r="O210" s="17" t="s">
        <v>32</v>
      </c>
      <c r="P210" t="str">
        <f t="shared" si="3"/>
        <v>堀江中中</v>
      </c>
    </row>
    <row r="211" spans="1:16" x14ac:dyDescent="0.2">
      <c r="A211" s="12">
        <v>2210</v>
      </c>
      <c r="B211" s="22" t="s">
        <v>144</v>
      </c>
      <c r="C211" s="22" t="s">
        <v>1230</v>
      </c>
      <c r="D211" s="14" t="s">
        <v>87</v>
      </c>
      <c r="E211" s="34" t="s">
        <v>4302</v>
      </c>
      <c r="F211" s="23">
        <v>3</v>
      </c>
      <c r="G211" s="14" t="s">
        <v>1546</v>
      </c>
      <c r="H211" s="14" t="s">
        <v>390</v>
      </c>
      <c r="I211" s="23"/>
      <c r="J211" s="21" t="s">
        <v>145</v>
      </c>
      <c r="K211" s="21" t="s">
        <v>1146</v>
      </c>
      <c r="L211" s="17" t="s">
        <v>146</v>
      </c>
      <c r="M211" s="17" t="s">
        <v>954</v>
      </c>
      <c r="N211" s="17" t="s">
        <v>410</v>
      </c>
      <c r="O211" s="17" t="s">
        <v>32</v>
      </c>
      <c r="P211" t="str">
        <f t="shared" si="3"/>
        <v>堀江中中</v>
      </c>
    </row>
    <row r="212" spans="1:16" x14ac:dyDescent="0.2">
      <c r="A212" s="12">
        <v>2211</v>
      </c>
      <c r="B212" s="22" t="s">
        <v>1304</v>
      </c>
      <c r="C212" s="22" t="s">
        <v>1305</v>
      </c>
      <c r="D212" s="14" t="s">
        <v>87</v>
      </c>
      <c r="E212" s="34" t="s">
        <v>4302</v>
      </c>
      <c r="F212" s="23">
        <v>3</v>
      </c>
      <c r="G212" s="35" t="s">
        <v>1546</v>
      </c>
      <c r="H212" s="23" t="s">
        <v>390</v>
      </c>
      <c r="I212" s="23"/>
      <c r="J212" s="21" t="s">
        <v>1306</v>
      </c>
      <c r="K212" s="21" t="s">
        <v>959</v>
      </c>
      <c r="L212" s="17" t="s">
        <v>1307</v>
      </c>
      <c r="M212" s="17" t="s">
        <v>960</v>
      </c>
      <c r="N212" s="17" t="s">
        <v>740</v>
      </c>
      <c r="O212" s="17" t="s">
        <v>32</v>
      </c>
      <c r="P212" t="str">
        <f t="shared" si="3"/>
        <v>堀江中中</v>
      </c>
    </row>
    <row r="213" spans="1:16" x14ac:dyDescent="0.2">
      <c r="A213" s="12">
        <v>2212</v>
      </c>
      <c r="B213" s="22" t="s">
        <v>1308</v>
      </c>
      <c r="C213" s="22" t="s">
        <v>1309</v>
      </c>
      <c r="D213" s="14" t="s">
        <v>87</v>
      </c>
      <c r="E213" s="34" t="s">
        <v>4302</v>
      </c>
      <c r="F213" s="23">
        <v>3</v>
      </c>
      <c r="G213" s="35" t="s">
        <v>1546</v>
      </c>
      <c r="H213" s="23" t="s">
        <v>390</v>
      </c>
      <c r="I213" s="23"/>
      <c r="J213" s="21" t="s">
        <v>130</v>
      </c>
      <c r="K213" s="21" t="s">
        <v>916</v>
      </c>
      <c r="L213" s="17" t="s">
        <v>132</v>
      </c>
      <c r="M213" s="17" t="s">
        <v>917</v>
      </c>
      <c r="N213" s="17" t="s">
        <v>702</v>
      </c>
      <c r="O213" s="17" t="s">
        <v>32</v>
      </c>
      <c r="P213" t="str">
        <f t="shared" si="3"/>
        <v>堀江中中</v>
      </c>
    </row>
    <row r="214" spans="1:16" x14ac:dyDescent="0.2">
      <c r="A214" s="12">
        <v>2213</v>
      </c>
      <c r="B214" s="22" t="s">
        <v>1310</v>
      </c>
      <c r="C214" s="22" t="s">
        <v>1311</v>
      </c>
      <c r="D214" s="14" t="s">
        <v>87</v>
      </c>
      <c r="E214" s="34" t="s">
        <v>4302</v>
      </c>
      <c r="F214" s="23">
        <v>3</v>
      </c>
      <c r="G214" s="35" t="s">
        <v>1546</v>
      </c>
      <c r="H214" s="23" t="s">
        <v>390</v>
      </c>
      <c r="I214" s="23"/>
      <c r="J214" s="21" t="s">
        <v>1312</v>
      </c>
      <c r="K214" s="21" t="s">
        <v>1313</v>
      </c>
      <c r="L214" s="17" t="s">
        <v>1314</v>
      </c>
      <c r="M214" s="17" t="s">
        <v>1315</v>
      </c>
      <c r="N214" s="17" t="s">
        <v>1157</v>
      </c>
      <c r="O214" s="17" t="s">
        <v>32</v>
      </c>
      <c r="P214" t="str">
        <f t="shared" si="3"/>
        <v>堀江中中</v>
      </c>
    </row>
    <row r="215" spans="1:16" x14ac:dyDescent="0.2">
      <c r="A215" s="12">
        <v>2214</v>
      </c>
      <c r="B215" s="22" t="s">
        <v>2035</v>
      </c>
      <c r="C215" s="22" t="s">
        <v>2036</v>
      </c>
      <c r="D215" s="14" t="s">
        <v>87</v>
      </c>
      <c r="E215" s="34" t="s">
        <v>4302</v>
      </c>
      <c r="F215" s="23">
        <v>2</v>
      </c>
      <c r="G215" s="35" t="s">
        <v>1546</v>
      </c>
      <c r="H215" s="23" t="s">
        <v>390</v>
      </c>
      <c r="I215" s="23"/>
      <c r="J215" s="21" t="s">
        <v>2037</v>
      </c>
      <c r="K215" s="21" t="s">
        <v>2038</v>
      </c>
      <c r="L215" s="17" t="s">
        <v>2039</v>
      </c>
      <c r="M215" s="17" t="s">
        <v>2040</v>
      </c>
      <c r="N215" s="17" t="s">
        <v>1733</v>
      </c>
      <c r="O215" s="17" t="s">
        <v>32</v>
      </c>
      <c r="P215" t="str">
        <f t="shared" si="3"/>
        <v>堀江中中</v>
      </c>
    </row>
    <row r="216" spans="1:16" x14ac:dyDescent="0.2">
      <c r="A216" s="12">
        <v>2215</v>
      </c>
      <c r="B216" s="22" t="s">
        <v>2041</v>
      </c>
      <c r="C216" s="22" t="s">
        <v>2042</v>
      </c>
      <c r="D216" s="14" t="s">
        <v>87</v>
      </c>
      <c r="E216" s="34" t="s">
        <v>4302</v>
      </c>
      <c r="F216" s="23">
        <v>2</v>
      </c>
      <c r="G216" s="35" t="s">
        <v>1546</v>
      </c>
      <c r="H216" s="23" t="s">
        <v>390</v>
      </c>
      <c r="I216" s="23"/>
      <c r="J216" s="21" t="s">
        <v>2043</v>
      </c>
      <c r="K216" s="21" t="s">
        <v>2044</v>
      </c>
      <c r="L216" s="17" t="s">
        <v>3248</v>
      </c>
      <c r="M216" s="17" t="s">
        <v>2045</v>
      </c>
      <c r="N216" s="17" t="s">
        <v>2046</v>
      </c>
      <c r="O216" s="17" t="s">
        <v>2047</v>
      </c>
      <c r="P216" t="str">
        <f t="shared" si="3"/>
        <v>堀江中中</v>
      </c>
    </row>
    <row r="217" spans="1:16" x14ac:dyDescent="0.2">
      <c r="A217" s="12">
        <v>2216</v>
      </c>
      <c r="B217" s="22" t="s">
        <v>2048</v>
      </c>
      <c r="C217" s="22" t="s">
        <v>2049</v>
      </c>
      <c r="D217" s="14" t="s">
        <v>87</v>
      </c>
      <c r="E217" s="34" t="s">
        <v>4302</v>
      </c>
      <c r="F217" s="23">
        <v>2</v>
      </c>
      <c r="G217" s="14" t="s">
        <v>1546</v>
      </c>
      <c r="H217" s="14" t="s">
        <v>390</v>
      </c>
      <c r="I217" s="23"/>
      <c r="J217" s="21" t="s">
        <v>352</v>
      </c>
      <c r="K217" s="21" t="s">
        <v>2050</v>
      </c>
      <c r="L217" s="17" t="s">
        <v>324</v>
      </c>
      <c r="M217" s="17" t="s">
        <v>2051</v>
      </c>
      <c r="N217" s="17" t="s">
        <v>1750</v>
      </c>
      <c r="O217" s="17" t="s">
        <v>32</v>
      </c>
      <c r="P217" t="str">
        <f t="shared" si="3"/>
        <v>堀江中中</v>
      </c>
    </row>
    <row r="218" spans="1:16" x14ac:dyDescent="0.2">
      <c r="A218" s="12">
        <v>2217</v>
      </c>
      <c r="B218" s="13" t="s">
        <v>2052</v>
      </c>
      <c r="C218" s="13" t="s">
        <v>2053</v>
      </c>
      <c r="D218" s="14" t="s">
        <v>87</v>
      </c>
      <c r="E218" s="32" t="s">
        <v>4302</v>
      </c>
      <c r="F218" s="14">
        <v>2</v>
      </c>
      <c r="G218" s="14" t="s">
        <v>1546</v>
      </c>
      <c r="H218" s="14" t="s">
        <v>390</v>
      </c>
      <c r="I218" s="14"/>
      <c r="J218" s="15" t="s">
        <v>903</v>
      </c>
      <c r="K218" s="15" t="s">
        <v>694</v>
      </c>
      <c r="L218" s="17" t="s">
        <v>904</v>
      </c>
      <c r="M218" s="17" t="s">
        <v>695</v>
      </c>
      <c r="N218" s="17" t="s">
        <v>2054</v>
      </c>
      <c r="O218" s="17" t="s">
        <v>32</v>
      </c>
      <c r="P218" t="str">
        <f t="shared" si="3"/>
        <v>堀江中中</v>
      </c>
    </row>
    <row r="219" spans="1:16" x14ac:dyDescent="0.2">
      <c r="A219" s="12">
        <v>2218</v>
      </c>
      <c r="B219" s="13" t="s">
        <v>2055</v>
      </c>
      <c r="C219" s="13" t="s">
        <v>2056</v>
      </c>
      <c r="D219" s="14" t="s">
        <v>87</v>
      </c>
      <c r="E219" s="32" t="s">
        <v>4302</v>
      </c>
      <c r="F219" s="14">
        <v>2</v>
      </c>
      <c r="G219" s="14" t="s">
        <v>1546</v>
      </c>
      <c r="H219" s="14" t="s">
        <v>390</v>
      </c>
      <c r="I219" s="14"/>
      <c r="J219" s="15" t="s">
        <v>2057</v>
      </c>
      <c r="K219" s="15" t="s">
        <v>2058</v>
      </c>
      <c r="L219" s="17" t="s">
        <v>2059</v>
      </c>
      <c r="M219" s="17" t="s">
        <v>2060</v>
      </c>
      <c r="N219" s="17" t="s">
        <v>1750</v>
      </c>
      <c r="O219" s="17" t="s">
        <v>32</v>
      </c>
      <c r="P219" t="str">
        <f t="shared" si="3"/>
        <v>堀江中中</v>
      </c>
    </row>
    <row r="220" spans="1:16" x14ac:dyDescent="0.2">
      <c r="A220" s="12">
        <v>2219</v>
      </c>
      <c r="B220" s="13" t="s">
        <v>2061</v>
      </c>
      <c r="C220" s="13" t="s">
        <v>2062</v>
      </c>
      <c r="D220" s="14" t="s">
        <v>87</v>
      </c>
      <c r="E220" s="32" t="s">
        <v>4302</v>
      </c>
      <c r="F220" s="14">
        <v>2</v>
      </c>
      <c r="G220" s="14" t="s">
        <v>1546</v>
      </c>
      <c r="H220" s="14" t="s">
        <v>390</v>
      </c>
      <c r="I220" s="14"/>
      <c r="J220" s="15" t="s">
        <v>1312</v>
      </c>
      <c r="K220" s="15" t="s">
        <v>939</v>
      </c>
      <c r="L220" s="17" t="s">
        <v>1314</v>
      </c>
      <c r="M220" s="17" t="s">
        <v>940</v>
      </c>
      <c r="N220" s="17" t="s">
        <v>1882</v>
      </c>
      <c r="O220" s="17" t="s">
        <v>32</v>
      </c>
      <c r="P220" t="str">
        <f t="shared" si="3"/>
        <v>堀江中中</v>
      </c>
    </row>
    <row r="221" spans="1:16" x14ac:dyDescent="0.2">
      <c r="A221" s="12">
        <v>2220</v>
      </c>
      <c r="B221" s="13" t="s">
        <v>2063</v>
      </c>
      <c r="C221" s="13" t="s">
        <v>2064</v>
      </c>
      <c r="D221" s="14" t="s">
        <v>87</v>
      </c>
      <c r="E221" s="32" t="s">
        <v>4302</v>
      </c>
      <c r="F221" s="14">
        <v>2</v>
      </c>
      <c r="G221" s="14" t="s">
        <v>1546</v>
      </c>
      <c r="H221" s="14" t="s">
        <v>390</v>
      </c>
      <c r="I221" s="14"/>
      <c r="J221" s="15" t="s">
        <v>2065</v>
      </c>
      <c r="K221" s="15" t="s">
        <v>1212</v>
      </c>
      <c r="L221" s="17" t="s">
        <v>2066</v>
      </c>
      <c r="M221" s="17" t="s">
        <v>1213</v>
      </c>
      <c r="N221" s="17" t="s">
        <v>2067</v>
      </c>
      <c r="O221" s="17" t="s">
        <v>32</v>
      </c>
      <c r="P221" t="str">
        <f t="shared" si="3"/>
        <v>堀江中中</v>
      </c>
    </row>
    <row r="222" spans="1:16" x14ac:dyDescent="0.2">
      <c r="A222" s="12">
        <v>2221</v>
      </c>
      <c r="B222" s="13" t="s">
        <v>3262</v>
      </c>
      <c r="C222" s="13" t="s">
        <v>3263</v>
      </c>
      <c r="D222" s="14" t="s">
        <v>87</v>
      </c>
      <c r="E222" s="32" t="s">
        <v>4293</v>
      </c>
      <c r="F222" s="14">
        <v>2</v>
      </c>
      <c r="G222" s="14" t="s">
        <v>3264</v>
      </c>
      <c r="H222" s="14" t="s">
        <v>390</v>
      </c>
      <c r="I222" s="14"/>
      <c r="J222" s="15" t="s">
        <v>3265</v>
      </c>
      <c r="K222" s="15" t="s">
        <v>1624</v>
      </c>
      <c r="L222" s="17" t="s">
        <v>3266</v>
      </c>
      <c r="M222" s="17" t="s">
        <v>1626</v>
      </c>
      <c r="N222" s="17" t="s">
        <v>3230</v>
      </c>
      <c r="O222" s="17" t="s">
        <v>32</v>
      </c>
      <c r="P222" t="str">
        <f t="shared" si="3"/>
        <v>大洲中中</v>
      </c>
    </row>
    <row r="223" spans="1:16" x14ac:dyDescent="0.2">
      <c r="A223" s="12">
        <v>2222</v>
      </c>
      <c r="B223" s="13" t="s">
        <v>3267</v>
      </c>
      <c r="C223" s="13" t="s">
        <v>3268</v>
      </c>
      <c r="D223" s="14" t="s">
        <v>87</v>
      </c>
      <c r="E223" s="32" t="s">
        <v>4286</v>
      </c>
      <c r="F223" s="14">
        <v>2</v>
      </c>
      <c r="G223" s="14" t="s">
        <v>3269</v>
      </c>
      <c r="H223" s="14" t="s">
        <v>390</v>
      </c>
      <c r="I223" s="14"/>
      <c r="J223" s="15" t="s">
        <v>2116</v>
      </c>
      <c r="K223" s="15" t="s">
        <v>3270</v>
      </c>
      <c r="L223" s="17" t="s">
        <v>2118</v>
      </c>
      <c r="M223" s="17" t="s">
        <v>3271</v>
      </c>
      <c r="N223" s="17" t="s">
        <v>3272</v>
      </c>
      <c r="O223" s="17" t="s">
        <v>32</v>
      </c>
      <c r="P223" t="str">
        <f t="shared" si="3"/>
        <v>市川五中中</v>
      </c>
    </row>
    <row r="224" spans="1:16" x14ac:dyDescent="0.2">
      <c r="A224" s="12">
        <v>2223</v>
      </c>
      <c r="B224" s="13" t="s">
        <v>3273</v>
      </c>
      <c r="C224" s="13" t="s">
        <v>3274</v>
      </c>
      <c r="D224" s="14" t="s">
        <v>87</v>
      </c>
      <c r="E224" s="32" t="s">
        <v>4282</v>
      </c>
      <c r="F224" s="14">
        <v>1</v>
      </c>
      <c r="G224" s="14" t="s">
        <v>3256</v>
      </c>
      <c r="H224" s="14" t="s">
        <v>390</v>
      </c>
      <c r="I224" s="14"/>
      <c r="J224" s="15" t="s">
        <v>3275</v>
      </c>
      <c r="K224" s="15" t="s">
        <v>79</v>
      </c>
      <c r="L224" s="17" t="s">
        <v>3276</v>
      </c>
      <c r="M224" s="17" t="s">
        <v>80</v>
      </c>
      <c r="N224" s="17" t="s">
        <v>3277</v>
      </c>
      <c r="O224" s="17" t="s">
        <v>32</v>
      </c>
      <c r="P224" t="str">
        <f t="shared" si="3"/>
        <v>浦安中中</v>
      </c>
    </row>
    <row r="225" spans="1:16" x14ac:dyDescent="0.2">
      <c r="A225" s="12">
        <v>2224</v>
      </c>
      <c r="B225" s="13" t="s">
        <v>3278</v>
      </c>
      <c r="C225" s="13" t="s">
        <v>3279</v>
      </c>
      <c r="D225" s="14" t="s">
        <v>87</v>
      </c>
      <c r="E225" s="32" t="s">
        <v>4282</v>
      </c>
      <c r="F225" s="14">
        <v>1</v>
      </c>
      <c r="G225" s="14" t="s">
        <v>3256</v>
      </c>
      <c r="H225" s="14" t="s">
        <v>390</v>
      </c>
      <c r="I225" s="14"/>
      <c r="J225" s="15" t="s">
        <v>3280</v>
      </c>
      <c r="K225" s="15" t="s">
        <v>853</v>
      </c>
      <c r="L225" s="17" t="s">
        <v>3281</v>
      </c>
      <c r="M225" s="17" t="s">
        <v>855</v>
      </c>
      <c r="N225" s="17" t="s">
        <v>3282</v>
      </c>
      <c r="O225" s="17" t="s">
        <v>32</v>
      </c>
      <c r="P225" t="str">
        <f t="shared" si="3"/>
        <v>浦安中中</v>
      </c>
    </row>
    <row r="226" spans="1:16" x14ac:dyDescent="0.2">
      <c r="A226" s="12">
        <v>2225</v>
      </c>
      <c r="B226" s="13" t="s">
        <v>3283</v>
      </c>
      <c r="C226" s="13" t="s">
        <v>3284</v>
      </c>
      <c r="D226" s="14" t="s">
        <v>87</v>
      </c>
      <c r="E226" s="32" t="s">
        <v>4282</v>
      </c>
      <c r="F226" s="14">
        <v>1</v>
      </c>
      <c r="G226" s="14" t="s">
        <v>3256</v>
      </c>
      <c r="H226" s="14" t="s">
        <v>390</v>
      </c>
      <c r="I226" s="14"/>
      <c r="J226" s="15" t="s">
        <v>1628</v>
      </c>
      <c r="K226" s="15" t="s">
        <v>972</v>
      </c>
      <c r="L226" s="17" t="s">
        <v>1629</v>
      </c>
      <c r="M226" s="17" t="s">
        <v>973</v>
      </c>
      <c r="N226" s="17" t="s">
        <v>3285</v>
      </c>
      <c r="O226" s="17" t="s">
        <v>32</v>
      </c>
      <c r="P226" t="str">
        <f t="shared" si="3"/>
        <v>浦安中中</v>
      </c>
    </row>
    <row r="227" spans="1:16" x14ac:dyDescent="0.2">
      <c r="A227" s="12">
        <v>2226</v>
      </c>
      <c r="B227" s="13" t="s">
        <v>3286</v>
      </c>
      <c r="C227" s="13" t="s">
        <v>3287</v>
      </c>
      <c r="D227" s="14" t="s">
        <v>87</v>
      </c>
      <c r="E227" s="32" t="s">
        <v>4282</v>
      </c>
      <c r="F227" s="14">
        <v>2</v>
      </c>
      <c r="G227" s="14" t="s">
        <v>3256</v>
      </c>
      <c r="H227" s="14">
        <v>2242</v>
      </c>
      <c r="I227" s="14"/>
      <c r="J227" s="15" t="s">
        <v>120</v>
      </c>
      <c r="K227" s="15" t="s">
        <v>1034</v>
      </c>
      <c r="L227" s="17" t="s">
        <v>121</v>
      </c>
      <c r="M227" s="17" t="s">
        <v>1036</v>
      </c>
      <c r="N227" s="17" t="s">
        <v>3288</v>
      </c>
      <c r="O227" s="17" t="s">
        <v>32</v>
      </c>
      <c r="P227" t="str">
        <f t="shared" si="3"/>
        <v>浦安中中</v>
      </c>
    </row>
    <row r="228" spans="1:16" x14ac:dyDescent="0.2">
      <c r="A228" s="12">
        <v>2227</v>
      </c>
      <c r="B228" s="13" t="s">
        <v>3289</v>
      </c>
      <c r="C228" s="13" t="s">
        <v>3290</v>
      </c>
      <c r="D228" s="14" t="s">
        <v>87</v>
      </c>
      <c r="E228" s="32" t="s">
        <v>4289</v>
      </c>
      <c r="F228" s="14">
        <v>1</v>
      </c>
      <c r="G228" s="14" t="s">
        <v>3291</v>
      </c>
      <c r="H228" s="14" t="s">
        <v>390</v>
      </c>
      <c r="I228" s="14"/>
      <c r="J228" s="15" t="s">
        <v>330</v>
      </c>
      <c r="K228" s="15" t="s">
        <v>3292</v>
      </c>
      <c r="L228" s="17" t="s">
        <v>331</v>
      </c>
      <c r="M228" s="17" t="s">
        <v>3293</v>
      </c>
      <c r="N228" s="17" t="s">
        <v>3294</v>
      </c>
      <c r="O228" s="17" t="s">
        <v>32</v>
      </c>
      <c r="P228" t="str">
        <f t="shared" si="3"/>
        <v>市川二中中</v>
      </c>
    </row>
    <row r="229" spans="1:16" x14ac:dyDescent="0.2">
      <c r="A229" s="12">
        <v>2228</v>
      </c>
      <c r="B229" s="13" t="s">
        <v>3295</v>
      </c>
      <c r="C229" s="13" t="s">
        <v>3296</v>
      </c>
      <c r="D229" s="14" t="s">
        <v>87</v>
      </c>
      <c r="E229" s="32" t="s">
        <v>4289</v>
      </c>
      <c r="F229" s="14">
        <v>1</v>
      </c>
      <c r="G229" s="14" t="s">
        <v>3291</v>
      </c>
      <c r="H229" s="14" t="s">
        <v>390</v>
      </c>
      <c r="I229" s="14"/>
      <c r="J229" s="15" t="s">
        <v>790</v>
      </c>
      <c r="K229" s="15" t="s">
        <v>3297</v>
      </c>
      <c r="L229" s="17" t="s">
        <v>792</v>
      </c>
      <c r="M229" s="17" t="s">
        <v>3298</v>
      </c>
      <c r="N229" s="17" t="s">
        <v>3299</v>
      </c>
      <c r="O229" s="17" t="s">
        <v>32</v>
      </c>
      <c r="P229" t="str">
        <f t="shared" si="3"/>
        <v>市川二中中</v>
      </c>
    </row>
    <row r="230" spans="1:16" x14ac:dyDescent="0.2">
      <c r="A230" s="12">
        <v>2229</v>
      </c>
      <c r="B230" s="13" t="s">
        <v>3300</v>
      </c>
      <c r="C230" s="13" t="s">
        <v>3301</v>
      </c>
      <c r="D230" s="14" t="s">
        <v>87</v>
      </c>
      <c r="E230" s="32" t="s">
        <v>4289</v>
      </c>
      <c r="F230" s="14">
        <v>1</v>
      </c>
      <c r="G230" s="14" t="s">
        <v>3291</v>
      </c>
      <c r="H230" s="14" t="s">
        <v>390</v>
      </c>
      <c r="I230" s="14"/>
      <c r="J230" s="15" t="s">
        <v>198</v>
      </c>
      <c r="K230" s="15" t="s">
        <v>3302</v>
      </c>
      <c r="L230" s="17" t="s">
        <v>199</v>
      </c>
      <c r="M230" s="17" t="s">
        <v>3303</v>
      </c>
      <c r="N230" s="17" t="s">
        <v>3304</v>
      </c>
      <c r="O230" s="17" t="s">
        <v>32</v>
      </c>
      <c r="P230" t="str">
        <f t="shared" si="3"/>
        <v>市川二中中</v>
      </c>
    </row>
    <row r="231" spans="1:16" x14ac:dyDescent="0.2">
      <c r="A231" s="12">
        <v>2230</v>
      </c>
      <c r="B231" s="13" t="s">
        <v>3305</v>
      </c>
      <c r="C231" s="13" t="s">
        <v>1126</v>
      </c>
      <c r="D231" s="14" t="s">
        <v>87</v>
      </c>
      <c r="E231" s="32" t="s">
        <v>4289</v>
      </c>
      <c r="F231" s="14">
        <v>1</v>
      </c>
      <c r="G231" s="14" t="s">
        <v>3291</v>
      </c>
      <c r="H231" s="14" t="s">
        <v>390</v>
      </c>
      <c r="I231" s="14"/>
      <c r="J231" s="15" t="s">
        <v>3306</v>
      </c>
      <c r="K231" s="15" t="s">
        <v>606</v>
      </c>
      <c r="L231" s="17" t="s">
        <v>3307</v>
      </c>
      <c r="M231" s="17" t="s">
        <v>944</v>
      </c>
      <c r="N231" s="17" t="s">
        <v>3308</v>
      </c>
      <c r="O231" s="17" t="s">
        <v>32</v>
      </c>
      <c r="P231" t="str">
        <f t="shared" si="3"/>
        <v>市川二中中</v>
      </c>
    </row>
    <row r="232" spans="1:16" x14ac:dyDescent="0.2">
      <c r="A232" s="12">
        <v>2231</v>
      </c>
      <c r="B232" s="13" t="s">
        <v>3309</v>
      </c>
      <c r="C232" s="13" t="s">
        <v>3310</v>
      </c>
      <c r="D232" s="14" t="s">
        <v>87</v>
      </c>
      <c r="E232" s="32" t="s">
        <v>4289</v>
      </c>
      <c r="F232" s="14">
        <v>1</v>
      </c>
      <c r="G232" s="14" t="s">
        <v>3291</v>
      </c>
      <c r="H232" s="14" t="s">
        <v>390</v>
      </c>
      <c r="I232" s="14"/>
      <c r="J232" s="15" t="s">
        <v>3311</v>
      </c>
      <c r="K232" s="15" t="s">
        <v>3312</v>
      </c>
      <c r="L232" s="17" t="s">
        <v>3313</v>
      </c>
      <c r="M232" s="17" t="s">
        <v>3314</v>
      </c>
      <c r="N232" s="17" t="s">
        <v>3315</v>
      </c>
      <c r="O232" s="17" t="s">
        <v>32</v>
      </c>
      <c r="P232" t="str">
        <f t="shared" si="3"/>
        <v>市川二中中</v>
      </c>
    </row>
    <row r="233" spans="1:16" x14ac:dyDescent="0.2">
      <c r="A233" s="12">
        <v>2232</v>
      </c>
      <c r="B233" s="13" t="s">
        <v>3316</v>
      </c>
      <c r="C233" s="13" t="s">
        <v>3317</v>
      </c>
      <c r="D233" s="14" t="s">
        <v>87</v>
      </c>
      <c r="E233" s="32" t="s">
        <v>4289</v>
      </c>
      <c r="F233" s="14">
        <v>2</v>
      </c>
      <c r="G233" s="14" t="s">
        <v>3291</v>
      </c>
      <c r="H233" s="14" t="s">
        <v>390</v>
      </c>
      <c r="I233" s="14"/>
      <c r="J233" s="15" t="s">
        <v>3318</v>
      </c>
      <c r="K233" s="15" t="s">
        <v>3319</v>
      </c>
      <c r="L233" s="17" t="s">
        <v>3320</v>
      </c>
      <c r="M233" s="17" t="s">
        <v>3321</v>
      </c>
      <c r="N233" s="17" t="s">
        <v>1977</v>
      </c>
      <c r="O233" s="17" t="s">
        <v>3322</v>
      </c>
      <c r="P233" t="str">
        <f t="shared" si="3"/>
        <v>市川二中中</v>
      </c>
    </row>
    <row r="234" spans="1:16" x14ac:dyDescent="0.2">
      <c r="A234" s="12">
        <v>2233</v>
      </c>
      <c r="B234" s="13" t="s">
        <v>3323</v>
      </c>
      <c r="C234" s="13" t="s">
        <v>3324</v>
      </c>
      <c r="D234" s="14" t="s">
        <v>87</v>
      </c>
      <c r="E234" s="32" t="s">
        <v>4284</v>
      </c>
      <c r="F234" s="14">
        <v>1</v>
      </c>
      <c r="G234" s="14" t="s">
        <v>3291</v>
      </c>
      <c r="H234" s="14" t="s">
        <v>390</v>
      </c>
      <c r="I234" s="14"/>
      <c r="J234" s="15" t="s">
        <v>222</v>
      </c>
      <c r="K234" s="15" t="s">
        <v>3325</v>
      </c>
      <c r="L234" s="17" t="s">
        <v>223</v>
      </c>
      <c r="M234" s="17" t="s">
        <v>3326</v>
      </c>
      <c r="N234" s="17" t="s">
        <v>3327</v>
      </c>
      <c r="O234" s="17" t="s">
        <v>32</v>
      </c>
      <c r="P234" t="str">
        <f t="shared" si="3"/>
        <v>高洲中中</v>
      </c>
    </row>
    <row r="235" spans="1:16" x14ac:dyDescent="0.2">
      <c r="A235" s="12">
        <v>2234</v>
      </c>
      <c r="B235" s="13" t="s">
        <v>3328</v>
      </c>
      <c r="C235" s="13" t="s">
        <v>3329</v>
      </c>
      <c r="D235" s="14" t="s">
        <v>87</v>
      </c>
      <c r="E235" s="32" t="s">
        <v>4284</v>
      </c>
      <c r="F235" s="14">
        <v>1</v>
      </c>
      <c r="G235" s="14" t="s">
        <v>3291</v>
      </c>
      <c r="H235" s="14" t="s">
        <v>390</v>
      </c>
      <c r="I235" s="14"/>
      <c r="J235" s="15" t="s">
        <v>3330</v>
      </c>
      <c r="K235" s="15" t="s">
        <v>3331</v>
      </c>
      <c r="L235" s="17" t="s">
        <v>3332</v>
      </c>
      <c r="M235" s="17" t="s">
        <v>3333</v>
      </c>
      <c r="N235" s="17" t="s">
        <v>3334</v>
      </c>
      <c r="O235" s="17" t="s">
        <v>32</v>
      </c>
      <c r="P235" t="str">
        <f t="shared" si="3"/>
        <v>高洲中中</v>
      </c>
    </row>
    <row r="236" spans="1:16" x14ac:dyDescent="0.2">
      <c r="A236" s="12">
        <v>2235</v>
      </c>
      <c r="B236" s="13" t="s">
        <v>3335</v>
      </c>
      <c r="C236" s="13" t="s">
        <v>3336</v>
      </c>
      <c r="D236" s="14" t="s">
        <v>87</v>
      </c>
      <c r="E236" s="32" t="s">
        <v>4284</v>
      </c>
      <c r="F236" s="14">
        <v>1</v>
      </c>
      <c r="G236" s="14" t="s">
        <v>3291</v>
      </c>
      <c r="H236" s="14" t="s">
        <v>390</v>
      </c>
      <c r="I236" s="14"/>
      <c r="J236" s="15" t="s">
        <v>3337</v>
      </c>
      <c r="K236" s="15" t="s">
        <v>1011</v>
      </c>
      <c r="L236" s="17" t="s">
        <v>3338</v>
      </c>
      <c r="M236" s="17" t="s">
        <v>1012</v>
      </c>
      <c r="N236" s="17" t="s">
        <v>3339</v>
      </c>
      <c r="O236" s="17" t="s">
        <v>32</v>
      </c>
      <c r="P236" t="str">
        <f t="shared" si="3"/>
        <v>高洲中中</v>
      </c>
    </row>
    <row r="237" spans="1:16" x14ac:dyDescent="0.2">
      <c r="A237" s="12">
        <v>2236</v>
      </c>
      <c r="B237" s="13" t="s">
        <v>3340</v>
      </c>
      <c r="C237" s="13" t="s">
        <v>2165</v>
      </c>
      <c r="D237" s="14" t="s">
        <v>87</v>
      </c>
      <c r="E237" s="32" t="s">
        <v>4283</v>
      </c>
      <c r="F237" s="14">
        <v>1</v>
      </c>
      <c r="G237" s="14" t="s">
        <v>3291</v>
      </c>
      <c r="H237" s="14" t="s">
        <v>390</v>
      </c>
      <c r="I237" s="14"/>
      <c r="J237" s="15" t="s">
        <v>3341</v>
      </c>
      <c r="K237" s="15" t="s">
        <v>3342</v>
      </c>
      <c r="L237" s="17" t="s">
        <v>3343</v>
      </c>
      <c r="M237" s="17" t="s">
        <v>3344</v>
      </c>
      <c r="N237" s="17" t="s">
        <v>3345</v>
      </c>
      <c r="O237" s="17" t="s">
        <v>32</v>
      </c>
      <c r="P237" t="str">
        <f t="shared" si="3"/>
        <v>下貝塚中中</v>
      </c>
    </row>
    <row r="238" spans="1:16" x14ac:dyDescent="0.2">
      <c r="A238" s="12">
        <v>2237</v>
      </c>
      <c r="B238" s="13" t="s">
        <v>3346</v>
      </c>
      <c r="C238" s="13" t="s">
        <v>3347</v>
      </c>
      <c r="D238" s="14" t="s">
        <v>87</v>
      </c>
      <c r="E238" s="32" t="s">
        <v>4283</v>
      </c>
      <c r="F238" s="14">
        <v>1</v>
      </c>
      <c r="G238" s="14" t="s">
        <v>3291</v>
      </c>
      <c r="H238" s="14" t="s">
        <v>390</v>
      </c>
      <c r="I238" s="14"/>
      <c r="J238" s="15" t="s">
        <v>3348</v>
      </c>
      <c r="K238" s="15" t="s">
        <v>3349</v>
      </c>
      <c r="L238" s="17" t="s">
        <v>3350</v>
      </c>
      <c r="M238" s="17" t="s">
        <v>3351</v>
      </c>
      <c r="N238" s="17" t="s">
        <v>3352</v>
      </c>
      <c r="O238" s="17" t="s">
        <v>32</v>
      </c>
      <c r="P238" t="str">
        <f t="shared" si="3"/>
        <v>下貝塚中中</v>
      </c>
    </row>
    <row r="239" spans="1:16" x14ac:dyDescent="0.2">
      <c r="A239" s="12">
        <v>2238</v>
      </c>
      <c r="B239" s="13" t="s">
        <v>3353</v>
      </c>
      <c r="C239" s="13" t="s">
        <v>3354</v>
      </c>
      <c r="D239" s="14" t="s">
        <v>87</v>
      </c>
      <c r="E239" s="32" t="s">
        <v>4283</v>
      </c>
      <c r="F239" s="14">
        <v>1</v>
      </c>
      <c r="G239" s="14" t="s">
        <v>3291</v>
      </c>
      <c r="H239" s="14" t="s">
        <v>390</v>
      </c>
      <c r="I239" s="14"/>
      <c r="J239" s="15" t="s">
        <v>3355</v>
      </c>
      <c r="K239" s="15" t="s">
        <v>3356</v>
      </c>
      <c r="L239" s="17" t="s">
        <v>3357</v>
      </c>
      <c r="M239" s="17" t="s">
        <v>3358</v>
      </c>
      <c r="N239" s="17" t="s">
        <v>3359</v>
      </c>
      <c r="O239" s="17" t="s">
        <v>32</v>
      </c>
      <c r="P239" t="str">
        <f t="shared" si="3"/>
        <v>下貝塚中中</v>
      </c>
    </row>
    <row r="240" spans="1:16" x14ac:dyDescent="0.2">
      <c r="A240" s="12">
        <v>2239</v>
      </c>
      <c r="B240" s="13" t="s">
        <v>3360</v>
      </c>
      <c r="C240" s="13" t="s">
        <v>3361</v>
      </c>
      <c r="D240" s="14" t="s">
        <v>87</v>
      </c>
      <c r="E240" s="32" t="s">
        <v>4283</v>
      </c>
      <c r="F240" s="14">
        <v>1</v>
      </c>
      <c r="G240" s="14" t="s">
        <v>3291</v>
      </c>
      <c r="H240" s="14" t="s">
        <v>390</v>
      </c>
      <c r="I240" s="14"/>
      <c r="J240" s="15" t="s">
        <v>3362</v>
      </c>
      <c r="K240" s="15" t="s">
        <v>3363</v>
      </c>
      <c r="L240" s="17" t="s">
        <v>3364</v>
      </c>
      <c r="M240" s="17" t="s">
        <v>3365</v>
      </c>
      <c r="N240" s="17" t="s">
        <v>3366</v>
      </c>
      <c r="O240" s="17" t="s">
        <v>32</v>
      </c>
      <c r="P240" t="str">
        <f t="shared" si="3"/>
        <v>下貝塚中中</v>
      </c>
    </row>
    <row r="241" spans="1:16" x14ac:dyDescent="0.2">
      <c r="A241" s="12">
        <v>2240</v>
      </c>
      <c r="B241" s="13" t="s">
        <v>3367</v>
      </c>
      <c r="C241" s="13" t="s">
        <v>3368</v>
      </c>
      <c r="D241" s="14" t="s">
        <v>87</v>
      </c>
      <c r="E241" s="32" t="s">
        <v>4283</v>
      </c>
      <c r="F241" s="14">
        <v>1</v>
      </c>
      <c r="G241" s="14" t="s">
        <v>3291</v>
      </c>
      <c r="H241" s="14" t="s">
        <v>390</v>
      </c>
      <c r="I241" s="14"/>
      <c r="J241" s="15" t="s">
        <v>3369</v>
      </c>
      <c r="K241" s="15" t="s">
        <v>3370</v>
      </c>
      <c r="L241" s="17" t="s">
        <v>3371</v>
      </c>
      <c r="M241" s="17" t="s">
        <v>3372</v>
      </c>
      <c r="N241" s="17" t="s">
        <v>3373</v>
      </c>
      <c r="O241" s="17" t="s">
        <v>32</v>
      </c>
      <c r="P241" t="str">
        <f t="shared" si="3"/>
        <v>下貝塚中中</v>
      </c>
    </row>
    <row r="242" spans="1:16" x14ac:dyDescent="0.2">
      <c r="A242" s="12">
        <v>2241</v>
      </c>
      <c r="B242" s="13" t="s">
        <v>3374</v>
      </c>
      <c r="C242" s="13" t="s">
        <v>3375</v>
      </c>
      <c r="D242" s="14" t="s">
        <v>87</v>
      </c>
      <c r="E242" s="32" t="s">
        <v>4283</v>
      </c>
      <c r="F242" s="14">
        <v>1</v>
      </c>
      <c r="G242" s="14" t="s">
        <v>3291</v>
      </c>
      <c r="H242" s="14" t="s">
        <v>390</v>
      </c>
      <c r="I242" s="14"/>
      <c r="J242" s="15" t="s">
        <v>3376</v>
      </c>
      <c r="K242" s="15" t="s">
        <v>3377</v>
      </c>
      <c r="L242" s="17" t="s">
        <v>3378</v>
      </c>
      <c r="M242" s="17" t="s">
        <v>3379</v>
      </c>
      <c r="N242" s="17" t="s">
        <v>3380</v>
      </c>
      <c r="O242" s="17" t="s">
        <v>32</v>
      </c>
      <c r="P242" t="str">
        <f t="shared" si="3"/>
        <v>下貝塚中中</v>
      </c>
    </row>
    <row r="243" spans="1:16" x14ac:dyDescent="0.2">
      <c r="A243" s="12">
        <v>2242</v>
      </c>
      <c r="B243" s="13" t="s">
        <v>3381</v>
      </c>
      <c r="C243" s="13" t="s">
        <v>3382</v>
      </c>
      <c r="D243" s="14" t="s">
        <v>87</v>
      </c>
      <c r="E243" s="32" t="s">
        <v>4283</v>
      </c>
      <c r="F243" s="14">
        <v>1</v>
      </c>
      <c r="G243" s="14" t="s">
        <v>3291</v>
      </c>
      <c r="H243" s="14" t="s">
        <v>390</v>
      </c>
      <c r="I243" s="14"/>
      <c r="J243" s="15" t="s">
        <v>3383</v>
      </c>
      <c r="K243" s="15" t="s">
        <v>1154</v>
      </c>
      <c r="L243" s="17" t="s">
        <v>3384</v>
      </c>
      <c r="M243" s="17" t="s">
        <v>1156</v>
      </c>
      <c r="N243" s="17" t="s">
        <v>3385</v>
      </c>
      <c r="O243" s="17" t="s">
        <v>32</v>
      </c>
      <c r="P243" t="str">
        <f t="shared" si="3"/>
        <v>下貝塚中中</v>
      </c>
    </row>
    <row r="244" spans="1:16" x14ac:dyDescent="0.2">
      <c r="A244" s="12">
        <v>2243</v>
      </c>
      <c r="B244" s="13" t="s">
        <v>3386</v>
      </c>
      <c r="C244" s="13" t="s">
        <v>3387</v>
      </c>
      <c r="D244" s="14" t="s">
        <v>87</v>
      </c>
      <c r="E244" s="32" t="s">
        <v>4303</v>
      </c>
      <c r="F244" s="14">
        <v>1</v>
      </c>
      <c r="G244" s="14" t="s">
        <v>3388</v>
      </c>
      <c r="H244" s="14" t="s">
        <v>390</v>
      </c>
      <c r="I244" s="14"/>
      <c r="J244" s="15" t="s">
        <v>3389</v>
      </c>
      <c r="K244" s="15" t="s">
        <v>1168</v>
      </c>
      <c r="L244" s="17" t="s">
        <v>3390</v>
      </c>
      <c r="M244" s="17" t="s">
        <v>1169</v>
      </c>
      <c r="N244" s="17" t="s">
        <v>3391</v>
      </c>
      <c r="O244" s="17" t="s">
        <v>32</v>
      </c>
      <c r="P244" t="str">
        <f t="shared" si="3"/>
        <v>妙典中中</v>
      </c>
    </row>
    <row r="245" spans="1:16" x14ac:dyDescent="0.2">
      <c r="A245" s="12">
        <v>2244</v>
      </c>
      <c r="B245" s="13" t="s">
        <v>3392</v>
      </c>
      <c r="C245" s="13" t="s">
        <v>3393</v>
      </c>
      <c r="D245" s="14" t="s">
        <v>87</v>
      </c>
      <c r="E245" s="32" t="s">
        <v>4303</v>
      </c>
      <c r="F245" s="14">
        <v>1</v>
      </c>
      <c r="G245" s="14" t="s">
        <v>3388</v>
      </c>
      <c r="H245" s="14" t="s">
        <v>390</v>
      </c>
      <c r="I245" s="14"/>
      <c r="J245" s="15" t="s">
        <v>221</v>
      </c>
      <c r="K245" s="15" t="s">
        <v>3394</v>
      </c>
      <c r="L245" s="17" t="s">
        <v>3395</v>
      </c>
      <c r="M245" s="17" t="s">
        <v>913</v>
      </c>
      <c r="N245" s="17" t="s">
        <v>3396</v>
      </c>
      <c r="O245" s="17" t="s">
        <v>32</v>
      </c>
      <c r="P245" t="str">
        <f t="shared" si="3"/>
        <v>妙典中中</v>
      </c>
    </row>
    <row r="246" spans="1:16" x14ac:dyDescent="0.2">
      <c r="A246" s="12">
        <v>2245</v>
      </c>
      <c r="B246" s="22" t="s">
        <v>3397</v>
      </c>
      <c r="C246" s="22" t="s">
        <v>3398</v>
      </c>
      <c r="D246" s="14" t="s">
        <v>87</v>
      </c>
      <c r="E246" s="34" t="s">
        <v>4303</v>
      </c>
      <c r="F246" s="23">
        <v>1</v>
      </c>
      <c r="G246" s="23" t="s">
        <v>3388</v>
      </c>
      <c r="H246" s="23" t="s">
        <v>390</v>
      </c>
      <c r="I246" s="23"/>
      <c r="J246" s="21" t="s">
        <v>3399</v>
      </c>
      <c r="K246" s="21" t="s">
        <v>3400</v>
      </c>
      <c r="L246" s="17" t="s">
        <v>3401</v>
      </c>
      <c r="M246" s="17" t="s">
        <v>3402</v>
      </c>
      <c r="N246" s="17" t="s">
        <v>3403</v>
      </c>
      <c r="O246" s="17" t="s">
        <v>32</v>
      </c>
      <c r="P246" t="str">
        <f t="shared" si="3"/>
        <v>妙典中中</v>
      </c>
    </row>
    <row r="247" spans="1:16" x14ac:dyDescent="0.2">
      <c r="A247" s="12">
        <v>2246</v>
      </c>
      <c r="B247" s="13" t="s">
        <v>3404</v>
      </c>
      <c r="C247" s="13" t="s">
        <v>3405</v>
      </c>
      <c r="D247" s="14" t="s">
        <v>87</v>
      </c>
      <c r="E247" s="32" t="s">
        <v>4303</v>
      </c>
      <c r="F247" s="14">
        <v>1</v>
      </c>
      <c r="G247" s="14" t="s">
        <v>3388</v>
      </c>
      <c r="H247" s="14" t="s">
        <v>390</v>
      </c>
      <c r="I247" s="14"/>
      <c r="J247" s="15" t="s">
        <v>271</v>
      </c>
      <c r="K247" s="15" t="s">
        <v>194</v>
      </c>
      <c r="L247" s="17" t="s">
        <v>272</v>
      </c>
      <c r="M247" s="17" t="s">
        <v>195</v>
      </c>
      <c r="N247" s="17" t="s">
        <v>3406</v>
      </c>
      <c r="O247" s="17" t="s">
        <v>32</v>
      </c>
      <c r="P247" t="str">
        <f t="shared" si="3"/>
        <v>妙典中中</v>
      </c>
    </row>
    <row r="248" spans="1:16" x14ac:dyDescent="0.2">
      <c r="A248" s="12">
        <v>2247</v>
      </c>
      <c r="B248" s="13" t="s">
        <v>3407</v>
      </c>
      <c r="C248" s="13" t="s">
        <v>3408</v>
      </c>
      <c r="D248" s="14" t="s">
        <v>87</v>
      </c>
      <c r="E248" s="32" t="s">
        <v>4303</v>
      </c>
      <c r="F248" s="14">
        <v>1</v>
      </c>
      <c r="G248" s="23" t="s">
        <v>3388</v>
      </c>
      <c r="H248" s="14" t="s">
        <v>390</v>
      </c>
      <c r="I248" s="14"/>
      <c r="J248" s="15" t="s">
        <v>395</v>
      </c>
      <c r="K248" s="15" t="s">
        <v>126</v>
      </c>
      <c r="L248" s="17" t="s">
        <v>396</v>
      </c>
      <c r="M248" s="17" t="s">
        <v>127</v>
      </c>
      <c r="N248" s="17" t="s">
        <v>3409</v>
      </c>
      <c r="O248" s="17" t="s">
        <v>32</v>
      </c>
      <c r="P248" t="str">
        <f t="shared" si="3"/>
        <v>妙典中中</v>
      </c>
    </row>
    <row r="249" spans="1:16" x14ac:dyDescent="0.2">
      <c r="A249" s="12">
        <v>2248</v>
      </c>
      <c r="B249" s="13" t="s">
        <v>3410</v>
      </c>
      <c r="C249" s="13" t="s">
        <v>3411</v>
      </c>
      <c r="D249" s="14" t="s">
        <v>87</v>
      </c>
      <c r="E249" s="32" t="s">
        <v>4303</v>
      </c>
      <c r="F249" s="14">
        <v>1</v>
      </c>
      <c r="G249" s="14" t="s">
        <v>3388</v>
      </c>
      <c r="H249" s="14" t="s">
        <v>390</v>
      </c>
      <c r="I249" s="14"/>
      <c r="J249" s="15" t="s">
        <v>379</v>
      </c>
      <c r="K249" s="15" t="s">
        <v>242</v>
      </c>
      <c r="L249" s="17" t="s">
        <v>717</v>
      </c>
      <c r="M249" s="17" t="s">
        <v>235</v>
      </c>
      <c r="N249" s="17" t="s">
        <v>3412</v>
      </c>
      <c r="O249" s="17" t="s">
        <v>32</v>
      </c>
      <c r="P249" t="str">
        <f t="shared" si="3"/>
        <v>妙典中中</v>
      </c>
    </row>
    <row r="250" spans="1:16" x14ac:dyDescent="0.2">
      <c r="A250" s="12">
        <v>2249</v>
      </c>
      <c r="B250" s="13" t="s">
        <v>3410</v>
      </c>
      <c r="C250" s="13" t="s">
        <v>3413</v>
      </c>
      <c r="D250" s="14" t="s">
        <v>87</v>
      </c>
      <c r="E250" s="32" t="s">
        <v>4303</v>
      </c>
      <c r="F250" s="14">
        <v>1</v>
      </c>
      <c r="G250" s="23" t="s">
        <v>3388</v>
      </c>
      <c r="H250" s="14" t="s">
        <v>390</v>
      </c>
      <c r="I250" s="14"/>
      <c r="J250" s="15" t="s">
        <v>379</v>
      </c>
      <c r="K250" s="15" t="s">
        <v>3414</v>
      </c>
      <c r="L250" s="17" t="s">
        <v>717</v>
      </c>
      <c r="M250" s="17" t="s">
        <v>3415</v>
      </c>
      <c r="N250" s="17" t="s">
        <v>3416</v>
      </c>
      <c r="O250" s="17" t="s">
        <v>32</v>
      </c>
      <c r="P250" t="str">
        <f t="shared" si="3"/>
        <v>妙典中中</v>
      </c>
    </row>
    <row r="251" spans="1:16" x14ac:dyDescent="0.2">
      <c r="A251" s="12">
        <v>2250</v>
      </c>
      <c r="B251" s="13" t="s">
        <v>3417</v>
      </c>
      <c r="C251" s="13" t="s">
        <v>3418</v>
      </c>
      <c r="D251" s="14" t="s">
        <v>87</v>
      </c>
      <c r="E251" s="32" t="s">
        <v>4296</v>
      </c>
      <c r="F251" s="14">
        <v>2</v>
      </c>
      <c r="G251" s="14" t="s">
        <v>3419</v>
      </c>
      <c r="H251" s="14" t="s">
        <v>1941</v>
      </c>
      <c r="I251" s="14"/>
      <c r="J251" s="15" t="s">
        <v>3420</v>
      </c>
      <c r="K251" s="15" t="s">
        <v>999</v>
      </c>
      <c r="L251" s="17" t="s">
        <v>3421</v>
      </c>
      <c r="M251" s="17" t="s">
        <v>1000</v>
      </c>
      <c r="N251" s="17" t="s">
        <v>2251</v>
      </c>
      <c r="O251" s="17" t="s">
        <v>32</v>
      </c>
      <c r="P251" t="str">
        <f t="shared" si="3"/>
        <v>日の出中中</v>
      </c>
    </row>
    <row r="252" spans="1:16" x14ac:dyDescent="0.2">
      <c r="A252" s="12">
        <v>2251</v>
      </c>
      <c r="B252" s="13" t="s">
        <v>3422</v>
      </c>
      <c r="C252" s="13" t="s">
        <v>3423</v>
      </c>
      <c r="D252" s="14" t="s">
        <v>87</v>
      </c>
      <c r="E252" s="32" t="s">
        <v>4282</v>
      </c>
      <c r="F252" s="14">
        <v>2</v>
      </c>
      <c r="G252" s="23" t="s">
        <v>3424</v>
      </c>
      <c r="H252" s="14">
        <v>2244</v>
      </c>
      <c r="I252" s="14"/>
      <c r="J252" s="15" t="s">
        <v>3425</v>
      </c>
      <c r="K252" s="15" t="s">
        <v>3426</v>
      </c>
      <c r="L252" s="17" t="s">
        <v>3427</v>
      </c>
      <c r="M252" s="17" t="s">
        <v>3428</v>
      </c>
      <c r="N252" s="17" t="s">
        <v>1749</v>
      </c>
      <c r="O252" s="17" t="s">
        <v>32</v>
      </c>
      <c r="P252" t="str">
        <f t="shared" si="3"/>
        <v>浦安中中</v>
      </c>
    </row>
    <row r="253" spans="1:16" x14ac:dyDescent="0.2">
      <c r="A253" s="12">
        <v>2252</v>
      </c>
      <c r="B253" s="13" t="s">
        <v>3429</v>
      </c>
      <c r="C253" s="13" t="s">
        <v>3430</v>
      </c>
      <c r="D253" s="14" t="s">
        <v>87</v>
      </c>
      <c r="E253" s="32" t="s">
        <v>4288</v>
      </c>
      <c r="F253" s="14">
        <v>1</v>
      </c>
      <c r="G253" s="23" t="s">
        <v>3424</v>
      </c>
      <c r="H253" s="14" t="s">
        <v>390</v>
      </c>
      <c r="I253" s="14"/>
      <c r="J253" s="15" t="s">
        <v>3431</v>
      </c>
      <c r="K253" s="15" t="s">
        <v>3432</v>
      </c>
      <c r="L253" s="17" t="s">
        <v>3433</v>
      </c>
      <c r="M253" s="17" t="s">
        <v>3434</v>
      </c>
      <c r="N253" s="17" t="s">
        <v>3435</v>
      </c>
      <c r="O253" s="17" t="s">
        <v>32</v>
      </c>
      <c r="P253" t="str">
        <f t="shared" si="3"/>
        <v>市川四中中</v>
      </c>
    </row>
    <row r="254" spans="1:16" x14ac:dyDescent="0.2">
      <c r="A254" s="12">
        <v>2253</v>
      </c>
      <c r="B254" s="13" t="s">
        <v>3436</v>
      </c>
      <c r="C254" s="13" t="s">
        <v>3437</v>
      </c>
      <c r="D254" s="14" t="s">
        <v>87</v>
      </c>
      <c r="E254" s="32" t="s">
        <v>4288</v>
      </c>
      <c r="F254" s="14">
        <v>1</v>
      </c>
      <c r="G254" s="14" t="s">
        <v>3424</v>
      </c>
      <c r="H254" s="14" t="s">
        <v>390</v>
      </c>
      <c r="I254" s="14"/>
      <c r="J254" s="15" t="s">
        <v>480</v>
      </c>
      <c r="K254" s="15" t="s">
        <v>3438</v>
      </c>
      <c r="L254" s="17" t="s">
        <v>994</v>
      </c>
      <c r="M254" s="17" t="s">
        <v>3439</v>
      </c>
      <c r="N254" s="17" t="s">
        <v>3440</v>
      </c>
      <c r="O254" s="17" t="s">
        <v>32</v>
      </c>
      <c r="P254" t="str">
        <f t="shared" si="3"/>
        <v>市川四中中</v>
      </c>
    </row>
    <row r="255" spans="1:16" x14ac:dyDescent="0.2">
      <c r="A255" s="12">
        <v>2254</v>
      </c>
      <c r="B255" s="13" t="s">
        <v>3441</v>
      </c>
      <c r="C255" s="13" t="s">
        <v>3442</v>
      </c>
      <c r="D255" s="14" t="s">
        <v>87</v>
      </c>
      <c r="E255" s="32" t="s">
        <v>4288</v>
      </c>
      <c r="F255" s="14">
        <v>1</v>
      </c>
      <c r="G255" s="14" t="s">
        <v>3424</v>
      </c>
      <c r="H255" s="14" t="s">
        <v>390</v>
      </c>
      <c r="I255" s="14"/>
      <c r="J255" s="15" t="s">
        <v>54</v>
      </c>
      <c r="K255" s="15" t="s">
        <v>1547</v>
      </c>
      <c r="L255" s="17" t="s">
        <v>56</v>
      </c>
      <c r="M255" s="17" t="s">
        <v>67</v>
      </c>
      <c r="N255" s="17" t="s">
        <v>3443</v>
      </c>
      <c r="O255" s="17" t="s">
        <v>32</v>
      </c>
      <c r="P255" t="str">
        <f t="shared" si="3"/>
        <v>市川四中中</v>
      </c>
    </row>
    <row r="256" spans="1:16" x14ac:dyDescent="0.2">
      <c r="A256" s="12">
        <v>2255</v>
      </c>
      <c r="B256" s="13" t="s">
        <v>3444</v>
      </c>
      <c r="C256" s="13" t="s">
        <v>3445</v>
      </c>
      <c r="D256" s="14" t="s">
        <v>87</v>
      </c>
      <c r="E256" s="32" t="s">
        <v>4288</v>
      </c>
      <c r="F256" s="14">
        <v>1</v>
      </c>
      <c r="G256" s="14" t="s">
        <v>3424</v>
      </c>
      <c r="H256" s="14" t="s">
        <v>390</v>
      </c>
      <c r="I256" s="14"/>
      <c r="J256" s="15" t="s">
        <v>2027</v>
      </c>
      <c r="K256" s="15" t="s">
        <v>3446</v>
      </c>
      <c r="L256" s="17" t="s">
        <v>2028</v>
      </c>
      <c r="M256" s="17" t="s">
        <v>3447</v>
      </c>
      <c r="N256" s="17" t="s">
        <v>3448</v>
      </c>
      <c r="O256" s="17" t="s">
        <v>32</v>
      </c>
      <c r="P256" t="str">
        <f t="shared" si="3"/>
        <v>市川四中中</v>
      </c>
    </row>
    <row r="257" spans="1:16" x14ac:dyDescent="0.2">
      <c r="A257" s="12">
        <v>2256</v>
      </c>
      <c r="B257" s="13" t="s">
        <v>144</v>
      </c>
      <c r="C257" s="13" t="s">
        <v>3449</v>
      </c>
      <c r="D257" s="14" t="s">
        <v>87</v>
      </c>
      <c r="E257" s="32" t="s">
        <v>4288</v>
      </c>
      <c r="F257" s="14">
        <v>1</v>
      </c>
      <c r="G257" s="14" t="s">
        <v>3424</v>
      </c>
      <c r="H257" s="14" t="s">
        <v>390</v>
      </c>
      <c r="I257" s="14"/>
      <c r="J257" s="15" t="s">
        <v>145</v>
      </c>
      <c r="K257" s="15" t="s">
        <v>853</v>
      </c>
      <c r="L257" s="17" t="s">
        <v>146</v>
      </c>
      <c r="M257" s="17" t="s">
        <v>855</v>
      </c>
      <c r="N257" s="17" t="s">
        <v>3450</v>
      </c>
      <c r="O257" s="17" t="s">
        <v>32</v>
      </c>
      <c r="P257" t="str">
        <f t="shared" si="3"/>
        <v>市川四中中</v>
      </c>
    </row>
    <row r="258" spans="1:16" x14ac:dyDescent="0.2">
      <c r="A258" s="12">
        <v>2257</v>
      </c>
      <c r="B258" s="13" t="s">
        <v>3451</v>
      </c>
      <c r="C258" s="13" t="s">
        <v>3452</v>
      </c>
      <c r="D258" s="14" t="s">
        <v>87</v>
      </c>
      <c r="E258" s="32" t="s">
        <v>4288</v>
      </c>
      <c r="F258" s="14">
        <v>1</v>
      </c>
      <c r="G258" s="14" t="s">
        <v>3424</v>
      </c>
      <c r="H258" s="14" t="s">
        <v>390</v>
      </c>
      <c r="I258" s="14"/>
      <c r="J258" s="15" t="s">
        <v>269</v>
      </c>
      <c r="K258" s="15" t="s">
        <v>3453</v>
      </c>
      <c r="L258" s="17" t="s">
        <v>270</v>
      </c>
      <c r="M258" s="17" t="s">
        <v>3454</v>
      </c>
      <c r="N258" s="17" t="s">
        <v>3455</v>
      </c>
      <c r="O258" s="17" t="s">
        <v>32</v>
      </c>
      <c r="P258" t="str">
        <f t="shared" si="3"/>
        <v>市川四中中</v>
      </c>
    </row>
    <row r="259" spans="1:16" x14ac:dyDescent="0.2">
      <c r="A259" s="12">
        <v>2258</v>
      </c>
      <c r="B259" s="13" t="s">
        <v>3456</v>
      </c>
      <c r="C259" s="13" t="s">
        <v>3457</v>
      </c>
      <c r="D259" s="14" t="s">
        <v>87</v>
      </c>
      <c r="E259" s="32" t="s">
        <v>4288</v>
      </c>
      <c r="F259" s="14">
        <v>1</v>
      </c>
      <c r="G259" s="14" t="s">
        <v>3424</v>
      </c>
      <c r="H259" s="14" t="s">
        <v>390</v>
      </c>
      <c r="I259" s="14"/>
      <c r="J259" s="15" t="s">
        <v>3458</v>
      </c>
      <c r="K259" s="15" t="s">
        <v>3459</v>
      </c>
      <c r="L259" s="17" t="s">
        <v>3460</v>
      </c>
      <c r="M259" s="17" t="s">
        <v>1213</v>
      </c>
      <c r="N259" s="17" t="s">
        <v>3461</v>
      </c>
      <c r="O259" s="17" t="s">
        <v>32</v>
      </c>
      <c r="P259" t="str">
        <f t="shared" ref="P259:P322" si="4">E259&amp;"中"</f>
        <v>市川四中中</v>
      </c>
    </row>
    <row r="260" spans="1:16" x14ac:dyDescent="0.2">
      <c r="A260" s="12">
        <v>2259</v>
      </c>
      <c r="B260" s="13" t="s">
        <v>3462</v>
      </c>
      <c r="C260" s="13" t="s">
        <v>3463</v>
      </c>
      <c r="D260" s="14" t="s">
        <v>87</v>
      </c>
      <c r="E260" s="32" t="s">
        <v>4288</v>
      </c>
      <c r="F260" s="14">
        <v>1</v>
      </c>
      <c r="G260" s="14" t="s">
        <v>3424</v>
      </c>
      <c r="H260" s="14" t="s">
        <v>390</v>
      </c>
      <c r="I260" s="14"/>
      <c r="J260" s="15" t="s">
        <v>483</v>
      </c>
      <c r="K260" s="15" t="s">
        <v>2000</v>
      </c>
      <c r="L260" s="17" t="s">
        <v>484</v>
      </c>
      <c r="M260" s="17" t="s">
        <v>2001</v>
      </c>
      <c r="N260" s="17" t="s">
        <v>3464</v>
      </c>
      <c r="O260" s="17" t="s">
        <v>32</v>
      </c>
      <c r="P260" t="str">
        <f t="shared" si="4"/>
        <v>市川四中中</v>
      </c>
    </row>
    <row r="261" spans="1:16" x14ac:dyDescent="0.2">
      <c r="A261" s="12">
        <v>2260</v>
      </c>
      <c r="B261" s="13" t="s">
        <v>3465</v>
      </c>
      <c r="C261" s="13" t="s">
        <v>3466</v>
      </c>
      <c r="D261" s="14" t="s">
        <v>87</v>
      </c>
      <c r="E261" s="32" t="s">
        <v>4288</v>
      </c>
      <c r="F261" s="14">
        <v>1</v>
      </c>
      <c r="G261" s="14" t="s">
        <v>3424</v>
      </c>
      <c r="H261" s="14" t="s">
        <v>390</v>
      </c>
      <c r="I261" s="14"/>
      <c r="J261" s="15" t="s">
        <v>130</v>
      </c>
      <c r="K261" s="15" t="s">
        <v>3319</v>
      </c>
      <c r="L261" s="17" t="s">
        <v>132</v>
      </c>
      <c r="M261" s="17" t="s">
        <v>3321</v>
      </c>
      <c r="N261" s="17" t="s">
        <v>3406</v>
      </c>
      <c r="O261" s="17" t="s">
        <v>32</v>
      </c>
      <c r="P261" t="str">
        <f t="shared" si="4"/>
        <v>市川四中中</v>
      </c>
    </row>
    <row r="262" spans="1:16" x14ac:dyDescent="0.2">
      <c r="A262" s="12">
        <v>2261</v>
      </c>
      <c r="B262" s="13" t="s">
        <v>3467</v>
      </c>
      <c r="C262" s="13" t="s">
        <v>3468</v>
      </c>
      <c r="D262" s="14" t="s">
        <v>87</v>
      </c>
      <c r="E262" s="32" t="s">
        <v>4288</v>
      </c>
      <c r="F262" s="14">
        <v>1</v>
      </c>
      <c r="G262" s="14" t="s">
        <v>3424</v>
      </c>
      <c r="H262" s="14" t="s">
        <v>390</v>
      </c>
      <c r="I262" s="14"/>
      <c r="J262" s="15" t="s">
        <v>3469</v>
      </c>
      <c r="K262" s="15" t="s">
        <v>134</v>
      </c>
      <c r="L262" s="17" t="s">
        <v>3470</v>
      </c>
      <c r="M262" s="17" t="s">
        <v>135</v>
      </c>
      <c r="N262" s="17" t="s">
        <v>3471</v>
      </c>
      <c r="O262" s="17" t="s">
        <v>32</v>
      </c>
      <c r="P262" t="str">
        <f t="shared" si="4"/>
        <v>市川四中中</v>
      </c>
    </row>
    <row r="263" spans="1:16" x14ac:dyDescent="0.2">
      <c r="A263" s="12">
        <v>2262</v>
      </c>
      <c r="B263" s="13" t="s">
        <v>3472</v>
      </c>
      <c r="C263" s="13" t="s">
        <v>3473</v>
      </c>
      <c r="D263" s="14" t="s">
        <v>87</v>
      </c>
      <c r="E263" s="32" t="s">
        <v>4288</v>
      </c>
      <c r="F263" s="14">
        <v>1</v>
      </c>
      <c r="G263" s="14" t="s">
        <v>3424</v>
      </c>
      <c r="H263" s="14" t="s">
        <v>390</v>
      </c>
      <c r="I263" s="14"/>
      <c r="J263" s="15" t="s">
        <v>423</v>
      </c>
      <c r="K263" s="15" t="s">
        <v>350</v>
      </c>
      <c r="L263" s="17" t="s">
        <v>3474</v>
      </c>
      <c r="M263" s="17" t="s">
        <v>351</v>
      </c>
      <c r="N263" s="17" t="s">
        <v>3475</v>
      </c>
      <c r="O263" s="17" t="s">
        <v>32</v>
      </c>
      <c r="P263" t="str">
        <f t="shared" si="4"/>
        <v>市川四中中</v>
      </c>
    </row>
    <row r="264" spans="1:16" x14ac:dyDescent="0.2">
      <c r="A264" s="12">
        <v>2263</v>
      </c>
      <c r="B264" s="13" t="s">
        <v>3476</v>
      </c>
      <c r="C264" s="13" t="s">
        <v>3477</v>
      </c>
      <c r="D264" s="14" t="s">
        <v>87</v>
      </c>
      <c r="E264" s="32" t="s">
        <v>4288</v>
      </c>
      <c r="F264" s="14">
        <v>1</v>
      </c>
      <c r="G264" s="14" t="s">
        <v>3424</v>
      </c>
      <c r="H264" s="14" t="s">
        <v>390</v>
      </c>
      <c r="I264" s="14"/>
      <c r="J264" s="15" t="s">
        <v>3478</v>
      </c>
      <c r="K264" s="15" t="s">
        <v>3349</v>
      </c>
      <c r="L264" s="17" t="s">
        <v>3479</v>
      </c>
      <c r="M264" s="17" t="s">
        <v>3351</v>
      </c>
      <c r="N264" s="17" t="s">
        <v>3480</v>
      </c>
      <c r="O264" s="17" t="s">
        <v>32</v>
      </c>
      <c r="P264" t="str">
        <f t="shared" si="4"/>
        <v>市川四中中</v>
      </c>
    </row>
    <row r="265" spans="1:16" x14ac:dyDescent="0.2">
      <c r="A265" s="12">
        <v>2264</v>
      </c>
      <c r="B265" s="13" t="s">
        <v>3481</v>
      </c>
      <c r="C265" s="13" t="s">
        <v>3482</v>
      </c>
      <c r="D265" s="14" t="s">
        <v>87</v>
      </c>
      <c r="E265" s="32" t="s">
        <v>4288</v>
      </c>
      <c r="F265" s="14">
        <v>1</v>
      </c>
      <c r="G265" s="14" t="s">
        <v>3424</v>
      </c>
      <c r="H265" s="14" t="s">
        <v>390</v>
      </c>
      <c r="I265" s="14"/>
      <c r="J265" s="15" t="s">
        <v>3483</v>
      </c>
      <c r="K265" s="15" t="s">
        <v>1107</v>
      </c>
      <c r="L265" s="17" t="s">
        <v>3484</v>
      </c>
      <c r="M265" s="17" t="s">
        <v>1108</v>
      </c>
      <c r="N265" s="17" t="s">
        <v>3485</v>
      </c>
      <c r="O265" s="17" t="s">
        <v>32</v>
      </c>
      <c r="P265" t="str">
        <f t="shared" si="4"/>
        <v>市川四中中</v>
      </c>
    </row>
    <row r="266" spans="1:16" x14ac:dyDescent="0.2">
      <c r="A266" s="12">
        <v>2265</v>
      </c>
      <c r="B266" s="13" t="s">
        <v>3486</v>
      </c>
      <c r="C266" s="13" t="s">
        <v>3487</v>
      </c>
      <c r="D266" s="14" t="s">
        <v>87</v>
      </c>
      <c r="E266" s="32" t="s">
        <v>4303</v>
      </c>
      <c r="F266" s="14">
        <v>1</v>
      </c>
      <c r="G266" s="14" t="s">
        <v>3424</v>
      </c>
      <c r="H266" s="14" t="s">
        <v>390</v>
      </c>
      <c r="I266" s="14"/>
      <c r="J266" s="15" t="s">
        <v>130</v>
      </c>
      <c r="K266" s="15" t="s">
        <v>1018</v>
      </c>
      <c r="L266" s="17" t="s">
        <v>132</v>
      </c>
      <c r="M266" s="17" t="s">
        <v>1019</v>
      </c>
      <c r="N266" s="17" t="s">
        <v>3488</v>
      </c>
      <c r="O266" s="17" t="s">
        <v>32</v>
      </c>
      <c r="P266" t="str">
        <f t="shared" si="4"/>
        <v>妙典中中</v>
      </c>
    </row>
    <row r="267" spans="1:16" x14ac:dyDescent="0.2">
      <c r="A267" s="12">
        <v>2266</v>
      </c>
      <c r="B267" s="13" t="s">
        <v>3422</v>
      </c>
      <c r="C267" s="13" t="s">
        <v>3489</v>
      </c>
      <c r="D267" s="14" t="s">
        <v>87</v>
      </c>
      <c r="E267" s="32" t="s">
        <v>3494</v>
      </c>
      <c r="F267" s="14">
        <v>1</v>
      </c>
      <c r="G267" s="14" t="s">
        <v>3490</v>
      </c>
      <c r="H267" s="14" t="s">
        <v>390</v>
      </c>
      <c r="I267" s="14"/>
      <c r="J267" s="15" t="s">
        <v>3425</v>
      </c>
      <c r="K267" s="15" t="s">
        <v>937</v>
      </c>
      <c r="L267" s="17" t="s">
        <v>3427</v>
      </c>
      <c r="M267" s="17" t="s">
        <v>938</v>
      </c>
      <c r="N267" s="17" t="s">
        <v>3491</v>
      </c>
      <c r="O267" s="17" t="s">
        <v>32</v>
      </c>
      <c r="P267" t="str">
        <f t="shared" si="4"/>
        <v>市川中中</v>
      </c>
    </row>
    <row r="268" spans="1:16" x14ac:dyDescent="0.2">
      <c r="A268" s="12">
        <v>2267</v>
      </c>
      <c r="B268" s="13" t="s">
        <v>3492</v>
      </c>
      <c r="C268" s="13" t="s">
        <v>3493</v>
      </c>
      <c r="D268" s="14" t="s">
        <v>87</v>
      </c>
      <c r="E268" s="32" t="s">
        <v>3494</v>
      </c>
      <c r="F268" s="14">
        <v>1</v>
      </c>
      <c r="G268" s="14" t="s">
        <v>3490</v>
      </c>
      <c r="H268" s="14" t="s">
        <v>390</v>
      </c>
      <c r="I268" s="14"/>
      <c r="J268" s="15" t="s">
        <v>3495</v>
      </c>
      <c r="K268" s="15" t="s">
        <v>3496</v>
      </c>
      <c r="L268" s="17" t="s">
        <v>3497</v>
      </c>
      <c r="M268" s="17" t="s">
        <v>3498</v>
      </c>
      <c r="N268" s="17" t="s">
        <v>3499</v>
      </c>
      <c r="O268" s="17" t="s">
        <v>32</v>
      </c>
      <c r="P268" t="str">
        <f t="shared" si="4"/>
        <v>市川中中</v>
      </c>
    </row>
    <row r="269" spans="1:16" x14ac:dyDescent="0.2">
      <c r="A269" s="12">
        <v>2268</v>
      </c>
      <c r="B269" s="13" t="s">
        <v>3500</v>
      </c>
      <c r="C269" s="13" t="s">
        <v>3501</v>
      </c>
      <c r="D269" s="14" t="s">
        <v>87</v>
      </c>
      <c r="E269" s="32" t="s">
        <v>3494</v>
      </c>
      <c r="F269" s="14">
        <v>1</v>
      </c>
      <c r="G269" s="14" t="s">
        <v>3490</v>
      </c>
      <c r="H269" s="14" t="s">
        <v>390</v>
      </c>
      <c r="I269" s="14"/>
      <c r="J269" s="15" t="s">
        <v>3502</v>
      </c>
      <c r="K269" s="15" t="s">
        <v>956</v>
      </c>
      <c r="L269" s="17" t="s">
        <v>3503</v>
      </c>
      <c r="M269" s="17" t="s">
        <v>958</v>
      </c>
      <c r="N269" s="17" t="s">
        <v>3504</v>
      </c>
      <c r="O269" s="17" t="s">
        <v>32</v>
      </c>
      <c r="P269" t="str">
        <f t="shared" si="4"/>
        <v>市川中中</v>
      </c>
    </row>
    <row r="270" spans="1:16" x14ac:dyDescent="0.2">
      <c r="A270" s="12">
        <v>2269</v>
      </c>
      <c r="B270" s="13" t="s">
        <v>3505</v>
      </c>
      <c r="C270" s="13" t="s">
        <v>3506</v>
      </c>
      <c r="D270" s="14" t="s">
        <v>87</v>
      </c>
      <c r="E270" s="32" t="s">
        <v>4288</v>
      </c>
      <c r="F270" s="14">
        <v>1</v>
      </c>
      <c r="G270" s="14" t="s">
        <v>3490</v>
      </c>
      <c r="H270" s="14" t="s">
        <v>390</v>
      </c>
      <c r="I270" s="14"/>
      <c r="J270" s="15" t="s">
        <v>3507</v>
      </c>
      <c r="K270" s="15" t="s">
        <v>1028</v>
      </c>
      <c r="L270" s="17" t="s">
        <v>3508</v>
      </c>
      <c r="M270" s="17" t="s">
        <v>1029</v>
      </c>
      <c r="N270" s="17" t="s">
        <v>3509</v>
      </c>
      <c r="O270" s="17" t="s">
        <v>32</v>
      </c>
      <c r="P270" t="str">
        <f t="shared" si="4"/>
        <v>市川四中中</v>
      </c>
    </row>
    <row r="271" spans="1:16" x14ac:dyDescent="0.2">
      <c r="A271" s="12">
        <v>2270</v>
      </c>
      <c r="B271" s="13" t="s">
        <v>3510</v>
      </c>
      <c r="C271" s="13" t="s">
        <v>3511</v>
      </c>
      <c r="D271" s="14" t="s">
        <v>87</v>
      </c>
      <c r="E271" s="32" t="s">
        <v>4299</v>
      </c>
      <c r="F271" s="14">
        <v>1</v>
      </c>
      <c r="G271" s="14" t="s">
        <v>3490</v>
      </c>
      <c r="H271" s="14" t="s">
        <v>390</v>
      </c>
      <c r="I271" s="14"/>
      <c r="J271" s="15" t="s">
        <v>1231</v>
      </c>
      <c r="K271" s="15" t="s">
        <v>3302</v>
      </c>
      <c r="L271" s="17" t="s">
        <v>1232</v>
      </c>
      <c r="M271" s="17" t="s">
        <v>3303</v>
      </c>
      <c r="N271" s="17" t="s">
        <v>3512</v>
      </c>
      <c r="O271" s="17" t="s">
        <v>32</v>
      </c>
      <c r="P271" t="str">
        <f t="shared" si="4"/>
        <v>美浜中中</v>
      </c>
    </row>
    <row r="272" spans="1:16" x14ac:dyDescent="0.2">
      <c r="A272" s="12">
        <v>2271</v>
      </c>
      <c r="B272" s="13" t="s">
        <v>3513</v>
      </c>
      <c r="C272" s="13" t="s">
        <v>3514</v>
      </c>
      <c r="D272" s="14" t="s">
        <v>87</v>
      </c>
      <c r="E272" s="32" t="s">
        <v>4299</v>
      </c>
      <c r="F272" s="14">
        <v>1</v>
      </c>
      <c r="G272" s="14" t="s">
        <v>3490</v>
      </c>
      <c r="H272" s="14" t="s">
        <v>390</v>
      </c>
      <c r="I272" s="14"/>
      <c r="J272" s="15" t="s">
        <v>3515</v>
      </c>
      <c r="K272" s="15" t="s">
        <v>1047</v>
      </c>
      <c r="L272" s="17" t="s">
        <v>3516</v>
      </c>
      <c r="M272" s="17" t="s">
        <v>1466</v>
      </c>
      <c r="N272" s="17" t="s">
        <v>3517</v>
      </c>
      <c r="O272" s="17" t="s">
        <v>32</v>
      </c>
      <c r="P272" t="str">
        <f t="shared" si="4"/>
        <v>美浜中中</v>
      </c>
    </row>
    <row r="273" spans="1:16" x14ac:dyDescent="0.2">
      <c r="A273" s="12">
        <v>2272</v>
      </c>
      <c r="B273" s="13" t="s">
        <v>3518</v>
      </c>
      <c r="C273" s="13" t="s">
        <v>3519</v>
      </c>
      <c r="D273" s="14" t="s">
        <v>87</v>
      </c>
      <c r="E273" s="32" t="s">
        <v>4299</v>
      </c>
      <c r="F273" s="14">
        <v>1</v>
      </c>
      <c r="G273" s="14" t="s">
        <v>3490</v>
      </c>
      <c r="H273" s="14" t="s">
        <v>390</v>
      </c>
      <c r="I273" s="14"/>
      <c r="J273" s="15" t="s">
        <v>524</v>
      </c>
      <c r="K273" s="15" t="s">
        <v>947</v>
      </c>
      <c r="L273" s="17" t="s">
        <v>525</v>
      </c>
      <c r="M273" s="17" t="s">
        <v>913</v>
      </c>
      <c r="N273" s="17" t="s">
        <v>3520</v>
      </c>
      <c r="O273" s="17" t="s">
        <v>32</v>
      </c>
      <c r="P273" t="str">
        <f t="shared" si="4"/>
        <v>美浜中中</v>
      </c>
    </row>
    <row r="274" spans="1:16" x14ac:dyDescent="0.2">
      <c r="A274" s="12">
        <v>2273</v>
      </c>
      <c r="B274" s="13" t="s">
        <v>3521</v>
      </c>
      <c r="C274" s="13" t="s">
        <v>3522</v>
      </c>
      <c r="D274" s="14" t="s">
        <v>87</v>
      </c>
      <c r="E274" s="32" t="s">
        <v>4299</v>
      </c>
      <c r="F274" s="14">
        <v>1</v>
      </c>
      <c r="G274" s="14" t="s">
        <v>3490</v>
      </c>
      <c r="H274" s="14" t="s">
        <v>390</v>
      </c>
      <c r="I274" s="14"/>
      <c r="J274" s="15" t="s">
        <v>2343</v>
      </c>
      <c r="K274" s="15" t="s">
        <v>3523</v>
      </c>
      <c r="L274" s="17" t="s">
        <v>2344</v>
      </c>
      <c r="M274" s="17" t="s">
        <v>3524</v>
      </c>
      <c r="N274" s="17" t="s">
        <v>3525</v>
      </c>
      <c r="O274" s="17" t="s">
        <v>32</v>
      </c>
      <c r="P274" t="str">
        <f t="shared" si="4"/>
        <v>美浜中中</v>
      </c>
    </row>
    <row r="275" spans="1:16" x14ac:dyDescent="0.2">
      <c r="A275" s="12">
        <v>2274</v>
      </c>
      <c r="B275" s="22" t="s">
        <v>3526</v>
      </c>
      <c r="C275" s="22" t="s">
        <v>3527</v>
      </c>
      <c r="D275" s="14" t="s">
        <v>87</v>
      </c>
      <c r="E275" s="34" t="s">
        <v>4299</v>
      </c>
      <c r="F275" s="23">
        <v>1</v>
      </c>
      <c r="G275" s="14" t="s">
        <v>3490</v>
      </c>
      <c r="H275" s="23" t="s">
        <v>390</v>
      </c>
      <c r="I275" s="23"/>
      <c r="J275" s="21" t="s">
        <v>2627</v>
      </c>
      <c r="K275" s="21" t="s">
        <v>1022</v>
      </c>
      <c r="L275" s="17" t="s">
        <v>3528</v>
      </c>
      <c r="M275" s="17" t="s">
        <v>1023</v>
      </c>
      <c r="N275" s="17" t="s">
        <v>3529</v>
      </c>
      <c r="O275" s="17" t="s">
        <v>32</v>
      </c>
      <c r="P275" t="str">
        <f t="shared" si="4"/>
        <v>美浜中中</v>
      </c>
    </row>
    <row r="276" spans="1:16" x14ac:dyDescent="0.2">
      <c r="A276" s="12">
        <v>2275</v>
      </c>
      <c r="B276" s="13" t="s">
        <v>3530</v>
      </c>
      <c r="C276" s="13" t="s">
        <v>3531</v>
      </c>
      <c r="D276" s="14" t="s">
        <v>87</v>
      </c>
      <c r="E276" s="32" t="s">
        <v>4291</v>
      </c>
      <c r="F276" s="14">
        <v>1</v>
      </c>
      <c r="G276" s="14" t="s">
        <v>3490</v>
      </c>
      <c r="H276" s="14" t="s">
        <v>390</v>
      </c>
      <c r="I276" s="14"/>
      <c r="J276" s="15" t="s">
        <v>997</v>
      </c>
      <c r="K276" s="15" t="s">
        <v>956</v>
      </c>
      <c r="L276" s="17" t="s">
        <v>998</v>
      </c>
      <c r="M276" s="17" t="s">
        <v>958</v>
      </c>
      <c r="N276" s="17" t="s">
        <v>3532</v>
      </c>
      <c r="O276" s="17" t="s">
        <v>32</v>
      </c>
      <c r="P276" t="str">
        <f t="shared" si="4"/>
        <v>市川六中中</v>
      </c>
    </row>
    <row r="277" spans="1:16" x14ac:dyDescent="0.2">
      <c r="A277" s="12">
        <v>2276</v>
      </c>
      <c r="B277" s="36" t="s">
        <v>3533</v>
      </c>
      <c r="C277" s="36" t="s">
        <v>3534</v>
      </c>
      <c r="D277" s="14" t="s">
        <v>87</v>
      </c>
      <c r="E277" s="37" t="s">
        <v>4291</v>
      </c>
      <c r="F277" s="38">
        <v>1</v>
      </c>
      <c r="G277" s="14" t="s">
        <v>3490</v>
      </c>
      <c r="H277" s="14" t="s">
        <v>390</v>
      </c>
      <c r="I277" s="14"/>
      <c r="J277" s="15" t="s">
        <v>3535</v>
      </c>
      <c r="K277" s="15" t="s">
        <v>947</v>
      </c>
      <c r="L277" s="17" t="s">
        <v>3536</v>
      </c>
      <c r="M277" s="17" t="s">
        <v>913</v>
      </c>
      <c r="N277" s="17" t="s">
        <v>3537</v>
      </c>
      <c r="O277" s="17" t="s">
        <v>32</v>
      </c>
      <c r="P277" t="str">
        <f t="shared" si="4"/>
        <v>市川六中中</v>
      </c>
    </row>
    <row r="278" spans="1:16" x14ac:dyDescent="0.2">
      <c r="A278" s="12">
        <v>2277</v>
      </c>
      <c r="B278" s="36" t="s">
        <v>3538</v>
      </c>
      <c r="C278" s="36" t="s">
        <v>3539</v>
      </c>
      <c r="D278" s="14" t="s">
        <v>87</v>
      </c>
      <c r="E278" s="37" t="s">
        <v>4291</v>
      </c>
      <c r="F278" s="38">
        <v>1</v>
      </c>
      <c r="G278" s="14" t="s">
        <v>3490</v>
      </c>
      <c r="H278" s="14" t="s">
        <v>390</v>
      </c>
      <c r="I278" s="14"/>
      <c r="J278" s="15" t="s">
        <v>3540</v>
      </c>
      <c r="K278" s="15" t="s">
        <v>3541</v>
      </c>
      <c r="L278" s="17" t="s">
        <v>3542</v>
      </c>
      <c r="M278" s="17" t="s">
        <v>3543</v>
      </c>
      <c r="N278" s="17" t="s">
        <v>3544</v>
      </c>
      <c r="O278" s="17" t="s">
        <v>32</v>
      </c>
      <c r="P278" t="str">
        <f t="shared" si="4"/>
        <v>市川六中中</v>
      </c>
    </row>
    <row r="279" spans="1:16" x14ac:dyDescent="0.2">
      <c r="A279" s="12">
        <v>2278</v>
      </c>
      <c r="B279" s="36" t="s">
        <v>3545</v>
      </c>
      <c r="C279" s="36" t="s">
        <v>3546</v>
      </c>
      <c r="D279" s="14" t="s">
        <v>87</v>
      </c>
      <c r="E279" s="37" t="s">
        <v>4291</v>
      </c>
      <c r="F279" s="38">
        <v>1</v>
      </c>
      <c r="G279" s="14" t="s">
        <v>3490</v>
      </c>
      <c r="H279" s="14" t="s">
        <v>390</v>
      </c>
      <c r="I279" s="14"/>
      <c r="J279" s="15" t="s">
        <v>3547</v>
      </c>
      <c r="K279" s="15" t="s">
        <v>1212</v>
      </c>
      <c r="L279" s="17" t="s">
        <v>3548</v>
      </c>
      <c r="M279" s="17" t="s">
        <v>1213</v>
      </c>
      <c r="N279" s="17" t="s">
        <v>3549</v>
      </c>
      <c r="O279" s="17" t="s">
        <v>32</v>
      </c>
      <c r="P279" t="str">
        <f t="shared" si="4"/>
        <v>市川六中中</v>
      </c>
    </row>
    <row r="280" spans="1:16" x14ac:dyDescent="0.2">
      <c r="A280" s="12">
        <v>2279</v>
      </c>
      <c r="B280" s="36" t="s">
        <v>1465</v>
      </c>
      <c r="C280" s="36" t="s">
        <v>3550</v>
      </c>
      <c r="D280" s="14" t="s">
        <v>87</v>
      </c>
      <c r="E280" s="37" t="s">
        <v>4291</v>
      </c>
      <c r="F280" s="38">
        <v>1</v>
      </c>
      <c r="G280" s="26" t="s">
        <v>3490</v>
      </c>
      <c r="H280" s="14" t="s">
        <v>390</v>
      </c>
      <c r="I280" s="14"/>
      <c r="J280" s="15" t="s">
        <v>790</v>
      </c>
      <c r="K280" s="15" t="s">
        <v>3523</v>
      </c>
      <c r="L280" s="17" t="s">
        <v>792</v>
      </c>
      <c r="M280" s="17" t="s">
        <v>3551</v>
      </c>
      <c r="N280" s="17" t="s">
        <v>3552</v>
      </c>
      <c r="O280" s="17" t="s">
        <v>32</v>
      </c>
      <c r="P280" t="str">
        <f t="shared" si="4"/>
        <v>市川六中中</v>
      </c>
    </row>
    <row r="281" spans="1:16" x14ac:dyDescent="0.2">
      <c r="A281" s="12">
        <v>2280</v>
      </c>
      <c r="B281" s="36" t="s">
        <v>3553</v>
      </c>
      <c r="C281" s="36" t="s">
        <v>3554</v>
      </c>
      <c r="D281" s="14" t="s">
        <v>87</v>
      </c>
      <c r="E281" s="37" t="s">
        <v>4291</v>
      </c>
      <c r="F281" s="38">
        <v>1</v>
      </c>
      <c r="G281" s="26" t="s">
        <v>3490</v>
      </c>
      <c r="H281" s="14" t="s">
        <v>390</v>
      </c>
      <c r="I281" s="14"/>
      <c r="J281" s="15" t="s">
        <v>81</v>
      </c>
      <c r="K281" s="15" t="s">
        <v>1547</v>
      </c>
      <c r="L281" s="17" t="s">
        <v>83</v>
      </c>
      <c r="M281" s="17" t="s">
        <v>67</v>
      </c>
      <c r="N281" s="17" t="s">
        <v>3555</v>
      </c>
      <c r="O281" s="17" t="s">
        <v>32</v>
      </c>
      <c r="P281" t="str">
        <f t="shared" si="4"/>
        <v>市川六中中</v>
      </c>
    </row>
    <row r="282" spans="1:16" x14ac:dyDescent="0.2">
      <c r="A282" s="12">
        <v>2281</v>
      </c>
      <c r="B282" s="36" t="s">
        <v>3556</v>
      </c>
      <c r="C282" s="36" t="s">
        <v>3557</v>
      </c>
      <c r="D282" s="14" t="s">
        <v>87</v>
      </c>
      <c r="E282" s="37" t="s">
        <v>4291</v>
      </c>
      <c r="F282" s="38">
        <v>1</v>
      </c>
      <c r="G282" s="26" t="s">
        <v>3490</v>
      </c>
      <c r="H282" s="14" t="s">
        <v>390</v>
      </c>
      <c r="I282" s="14"/>
      <c r="J282" s="15" t="s">
        <v>60</v>
      </c>
      <c r="K282" s="15" t="s">
        <v>3558</v>
      </c>
      <c r="L282" s="17" t="s">
        <v>62</v>
      </c>
      <c r="M282" s="17" t="s">
        <v>3559</v>
      </c>
      <c r="N282" s="17" t="s">
        <v>3560</v>
      </c>
      <c r="O282" s="17" t="s">
        <v>32</v>
      </c>
      <c r="P282" t="str">
        <f t="shared" si="4"/>
        <v>市川六中中</v>
      </c>
    </row>
    <row r="283" spans="1:16" x14ac:dyDescent="0.2">
      <c r="A283" s="12">
        <v>2282</v>
      </c>
      <c r="B283" s="36" t="s">
        <v>3561</v>
      </c>
      <c r="C283" s="36" t="s">
        <v>3562</v>
      </c>
      <c r="D283" s="14" t="s">
        <v>87</v>
      </c>
      <c r="E283" s="37" t="s">
        <v>4291</v>
      </c>
      <c r="F283" s="38">
        <v>1</v>
      </c>
      <c r="G283" s="26" t="s">
        <v>3490</v>
      </c>
      <c r="H283" s="14" t="s">
        <v>390</v>
      </c>
      <c r="I283" s="14"/>
      <c r="J283" s="15" t="s">
        <v>3563</v>
      </c>
      <c r="K283" s="15" t="s">
        <v>3394</v>
      </c>
      <c r="L283" s="17" t="s">
        <v>3564</v>
      </c>
      <c r="M283" s="17" t="s">
        <v>913</v>
      </c>
      <c r="N283" s="17" t="s">
        <v>3565</v>
      </c>
      <c r="O283" s="17" t="s">
        <v>32</v>
      </c>
      <c r="P283" t="str">
        <f t="shared" si="4"/>
        <v>市川六中中</v>
      </c>
    </row>
    <row r="284" spans="1:16" x14ac:dyDescent="0.2">
      <c r="A284" s="12">
        <v>2283</v>
      </c>
      <c r="B284" s="36" t="s">
        <v>3553</v>
      </c>
      <c r="C284" s="36" t="s">
        <v>3566</v>
      </c>
      <c r="D284" s="14" t="s">
        <v>87</v>
      </c>
      <c r="E284" s="37" t="s">
        <v>4291</v>
      </c>
      <c r="F284" s="38">
        <v>1</v>
      </c>
      <c r="G284" s="26" t="s">
        <v>3490</v>
      </c>
      <c r="H284" s="14" t="s">
        <v>390</v>
      </c>
      <c r="I284" s="14"/>
      <c r="J284" s="15" t="s">
        <v>81</v>
      </c>
      <c r="K284" s="15" t="s">
        <v>3567</v>
      </c>
      <c r="L284" s="17" t="s">
        <v>83</v>
      </c>
      <c r="M284" s="17" t="s">
        <v>3568</v>
      </c>
      <c r="N284" s="17" t="s">
        <v>3569</v>
      </c>
      <c r="O284" s="17" t="s">
        <v>32</v>
      </c>
      <c r="P284" t="str">
        <f t="shared" si="4"/>
        <v>市川六中中</v>
      </c>
    </row>
    <row r="285" spans="1:16" x14ac:dyDescent="0.2">
      <c r="A285" s="12">
        <v>2284</v>
      </c>
      <c r="B285" s="36" t="s">
        <v>3570</v>
      </c>
      <c r="C285" s="36" t="s">
        <v>3571</v>
      </c>
      <c r="D285" s="14" t="s">
        <v>87</v>
      </c>
      <c r="E285" s="37" t="s">
        <v>4291</v>
      </c>
      <c r="F285" s="38">
        <v>1</v>
      </c>
      <c r="G285" s="26" t="s">
        <v>3490</v>
      </c>
      <c r="H285" s="14" t="s">
        <v>390</v>
      </c>
      <c r="I285" s="14"/>
      <c r="J285" s="15" t="s">
        <v>1030</v>
      </c>
      <c r="K285" s="15" t="s">
        <v>1034</v>
      </c>
      <c r="L285" s="17" t="s">
        <v>1031</v>
      </c>
      <c r="M285" s="17" t="s">
        <v>1036</v>
      </c>
      <c r="N285" s="17" t="s">
        <v>3572</v>
      </c>
      <c r="O285" s="17" t="s">
        <v>32</v>
      </c>
      <c r="P285" t="str">
        <f t="shared" si="4"/>
        <v>市川六中中</v>
      </c>
    </row>
    <row r="286" spans="1:16" x14ac:dyDescent="0.2">
      <c r="A286" s="12">
        <v>2285</v>
      </c>
      <c r="B286" s="36" t="s">
        <v>3573</v>
      </c>
      <c r="C286" s="36" t="s">
        <v>3574</v>
      </c>
      <c r="D286" s="14" t="s">
        <v>87</v>
      </c>
      <c r="E286" s="37" t="s">
        <v>4291</v>
      </c>
      <c r="F286" s="38">
        <v>1</v>
      </c>
      <c r="G286" s="26" t="s">
        <v>3490</v>
      </c>
      <c r="H286" s="14" t="s">
        <v>390</v>
      </c>
      <c r="I286" s="14"/>
      <c r="J286" s="15" t="s">
        <v>3575</v>
      </c>
      <c r="K286" s="15" t="s">
        <v>3576</v>
      </c>
      <c r="L286" s="17" t="s">
        <v>3577</v>
      </c>
      <c r="M286" s="17" t="s">
        <v>3578</v>
      </c>
      <c r="N286" s="17" t="s">
        <v>3579</v>
      </c>
      <c r="O286" s="17" t="s">
        <v>32</v>
      </c>
      <c r="P286" t="str">
        <f t="shared" si="4"/>
        <v>市川六中中</v>
      </c>
    </row>
    <row r="287" spans="1:16" x14ac:dyDescent="0.2">
      <c r="A287" s="12">
        <v>2286</v>
      </c>
      <c r="B287" s="36" t="s">
        <v>3530</v>
      </c>
      <c r="C287" s="36" t="s">
        <v>3580</v>
      </c>
      <c r="D287" s="14" t="s">
        <v>87</v>
      </c>
      <c r="E287" s="37" t="s">
        <v>4291</v>
      </c>
      <c r="F287" s="38">
        <v>3</v>
      </c>
      <c r="G287" s="26" t="s">
        <v>3490</v>
      </c>
      <c r="H287" s="14" t="s">
        <v>390</v>
      </c>
      <c r="I287" s="14"/>
      <c r="J287" s="15" t="s">
        <v>997</v>
      </c>
      <c r="K287" s="15" t="s">
        <v>939</v>
      </c>
      <c r="L287" s="17" t="s">
        <v>998</v>
      </c>
      <c r="M287" s="17" t="s">
        <v>940</v>
      </c>
      <c r="N287" s="17" t="s">
        <v>3581</v>
      </c>
      <c r="O287" s="17" t="s">
        <v>32</v>
      </c>
      <c r="P287" t="str">
        <f t="shared" si="4"/>
        <v>市川六中中</v>
      </c>
    </row>
    <row r="288" spans="1:16" x14ac:dyDescent="0.2">
      <c r="A288" s="12">
        <v>2287</v>
      </c>
      <c r="B288" s="36" t="s">
        <v>3582</v>
      </c>
      <c r="C288" s="36" t="s">
        <v>3583</v>
      </c>
      <c r="D288" s="14" t="s">
        <v>87</v>
      </c>
      <c r="E288" s="37" t="s">
        <v>3590</v>
      </c>
      <c r="F288" s="38">
        <v>1</v>
      </c>
      <c r="G288" s="26" t="s">
        <v>3490</v>
      </c>
      <c r="H288" s="14" t="s">
        <v>390</v>
      </c>
      <c r="I288" s="14"/>
      <c r="J288" s="15" t="s">
        <v>3584</v>
      </c>
      <c r="K288" s="15" t="s">
        <v>3585</v>
      </c>
      <c r="L288" s="17" t="s">
        <v>3586</v>
      </c>
      <c r="M288" s="17" t="s">
        <v>3587</v>
      </c>
      <c r="N288" s="17" t="s">
        <v>3549</v>
      </c>
      <c r="O288" s="17" t="s">
        <v>32</v>
      </c>
      <c r="P288" t="str">
        <f t="shared" si="4"/>
        <v>明海中中</v>
      </c>
    </row>
    <row r="289" spans="1:16" x14ac:dyDescent="0.2">
      <c r="A289" s="12">
        <v>2288</v>
      </c>
      <c r="B289" s="36" t="s">
        <v>3588</v>
      </c>
      <c r="C289" s="36" t="s">
        <v>3589</v>
      </c>
      <c r="D289" s="14" t="s">
        <v>87</v>
      </c>
      <c r="E289" s="37" t="s">
        <v>3590</v>
      </c>
      <c r="F289" s="38">
        <v>1</v>
      </c>
      <c r="G289" s="26" t="s">
        <v>3490</v>
      </c>
      <c r="H289" s="14" t="s">
        <v>390</v>
      </c>
      <c r="I289" s="14"/>
      <c r="J289" s="15" t="s">
        <v>142</v>
      </c>
      <c r="K289" s="15" t="s">
        <v>943</v>
      </c>
      <c r="L289" s="17" t="s">
        <v>143</v>
      </c>
      <c r="M289" s="17" t="s">
        <v>950</v>
      </c>
      <c r="N289" s="17" t="s">
        <v>3591</v>
      </c>
      <c r="O289" s="17" t="s">
        <v>32</v>
      </c>
      <c r="P289" t="str">
        <f t="shared" si="4"/>
        <v>明海中中</v>
      </c>
    </row>
    <row r="290" spans="1:16" x14ac:dyDescent="0.2">
      <c r="A290" s="12">
        <v>2289</v>
      </c>
      <c r="B290" s="36" t="s">
        <v>868</v>
      </c>
      <c r="C290" s="36" t="s">
        <v>3592</v>
      </c>
      <c r="D290" s="14" t="s">
        <v>87</v>
      </c>
      <c r="E290" s="37" t="s">
        <v>4302</v>
      </c>
      <c r="F290" s="38">
        <v>1</v>
      </c>
      <c r="G290" s="26" t="s">
        <v>3490</v>
      </c>
      <c r="H290" s="14" t="s">
        <v>390</v>
      </c>
      <c r="I290" s="14"/>
      <c r="J290" s="15" t="s">
        <v>261</v>
      </c>
      <c r="K290" s="15" t="s">
        <v>1132</v>
      </c>
      <c r="L290" s="17" t="s">
        <v>262</v>
      </c>
      <c r="M290" s="17" t="s">
        <v>1133</v>
      </c>
      <c r="N290" s="17" t="s">
        <v>3593</v>
      </c>
      <c r="O290" s="17" t="s">
        <v>32</v>
      </c>
      <c r="P290" t="str">
        <f t="shared" si="4"/>
        <v>堀江中中</v>
      </c>
    </row>
    <row r="291" spans="1:16" x14ac:dyDescent="0.2">
      <c r="A291" s="12">
        <v>2290</v>
      </c>
      <c r="B291" s="36" t="s">
        <v>868</v>
      </c>
      <c r="C291" s="36" t="s">
        <v>3594</v>
      </c>
      <c r="D291" s="14" t="s">
        <v>87</v>
      </c>
      <c r="E291" s="37" t="s">
        <v>4302</v>
      </c>
      <c r="F291" s="38">
        <v>1</v>
      </c>
      <c r="G291" s="26" t="s">
        <v>3490</v>
      </c>
      <c r="H291" s="14" t="s">
        <v>390</v>
      </c>
      <c r="I291" s="14"/>
      <c r="J291" s="15" t="s">
        <v>261</v>
      </c>
      <c r="K291" s="15" t="s">
        <v>3595</v>
      </c>
      <c r="L291" s="17" t="s">
        <v>262</v>
      </c>
      <c r="M291" s="17" t="s">
        <v>3596</v>
      </c>
      <c r="N291" s="17" t="s">
        <v>3593</v>
      </c>
      <c r="O291" s="17" t="s">
        <v>32</v>
      </c>
      <c r="P291" t="str">
        <f t="shared" si="4"/>
        <v>堀江中中</v>
      </c>
    </row>
    <row r="292" spans="1:16" x14ac:dyDescent="0.2">
      <c r="A292" s="12">
        <v>2291</v>
      </c>
      <c r="B292" s="36" t="s">
        <v>3597</v>
      </c>
      <c r="C292" s="36" t="s">
        <v>3598</v>
      </c>
      <c r="D292" s="14" t="s">
        <v>87</v>
      </c>
      <c r="E292" s="37" t="s">
        <v>4302</v>
      </c>
      <c r="F292" s="38">
        <v>1</v>
      </c>
      <c r="G292" s="26" t="s">
        <v>3490</v>
      </c>
      <c r="H292" s="14" t="s">
        <v>390</v>
      </c>
      <c r="I292" s="14"/>
      <c r="J292" s="15" t="s">
        <v>3599</v>
      </c>
      <c r="K292" s="15" t="s">
        <v>943</v>
      </c>
      <c r="L292" s="17" t="s">
        <v>3600</v>
      </c>
      <c r="M292" s="17" t="s">
        <v>950</v>
      </c>
      <c r="N292" s="17" t="s">
        <v>3601</v>
      </c>
      <c r="O292" s="17" t="s">
        <v>32</v>
      </c>
      <c r="P292" t="str">
        <f t="shared" si="4"/>
        <v>堀江中中</v>
      </c>
    </row>
    <row r="293" spans="1:16" x14ac:dyDescent="0.2">
      <c r="A293" s="12">
        <v>2292</v>
      </c>
      <c r="B293" s="13" t="s">
        <v>353</v>
      </c>
      <c r="C293" s="13" t="s">
        <v>3602</v>
      </c>
      <c r="D293" s="14" t="s">
        <v>87</v>
      </c>
      <c r="E293" s="32" t="s">
        <v>4302</v>
      </c>
      <c r="F293" s="38">
        <v>1</v>
      </c>
      <c r="G293" s="26" t="s">
        <v>3490</v>
      </c>
      <c r="H293" s="14" t="s">
        <v>390</v>
      </c>
      <c r="I293" s="14"/>
      <c r="J293" s="15" t="s">
        <v>354</v>
      </c>
      <c r="K293" s="15" t="s">
        <v>1181</v>
      </c>
      <c r="L293" s="17" t="s">
        <v>355</v>
      </c>
      <c r="M293" s="17" t="s">
        <v>1182</v>
      </c>
      <c r="N293" s="17" t="s">
        <v>3603</v>
      </c>
      <c r="O293" s="17" t="s">
        <v>32</v>
      </c>
      <c r="P293" t="str">
        <f t="shared" si="4"/>
        <v>堀江中中</v>
      </c>
    </row>
    <row r="294" spans="1:16" x14ac:dyDescent="0.2">
      <c r="A294" s="12">
        <v>2293</v>
      </c>
      <c r="B294" s="13" t="s">
        <v>3604</v>
      </c>
      <c r="C294" s="13" t="s">
        <v>3605</v>
      </c>
      <c r="D294" s="14" t="s">
        <v>87</v>
      </c>
      <c r="E294" s="32" t="s">
        <v>4302</v>
      </c>
      <c r="F294" s="38">
        <v>1</v>
      </c>
      <c r="G294" s="26" t="s">
        <v>3490</v>
      </c>
      <c r="H294" s="14" t="s">
        <v>390</v>
      </c>
      <c r="I294" s="14"/>
      <c r="J294" s="15" t="s">
        <v>3606</v>
      </c>
      <c r="K294" s="15" t="s">
        <v>3607</v>
      </c>
      <c r="L294" s="17" t="s">
        <v>3608</v>
      </c>
      <c r="M294" s="17" t="s">
        <v>3609</v>
      </c>
      <c r="N294" s="17" t="s">
        <v>3512</v>
      </c>
      <c r="O294" s="17" t="s">
        <v>32</v>
      </c>
      <c r="P294" t="str">
        <f t="shared" si="4"/>
        <v>堀江中中</v>
      </c>
    </row>
    <row r="295" spans="1:16" x14ac:dyDescent="0.2">
      <c r="A295" s="12">
        <v>2294</v>
      </c>
      <c r="B295" s="13" t="s">
        <v>1734</v>
      </c>
      <c r="C295" s="13" t="s">
        <v>3610</v>
      </c>
      <c r="D295" s="14" t="s">
        <v>87</v>
      </c>
      <c r="E295" s="32" t="s">
        <v>4302</v>
      </c>
      <c r="F295" s="14">
        <v>1</v>
      </c>
      <c r="G295" s="26" t="s">
        <v>3490</v>
      </c>
      <c r="H295" s="14" t="s">
        <v>390</v>
      </c>
      <c r="I295" s="14"/>
      <c r="J295" s="15" t="s">
        <v>122</v>
      </c>
      <c r="K295" s="15" t="s">
        <v>79</v>
      </c>
      <c r="L295" s="17" t="s">
        <v>123</v>
      </c>
      <c r="M295" s="17" t="s">
        <v>80</v>
      </c>
      <c r="N295" s="17" t="s">
        <v>3611</v>
      </c>
      <c r="O295" s="17" t="s">
        <v>32</v>
      </c>
      <c r="P295" t="str">
        <f t="shared" si="4"/>
        <v>堀江中中</v>
      </c>
    </row>
    <row r="296" spans="1:16" x14ac:dyDescent="0.2">
      <c r="A296" s="12">
        <v>2295</v>
      </c>
      <c r="B296" s="13" t="s">
        <v>3612</v>
      </c>
      <c r="C296" s="13" t="s">
        <v>3613</v>
      </c>
      <c r="D296" s="14" t="s">
        <v>87</v>
      </c>
      <c r="E296" s="32" t="s">
        <v>4302</v>
      </c>
      <c r="F296" s="14">
        <v>1</v>
      </c>
      <c r="G296" s="26" t="s">
        <v>3490</v>
      </c>
      <c r="H296" s="14" t="s">
        <v>390</v>
      </c>
      <c r="I296" s="14"/>
      <c r="J296" s="15" t="s">
        <v>3614</v>
      </c>
      <c r="K296" s="15" t="s">
        <v>3615</v>
      </c>
      <c r="L296" s="17" t="s">
        <v>3616</v>
      </c>
      <c r="M296" s="17" t="s">
        <v>3617</v>
      </c>
      <c r="N296" s="17" t="s">
        <v>3618</v>
      </c>
      <c r="O296" s="17" t="s">
        <v>32</v>
      </c>
      <c r="P296" t="str">
        <f t="shared" si="4"/>
        <v>堀江中中</v>
      </c>
    </row>
    <row r="297" spans="1:16" x14ac:dyDescent="0.2">
      <c r="A297" s="12">
        <v>2296</v>
      </c>
      <c r="B297" s="13" t="s">
        <v>347</v>
      </c>
      <c r="C297" s="13" t="s">
        <v>3619</v>
      </c>
      <c r="D297" s="14" t="s">
        <v>87</v>
      </c>
      <c r="E297" s="32" t="s">
        <v>4302</v>
      </c>
      <c r="F297" s="14">
        <v>1</v>
      </c>
      <c r="G297" s="26" t="s">
        <v>3490</v>
      </c>
      <c r="H297" s="14" t="s">
        <v>390</v>
      </c>
      <c r="I297" s="14"/>
      <c r="J297" s="15" t="s">
        <v>348</v>
      </c>
      <c r="K297" s="15" t="s">
        <v>3620</v>
      </c>
      <c r="L297" s="17" t="s">
        <v>349</v>
      </c>
      <c r="M297" s="17" t="s">
        <v>3621</v>
      </c>
      <c r="N297" s="17" t="s">
        <v>3622</v>
      </c>
      <c r="O297" s="17" t="s">
        <v>32</v>
      </c>
      <c r="P297" t="str">
        <f t="shared" si="4"/>
        <v>堀江中中</v>
      </c>
    </row>
    <row r="298" spans="1:16" x14ac:dyDescent="0.2">
      <c r="A298" s="12">
        <v>2297</v>
      </c>
      <c r="B298" s="13" t="s">
        <v>3623</v>
      </c>
      <c r="C298" s="13" t="s">
        <v>3624</v>
      </c>
      <c r="D298" s="14" t="s">
        <v>87</v>
      </c>
      <c r="E298" s="32" t="s">
        <v>4302</v>
      </c>
      <c r="F298" s="14">
        <v>1</v>
      </c>
      <c r="G298" s="26" t="s">
        <v>3490</v>
      </c>
      <c r="H298" s="14" t="s">
        <v>390</v>
      </c>
      <c r="I298" s="14"/>
      <c r="J298" s="15" t="s">
        <v>291</v>
      </c>
      <c r="K298" s="15" t="s">
        <v>953</v>
      </c>
      <c r="L298" s="17" t="s">
        <v>293</v>
      </c>
      <c r="M298" s="17" t="s">
        <v>954</v>
      </c>
      <c r="N298" s="17" t="s">
        <v>3520</v>
      </c>
      <c r="O298" s="17" t="s">
        <v>32</v>
      </c>
      <c r="P298" t="str">
        <f t="shared" si="4"/>
        <v>堀江中中</v>
      </c>
    </row>
    <row r="299" spans="1:16" x14ac:dyDescent="0.2">
      <c r="A299" s="12">
        <v>2298</v>
      </c>
      <c r="B299" s="13" t="s">
        <v>3530</v>
      </c>
      <c r="C299" s="13" t="s">
        <v>3625</v>
      </c>
      <c r="D299" s="14" t="s">
        <v>87</v>
      </c>
      <c r="E299" s="32" t="s">
        <v>4295</v>
      </c>
      <c r="F299" s="14">
        <v>1</v>
      </c>
      <c r="G299" s="26" t="s">
        <v>3490</v>
      </c>
      <c r="H299" s="14" t="s">
        <v>390</v>
      </c>
      <c r="I299" s="14"/>
      <c r="J299" s="15" t="s">
        <v>997</v>
      </c>
      <c r="K299" s="15" t="s">
        <v>3349</v>
      </c>
      <c r="L299" s="17" t="s">
        <v>998</v>
      </c>
      <c r="M299" s="17" t="s">
        <v>3351</v>
      </c>
      <c r="N299" s="17" t="s">
        <v>3626</v>
      </c>
      <c r="O299" s="17" t="s">
        <v>32</v>
      </c>
      <c r="P299" t="str">
        <f t="shared" si="4"/>
        <v>東海大浦安中中</v>
      </c>
    </row>
    <row r="300" spans="1:16" x14ac:dyDescent="0.2">
      <c r="A300" s="12">
        <v>2299</v>
      </c>
      <c r="B300" s="13" t="s">
        <v>144</v>
      </c>
      <c r="C300" s="13" t="s">
        <v>3627</v>
      </c>
      <c r="D300" s="14" t="s">
        <v>87</v>
      </c>
      <c r="E300" s="32" t="s">
        <v>4284</v>
      </c>
      <c r="F300" s="14">
        <v>1</v>
      </c>
      <c r="G300" s="26" t="s">
        <v>3490</v>
      </c>
      <c r="H300" s="14" t="s">
        <v>390</v>
      </c>
      <c r="I300" s="14"/>
      <c r="J300" s="15" t="s">
        <v>145</v>
      </c>
      <c r="K300" s="15" t="s">
        <v>3628</v>
      </c>
      <c r="L300" s="17" t="s">
        <v>146</v>
      </c>
      <c r="M300" s="17" t="s">
        <v>3629</v>
      </c>
      <c r="N300" s="17" t="s">
        <v>3630</v>
      </c>
      <c r="O300" s="17" t="s">
        <v>32</v>
      </c>
      <c r="P300" t="str">
        <f t="shared" si="4"/>
        <v>高洲中中</v>
      </c>
    </row>
    <row r="301" spans="1:16" x14ac:dyDescent="0.2">
      <c r="A301" s="12">
        <v>2300</v>
      </c>
      <c r="B301" s="13" t="s">
        <v>3631</v>
      </c>
      <c r="C301" s="13" t="s">
        <v>3632</v>
      </c>
      <c r="D301" s="14" t="s">
        <v>87</v>
      </c>
      <c r="E301" s="32" t="s">
        <v>4286</v>
      </c>
      <c r="F301" s="14">
        <v>1</v>
      </c>
      <c r="G301" s="26" t="s">
        <v>3490</v>
      </c>
      <c r="H301" s="14" t="s">
        <v>390</v>
      </c>
      <c r="I301" s="14"/>
      <c r="J301" s="15" t="s">
        <v>3633</v>
      </c>
      <c r="K301" s="15" t="s">
        <v>3634</v>
      </c>
      <c r="L301" s="17" t="s">
        <v>3635</v>
      </c>
      <c r="M301" s="17" t="s">
        <v>3636</v>
      </c>
      <c r="N301" s="17" t="s">
        <v>3532</v>
      </c>
      <c r="O301" s="17" t="s">
        <v>32</v>
      </c>
      <c r="P301" t="str">
        <f t="shared" si="4"/>
        <v>市川五中中</v>
      </c>
    </row>
    <row r="302" spans="1:16" x14ac:dyDescent="0.2">
      <c r="A302" s="12">
        <v>2301</v>
      </c>
      <c r="B302" s="13" t="s">
        <v>3637</v>
      </c>
      <c r="C302" s="13" t="s">
        <v>3638</v>
      </c>
      <c r="D302" s="14" t="s">
        <v>87</v>
      </c>
      <c r="E302" s="32" t="s">
        <v>4286</v>
      </c>
      <c r="F302" s="14">
        <v>1</v>
      </c>
      <c r="G302" s="26" t="s">
        <v>3490</v>
      </c>
      <c r="H302" s="14" t="s">
        <v>390</v>
      </c>
      <c r="I302" s="14"/>
      <c r="J302" s="15" t="s">
        <v>3639</v>
      </c>
      <c r="K302" s="15" t="s">
        <v>3640</v>
      </c>
      <c r="L302" s="17" t="s">
        <v>3641</v>
      </c>
      <c r="M302" s="17" t="s">
        <v>973</v>
      </c>
      <c r="N302" s="17" t="s">
        <v>3642</v>
      </c>
      <c r="O302" s="17" t="s">
        <v>32</v>
      </c>
      <c r="P302" t="str">
        <f t="shared" si="4"/>
        <v>市川五中中</v>
      </c>
    </row>
    <row r="303" spans="1:16" x14ac:dyDescent="0.2">
      <c r="A303" s="12">
        <v>2302</v>
      </c>
      <c r="B303" s="22" t="s">
        <v>4876</v>
      </c>
      <c r="C303" s="22" t="s">
        <v>3643</v>
      </c>
      <c r="D303" s="14" t="s">
        <v>87</v>
      </c>
      <c r="E303" s="34" t="s">
        <v>4286</v>
      </c>
      <c r="F303" s="23">
        <v>1</v>
      </c>
      <c r="G303" s="26" t="s">
        <v>3490</v>
      </c>
      <c r="H303" s="14" t="s">
        <v>390</v>
      </c>
      <c r="I303" s="23"/>
      <c r="J303" s="21" t="s">
        <v>3644</v>
      </c>
      <c r="K303" s="21" t="s">
        <v>3645</v>
      </c>
      <c r="L303" s="17" t="s">
        <v>3646</v>
      </c>
      <c r="M303" s="17" t="s">
        <v>3647</v>
      </c>
      <c r="N303" s="17" t="s">
        <v>3648</v>
      </c>
      <c r="O303" s="17" t="s">
        <v>32</v>
      </c>
      <c r="P303" t="str">
        <f t="shared" si="4"/>
        <v>市川五中中</v>
      </c>
    </row>
    <row r="304" spans="1:16" x14ac:dyDescent="0.2">
      <c r="A304" s="12">
        <v>2303</v>
      </c>
      <c r="B304" s="13" t="s">
        <v>3649</v>
      </c>
      <c r="C304" s="13" t="s">
        <v>3650</v>
      </c>
      <c r="D304" s="14" t="s">
        <v>87</v>
      </c>
      <c r="E304" s="32" t="s">
        <v>4286</v>
      </c>
      <c r="F304" s="14">
        <v>1</v>
      </c>
      <c r="G304" s="26" t="s">
        <v>3490</v>
      </c>
      <c r="H304" s="14" t="s">
        <v>390</v>
      </c>
      <c r="I304" s="14"/>
      <c r="J304" s="15" t="s">
        <v>3651</v>
      </c>
      <c r="K304" s="15" t="s">
        <v>3652</v>
      </c>
      <c r="L304" s="17" t="s">
        <v>3653</v>
      </c>
      <c r="M304" s="17" t="s">
        <v>3654</v>
      </c>
      <c r="N304" s="17" t="s">
        <v>3655</v>
      </c>
      <c r="O304" s="17" t="s">
        <v>32</v>
      </c>
      <c r="P304" t="str">
        <f t="shared" si="4"/>
        <v>市川五中中</v>
      </c>
    </row>
    <row r="305" spans="1:16" x14ac:dyDescent="0.2">
      <c r="A305" s="12">
        <v>2304</v>
      </c>
      <c r="B305" s="22" t="s">
        <v>3656</v>
      </c>
      <c r="C305" s="22" t="s">
        <v>3657</v>
      </c>
      <c r="D305" s="14" t="s">
        <v>87</v>
      </c>
      <c r="E305" s="34" t="s">
        <v>4286</v>
      </c>
      <c r="F305" s="23">
        <v>1</v>
      </c>
      <c r="G305" s="26" t="s">
        <v>3490</v>
      </c>
      <c r="H305" s="14" t="s">
        <v>390</v>
      </c>
      <c r="I305" s="23"/>
      <c r="J305" s="21" t="s">
        <v>3658</v>
      </c>
      <c r="K305" s="21" t="s">
        <v>3659</v>
      </c>
      <c r="L305" s="17" t="s">
        <v>3660</v>
      </c>
      <c r="M305" s="17" t="s">
        <v>3661</v>
      </c>
      <c r="N305" s="17" t="s">
        <v>3662</v>
      </c>
      <c r="O305" s="17" t="s">
        <v>32</v>
      </c>
      <c r="P305" t="str">
        <f t="shared" si="4"/>
        <v>市川五中中</v>
      </c>
    </row>
    <row r="306" spans="1:16" x14ac:dyDescent="0.2">
      <c r="A306" s="12">
        <v>2305</v>
      </c>
      <c r="B306" s="22" t="s">
        <v>3663</v>
      </c>
      <c r="C306" s="22" t="s">
        <v>3664</v>
      </c>
      <c r="D306" s="14" t="s">
        <v>87</v>
      </c>
      <c r="E306" s="34" t="s">
        <v>4286</v>
      </c>
      <c r="F306" s="23">
        <v>1</v>
      </c>
      <c r="G306" s="26" t="s">
        <v>3490</v>
      </c>
      <c r="H306" s="14" t="s">
        <v>390</v>
      </c>
      <c r="I306" s="23"/>
      <c r="J306" s="21" t="s">
        <v>3665</v>
      </c>
      <c r="K306" s="21" t="s">
        <v>3666</v>
      </c>
      <c r="L306" s="17" t="s">
        <v>3667</v>
      </c>
      <c r="M306" s="17" t="s">
        <v>3668</v>
      </c>
      <c r="N306" s="17" t="s">
        <v>3669</v>
      </c>
      <c r="O306" s="17" t="s">
        <v>32</v>
      </c>
      <c r="P306" t="str">
        <f t="shared" si="4"/>
        <v>市川五中中</v>
      </c>
    </row>
    <row r="307" spans="1:16" x14ac:dyDescent="0.2">
      <c r="A307" s="12">
        <v>2306</v>
      </c>
      <c r="B307" s="13" t="s">
        <v>1430</v>
      </c>
      <c r="C307" s="13" t="s">
        <v>3670</v>
      </c>
      <c r="D307" s="14" t="s">
        <v>87</v>
      </c>
      <c r="E307" s="32" t="s">
        <v>4286</v>
      </c>
      <c r="F307" s="14">
        <v>1</v>
      </c>
      <c r="G307" s="26" t="s">
        <v>3490</v>
      </c>
      <c r="H307" s="14" t="s">
        <v>390</v>
      </c>
      <c r="I307" s="14"/>
      <c r="J307" s="15" t="s">
        <v>3671</v>
      </c>
      <c r="K307" s="15" t="s">
        <v>3672</v>
      </c>
      <c r="L307" s="17" t="s">
        <v>424</v>
      </c>
      <c r="M307" s="17" t="s">
        <v>1007</v>
      </c>
      <c r="N307" s="17" t="s">
        <v>3673</v>
      </c>
      <c r="O307" s="17" t="s">
        <v>32</v>
      </c>
      <c r="P307" t="str">
        <f t="shared" si="4"/>
        <v>市川五中中</v>
      </c>
    </row>
    <row r="308" spans="1:16" x14ac:dyDescent="0.2">
      <c r="A308" s="12">
        <v>2307</v>
      </c>
      <c r="B308" s="13" t="s">
        <v>3674</v>
      </c>
      <c r="C308" s="13" t="s">
        <v>3675</v>
      </c>
      <c r="D308" s="14" t="s">
        <v>87</v>
      </c>
      <c r="E308" s="32" t="s">
        <v>4286</v>
      </c>
      <c r="F308" s="14">
        <v>1</v>
      </c>
      <c r="G308" s="26" t="s">
        <v>3490</v>
      </c>
      <c r="H308" s="14" t="s">
        <v>390</v>
      </c>
      <c r="I308" s="14"/>
      <c r="J308" s="15" t="s">
        <v>3676</v>
      </c>
      <c r="K308" s="15" t="s">
        <v>3677</v>
      </c>
      <c r="L308" s="17" t="s">
        <v>3678</v>
      </c>
      <c r="M308" s="17" t="s">
        <v>3679</v>
      </c>
      <c r="N308" s="17" t="s">
        <v>3294</v>
      </c>
      <c r="O308" s="17" t="s">
        <v>32</v>
      </c>
      <c r="P308" t="str">
        <f t="shared" si="4"/>
        <v>市川五中中</v>
      </c>
    </row>
    <row r="309" spans="1:16" x14ac:dyDescent="0.2">
      <c r="A309" s="12">
        <v>2308</v>
      </c>
      <c r="B309" s="13" t="s">
        <v>3680</v>
      </c>
      <c r="C309" s="13" t="s">
        <v>3681</v>
      </c>
      <c r="D309" s="14" t="s">
        <v>87</v>
      </c>
      <c r="E309" s="32" t="s">
        <v>4296</v>
      </c>
      <c r="F309" s="14">
        <v>1</v>
      </c>
      <c r="G309" s="26" t="s">
        <v>3490</v>
      </c>
      <c r="H309" s="14" t="s">
        <v>1941</v>
      </c>
      <c r="I309" s="14"/>
      <c r="J309" s="15" t="s">
        <v>3682</v>
      </c>
      <c r="K309" s="15" t="s">
        <v>920</v>
      </c>
      <c r="L309" s="17" t="s">
        <v>3683</v>
      </c>
      <c r="M309" s="17" t="s">
        <v>921</v>
      </c>
      <c r="N309" s="17" t="s">
        <v>3648</v>
      </c>
      <c r="O309" s="17" t="s">
        <v>32</v>
      </c>
      <c r="P309" t="str">
        <f t="shared" si="4"/>
        <v>日の出中中</v>
      </c>
    </row>
    <row r="310" spans="1:16" x14ac:dyDescent="0.2">
      <c r="A310" s="12">
        <v>2309</v>
      </c>
      <c r="B310" s="13" t="s">
        <v>3684</v>
      </c>
      <c r="C310" s="13" t="s">
        <v>3685</v>
      </c>
      <c r="D310" s="14" t="s">
        <v>87</v>
      </c>
      <c r="E310" s="32" t="s">
        <v>4296</v>
      </c>
      <c r="F310" s="14">
        <v>1</v>
      </c>
      <c r="G310" s="26" t="s">
        <v>3490</v>
      </c>
      <c r="H310" s="14" t="s">
        <v>390</v>
      </c>
      <c r="I310" s="14"/>
      <c r="J310" s="15" t="s">
        <v>3686</v>
      </c>
      <c r="K310" s="15" t="s">
        <v>3687</v>
      </c>
      <c r="L310" s="17" t="s">
        <v>3688</v>
      </c>
      <c r="M310" s="17" t="s">
        <v>3689</v>
      </c>
      <c r="N310" s="17" t="s">
        <v>3690</v>
      </c>
      <c r="O310" s="17" t="s">
        <v>32</v>
      </c>
      <c r="P310" t="str">
        <f t="shared" si="4"/>
        <v>日の出中中</v>
      </c>
    </row>
    <row r="311" spans="1:16" x14ac:dyDescent="0.2">
      <c r="A311" s="12">
        <v>2310</v>
      </c>
      <c r="B311" s="22" t="s">
        <v>3691</v>
      </c>
      <c r="C311" s="22" t="s">
        <v>3692</v>
      </c>
      <c r="D311" s="14" t="s">
        <v>87</v>
      </c>
      <c r="E311" s="34" t="s">
        <v>4296</v>
      </c>
      <c r="F311" s="23">
        <v>1</v>
      </c>
      <c r="G311" s="26" t="s">
        <v>3490</v>
      </c>
      <c r="H311" s="14" t="s">
        <v>390</v>
      </c>
      <c r="I311" s="23"/>
      <c r="J311" s="21" t="s">
        <v>3693</v>
      </c>
      <c r="K311" s="21" t="s">
        <v>3694</v>
      </c>
      <c r="L311" s="17" t="s">
        <v>3695</v>
      </c>
      <c r="M311" s="17" t="s">
        <v>3696</v>
      </c>
      <c r="N311" s="17" t="s">
        <v>3697</v>
      </c>
      <c r="O311" s="17" t="s">
        <v>32</v>
      </c>
      <c r="P311" t="str">
        <f t="shared" si="4"/>
        <v>日の出中中</v>
      </c>
    </row>
    <row r="312" spans="1:16" x14ac:dyDescent="0.2">
      <c r="A312" s="12">
        <v>2311</v>
      </c>
      <c r="B312" s="13" t="s">
        <v>877</v>
      </c>
      <c r="C312" s="13" t="s">
        <v>3698</v>
      </c>
      <c r="D312" s="14" t="s">
        <v>87</v>
      </c>
      <c r="E312" s="32" t="s">
        <v>4296</v>
      </c>
      <c r="F312" s="14">
        <v>1</v>
      </c>
      <c r="G312" s="14" t="s">
        <v>3490</v>
      </c>
      <c r="H312" s="14" t="s">
        <v>390</v>
      </c>
      <c r="I312" s="14"/>
      <c r="J312" s="15" t="s">
        <v>303</v>
      </c>
      <c r="K312" s="15" t="s">
        <v>3699</v>
      </c>
      <c r="L312" s="17" t="s">
        <v>304</v>
      </c>
      <c r="M312" s="17" t="s">
        <v>3700</v>
      </c>
      <c r="N312" s="17" t="s">
        <v>3701</v>
      </c>
      <c r="O312" s="17" t="s">
        <v>32</v>
      </c>
      <c r="P312" t="str">
        <f t="shared" si="4"/>
        <v>日の出中中</v>
      </c>
    </row>
    <row r="313" spans="1:16" x14ac:dyDescent="0.2">
      <c r="A313" s="12">
        <v>2312</v>
      </c>
      <c r="B313" s="22" t="s">
        <v>3702</v>
      </c>
      <c r="C313" s="22" t="s">
        <v>3703</v>
      </c>
      <c r="D313" s="14" t="s">
        <v>87</v>
      </c>
      <c r="E313" s="34" t="s">
        <v>4296</v>
      </c>
      <c r="F313" s="23">
        <v>1</v>
      </c>
      <c r="G313" s="14" t="s">
        <v>3490</v>
      </c>
      <c r="H313" s="14" t="s">
        <v>390</v>
      </c>
      <c r="I313" s="23"/>
      <c r="J313" s="21" t="s">
        <v>3704</v>
      </c>
      <c r="K313" s="21" t="s">
        <v>3705</v>
      </c>
      <c r="L313" s="17" t="s">
        <v>3706</v>
      </c>
      <c r="M313" s="17" t="s">
        <v>53</v>
      </c>
      <c r="N313" s="17" t="s">
        <v>3622</v>
      </c>
      <c r="O313" s="17" t="s">
        <v>32</v>
      </c>
      <c r="P313" t="str">
        <f t="shared" si="4"/>
        <v>日の出中中</v>
      </c>
    </row>
    <row r="314" spans="1:16" x14ac:dyDescent="0.2">
      <c r="A314" s="12">
        <v>2313</v>
      </c>
      <c r="B314" s="22" t="s">
        <v>1105</v>
      </c>
      <c r="C314" s="22" t="s">
        <v>3707</v>
      </c>
      <c r="D314" s="14" t="s">
        <v>87</v>
      </c>
      <c r="E314" s="34" t="s">
        <v>4296</v>
      </c>
      <c r="F314" s="23">
        <v>1</v>
      </c>
      <c r="G314" s="14" t="s">
        <v>3490</v>
      </c>
      <c r="H314" s="23" t="s">
        <v>390</v>
      </c>
      <c r="I314" s="23"/>
      <c r="J314" s="21" t="s">
        <v>373</v>
      </c>
      <c r="K314" s="21" t="s">
        <v>3432</v>
      </c>
      <c r="L314" s="17" t="s">
        <v>374</v>
      </c>
      <c r="M314" s="17" t="s">
        <v>3434</v>
      </c>
      <c r="N314" s="17" t="s">
        <v>3708</v>
      </c>
      <c r="O314" s="17" t="s">
        <v>32</v>
      </c>
      <c r="P314" t="str">
        <f t="shared" si="4"/>
        <v>日の出中中</v>
      </c>
    </row>
    <row r="315" spans="1:16" x14ac:dyDescent="0.2">
      <c r="A315" s="12">
        <v>2314</v>
      </c>
      <c r="B315" s="13" t="s">
        <v>3709</v>
      </c>
      <c r="C315" s="13" t="s">
        <v>3710</v>
      </c>
      <c r="D315" s="14" t="s">
        <v>87</v>
      </c>
      <c r="E315" s="32" t="s">
        <v>4296</v>
      </c>
      <c r="F315" s="14">
        <v>1</v>
      </c>
      <c r="G315" s="14" t="s">
        <v>3490</v>
      </c>
      <c r="H315" s="14" t="s">
        <v>390</v>
      </c>
      <c r="I315" s="14"/>
      <c r="J315" s="15" t="s">
        <v>3711</v>
      </c>
      <c r="K315" s="15" t="s">
        <v>939</v>
      </c>
      <c r="L315" s="17" t="s">
        <v>3712</v>
      </c>
      <c r="M315" s="17" t="s">
        <v>940</v>
      </c>
      <c r="N315" s="17" t="s">
        <v>3591</v>
      </c>
      <c r="O315" s="17" t="s">
        <v>32</v>
      </c>
      <c r="P315" t="str">
        <f t="shared" si="4"/>
        <v>日の出中中</v>
      </c>
    </row>
    <row r="316" spans="1:16" x14ac:dyDescent="0.2">
      <c r="A316" s="12">
        <v>2315</v>
      </c>
      <c r="B316" s="13" t="s">
        <v>3713</v>
      </c>
      <c r="C316" s="13" t="s">
        <v>3714</v>
      </c>
      <c r="D316" s="14" t="s">
        <v>87</v>
      </c>
      <c r="E316" s="32" t="s">
        <v>4296</v>
      </c>
      <c r="F316" s="14">
        <v>1</v>
      </c>
      <c r="G316" s="14" t="s">
        <v>3490</v>
      </c>
      <c r="H316" s="14" t="s">
        <v>390</v>
      </c>
      <c r="I316" s="14"/>
      <c r="J316" s="15" t="s">
        <v>283</v>
      </c>
      <c r="K316" s="15" t="s">
        <v>1159</v>
      </c>
      <c r="L316" s="17" t="s">
        <v>284</v>
      </c>
      <c r="M316" s="17" t="s">
        <v>1161</v>
      </c>
      <c r="N316" s="17" t="s">
        <v>3715</v>
      </c>
      <c r="O316" s="17" t="s">
        <v>32</v>
      </c>
      <c r="P316" t="str">
        <f t="shared" si="4"/>
        <v>日の出中中</v>
      </c>
    </row>
    <row r="317" spans="1:16" x14ac:dyDescent="0.2">
      <c r="A317" s="12">
        <v>2316</v>
      </c>
      <c r="B317" s="13" t="s">
        <v>864</v>
      </c>
      <c r="C317" s="13" t="s">
        <v>3716</v>
      </c>
      <c r="D317" s="14" t="s">
        <v>87</v>
      </c>
      <c r="E317" s="32" t="s">
        <v>4296</v>
      </c>
      <c r="F317" s="14">
        <v>1</v>
      </c>
      <c r="G317" s="14" t="s">
        <v>3490</v>
      </c>
      <c r="H317" s="23" t="s">
        <v>390</v>
      </c>
      <c r="I317" s="14"/>
      <c r="J317" s="15" t="s">
        <v>866</v>
      </c>
      <c r="K317" s="15" t="s">
        <v>1290</v>
      </c>
      <c r="L317" s="17" t="s">
        <v>867</v>
      </c>
      <c r="M317" s="17" t="s">
        <v>1292</v>
      </c>
      <c r="N317" s="17" t="s">
        <v>3717</v>
      </c>
      <c r="O317" s="17" t="s">
        <v>32</v>
      </c>
      <c r="P317" t="str">
        <f t="shared" si="4"/>
        <v>日の出中中</v>
      </c>
    </row>
    <row r="318" spans="1:16" x14ac:dyDescent="0.2">
      <c r="A318" s="12">
        <v>2317</v>
      </c>
      <c r="B318" s="13" t="s">
        <v>4877</v>
      </c>
      <c r="C318" s="13" t="s">
        <v>4878</v>
      </c>
      <c r="D318" s="14" t="s">
        <v>87</v>
      </c>
      <c r="E318" s="32" t="s">
        <v>4298</v>
      </c>
      <c r="F318" s="14">
        <v>1</v>
      </c>
      <c r="G318" s="14" t="s">
        <v>4628</v>
      </c>
      <c r="H318" s="14" t="s">
        <v>390</v>
      </c>
      <c r="I318" s="14"/>
      <c r="J318" s="15" t="s">
        <v>4379</v>
      </c>
      <c r="K318" s="15" t="s">
        <v>4328</v>
      </c>
      <c r="L318" s="17" t="s">
        <v>4879</v>
      </c>
      <c r="M318" s="17" t="s">
        <v>4329</v>
      </c>
      <c r="N318" s="17" t="s">
        <v>4880</v>
      </c>
      <c r="O318" s="17" t="s">
        <v>32</v>
      </c>
      <c r="P318" t="str">
        <f t="shared" si="4"/>
        <v>入船中中</v>
      </c>
    </row>
    <row r="319" spans="1:16" x14ac:dyDescent="0.2">
      <c r="A319" s="12">
        <v>2318</v>
      </c>
      <c r="B319" s="13" t="s">
        <v>4881</v>
      </c>
      <c r="C319" s="13" t="s">
        <v>4882</v>
      </c>
      <c r="D319" s="14" t="s">
        <v>87</v>
      </c>
      <c r="E319" s="32" t="s">
        <v>4298</v>
      </c>
      <c r="F319" s="14">
        <v>1</v>
      </c>
      <c r="G319" s="14" t="s">
        <v>4628</v>
      </c>
      <c r="H319" s="14" t="s">
        <v>390</v>
      </c>
      <c r="I319" s="14"/>
      <c r="J319" s="15" t="s">
        <v>1529</v>
      </c>
      <c r="K319" s="15" t="s">
        <v>4419</v>
      </c>
      <c r="L319" s="17" t="s">
        <v>1531</v>
      </c>
      <c r="M319" s="17" t="s">
        <v>4420</v>
      </c>
      <c r="N319" s="17" t="s">
        <v>4195</v>
      </c>
      <c r="O319" s="17" t="s">
        <v>32</v>
      </c>
      <c r="P319" t="str">
        <f t="shared" si="4"/>
        <v>入船中中</v>
      </c>
    </row>
    <row r="320" spans="1:16" x14ac:dyDescent="0.2">
      <c r="A320" s="12">
        <v>2319</v>
      </c>
      <c r="B320" s="13" t="s">
        <v>4883</v>
      </c>
      <c r="C320" s="13" t="s">
        <v>4884</v>
      </c>
      <c r="D320" s="14" t="s">
        <v>87</v>
      </c>
      <c r="E320" s="32" t="s">
        <v>4298</v>
      </c>
      <c r="F320" s="14">
        <v>1</v>
      </c>
      <c r="G320" s="14" t="s">
        <v>4628</v>
      </c>
      <c r="H320" s="14" t="s">
        <v>390</v>
      </c>
      <c r="I320" s="14"/>
      <c r="J320" s="15" t="s">
        <v>249</v>
      </c>
      <c r="K320" s="15" t="s">
        <v>4885</v>
      </c>
      <c r="L320" s="17" t="s">
        <v>250</v>
      </c>
      <c r="M320" s="17" t="s">
        <v>4886</v>
      </c>
      <c r="N320" s="17" t="s">
        <v>4887</v>
      </c>
      <c r="O320" s="17" t="s">
        <v>32</v>
      </c>
      <c r="P320" t="str">
        <f t="shared" si="4"/>
        <v>入船中中</v>
      </c>
    </row>
    <row r="321" spans="1:16" x14ac:dyDescent="0.2">
      <c r="A321" s="12">
        <v>2320</v>
      </c>
      <c r="B321" s="13" t="s">
        <v>4888</v>
      </c>
      <c r="C321" s="13" t="s">
        <v>4889</v>
      </c>
      <c r="D321" s="14" t="s">
        <v>87</v>
      </c>
      <c r="E321" s="32" t="s">
        <v>4298</v>
      </c>
      <c r="F321" s="14">
        <v>1</v>
      </c>
      <c r="G321" s="14" t="s">
        <v>4628</v>
      </c>
      <c r="H321" s="14" t="s">
        <v>390</v>
      </c>
      <c r="I321" s="14"/>
      <c r="J321" s="15" t="s">
        <v>4326</v>
      </c>
      <c r="K321" s="15" t="s">
        <v>4367</v>
      </c>
      <c r="L321" s="17" t="s">
        <v>4327</v>
      </c>
      <c r="M321" s="17" t="s">
        <v>4368</v>
      </c>
      <c r="N321" s="17" t="s">
        <v>4890</v>
      </c>
      <c r="O321" s="17" t="s">
        <v>32</v>
      </c>
      <c r="P321" t="str">
        <f t="shared" si="4"/>
        <v>入船中中</v>
      </c>
    </row>
    <row r="322" spans="1:16" x14ac:dyDescent="0.2">
      <c r="A322" s="12">
        <v>2321</v>
      </c>
      <c r="B322" s="13" t="s">
        <v>4891</v>
      </c>
      <c r="C322" s="13" t="s">
        <v>4892</v>
      </c>
      <c r="D322" s="14" t="s">
        <v>87</v>
      </c>
      <c r="E322" s="32" t="s">
        <v>4298</v>
      </c>
      <c r="F322" s="14">
        <v>1</v>
      </c>
      <c r="G322" s="14" t="s">
        <v>4628</v>
      </c>
      <c r="H322" s="14" t="s">
        <v>390</v>
      </c>
      <c r="I322" s="14"/>
      <c r="J322" s="15" t="s">
        <v>1605</v>
      </c>
      <c r="K322" s="15" t="s">
        <v>2386</v>
      </c>
      <c r="L322" s="17" t="s">
        <v>1606</v>
      </c>
      <c r="M322" s="17" t="s">
        <v>2387</v>
      </c>
      <c r="N322" s="17" t="s">
        <v>4893</v>
      </c>
      <c r="O322" s="17" t="s">
        <v>32</v>
      </c>
      <c r="P322" t="str">
        <f t="shared" si="4"/>
        <v>入船中中</v>
      </c>
    </row>
    <row r="323" spans="1:16" x14ac:dyDescent="0.2">
      <c r="A323" s="12">
        <v>2322</v>
      </c>
      <c r="B323" s="13" t="s">
        <v>4894</v>
      </c>
      <c r="C323" s="13" t="s">
        <v>4895</v>
      </c>
      <c r="D323" s="14" t="s">
        <v>87</v>
      </c>
      <c r="E323" s="32" t="s">
        <v>4298</v>
      </c>
      <c r="F323" s="14">
        <v>1</v>
      </c>
      <c r="G323" s="14" t="s">
        <v>4628</v>
      </c>
      <c r="H323" s="14" t="s">
        <v>390</v>
      </c>
      <c r="I323" s="14"/>
      <c r="J323" s="15" t="s">
        <v>4896</v>
      </c>
      <c r="K323" s="15" t="s">
        <v>999</v>
      </c>
      <c r="L323" s="17" t="s">
        <v>4897</v>
      </c>
      <c r="M323" s="17" t="s">
        <v>1000</v>
      </c>
      <c r="N323" s="17" t="s">
        <v>4218</v>
      </c>
      <c r="O323" s="17" t="s">
        <v>32</v>
      </c>
      <c r="P323" t="str">
        <f t="shared" ref="P323:P386" si="5">E323&amp;"中"</f>
        <v>入船中中</v>
      </c>
    </row>
    <row r="324" spans="1:16" x14ac:dyDescent="0.2">
      <c r="A324" s="12">
        <v>2323</v>
      </c>
      <c r="B324" s="13" t="s">
        <v>4898</v>
      </c>
      <c r="C324" s="13" t="s">
        <v>4899</v>
      </c>
      <c r="D324" s="14" t="s">
        <v>87</v>
      </c>
      <c r="E324" s="32" t="s">
        <v>4294</v>
      </c>
      <c r="F324" s="14">
        <v>3</v>
      </c>
      <c r="G324" s="14" t="s">
        <v>4900</v>
      </c>
      <c r="H324" s="14" t="s">
        <v>390</v>
      </c>
      <c r="I324" s="14"/>
      <c r="J324" s="15" t="s">
        <v>4901</v>
      </c>
      <c r="K324" s="15" t="s">
        <v>939</v>
      </c>
      <c r="L324" s="17" t="s">
        <v>4902</v>
      </c>
      <c r="M324" s="17" t="s">
        <v>940</v>
      </c>
      <c r="N324" s="17" t="s">
        <v>4903</v>
      </c>
      <c r="O324" s="17" t="s">
        <v>32</v>
      </c>
      <c r="P324" t="str">
        <f t="shared" si="5"/>
        <v>筑波大聴覚中中</v>
      </c>
    </row>
    <row r="325" spans="1:16" x14ac:dyDescent="0.2">
      <c r="A325" s="12">
        <v>2324</v>
      </c>
      <c r="B325" s="13" t="s">
        <v>4904</v>
      </c>
      <c r="C325" s="13" t="s">
        <v>4905</v>
      </c>
      <c r="D325" s="14" t="s">
        <v>87</v>
      </c>
      <c r="E325" s="32" t="s">
        <v>4301</v>
      </c>
      <c r="F325" s="14">
        <v>1</v>
      </c>
      <c r="G325" s="14" t="s">
        <v>4674</v>
      </c>
      <c r="H325" s="14" t="s">
        <v>390</v>
      </c>
      <c r="I325" s="14"/>
      <c r="J325" s="15" t="s">
        <v>4906</v>
      </c>
      <c r="K325" s="15" t="s">
        <v>3672</v>
      </c>
      <c r="L325" s="17" t="s">
        <v>245</v>
      </c>
      <c r="M325" s="17" t="s">
        <v>1007</v>
      </c>
      <c r="N325" s="17" t="s">
        <v>4907</v>
      </c>
      <c r="O325" s="17" t="s">
        <v>32</v>
      </c>
      <c r="P325" t="str">
        <f t="shared" si="5"/>
        <v>福栄中中</v>
      </c>
    </row>
    <row r="326" spans="1:16" x14ac:dyDescent="0.2">
      <c r="A326" s="12">
        <v>2325</v>
      </c>
      <c r="B326" s="13" t="s">
        <v>1435</v>
      </c>
      <c r="C326" s="13" t="s">
        <v>4908</v>
      </c>
      <c r="D326" s="14" t="s">
        <v>87</v>
      </c>
      <c r="E326" s="32" t="s">
        <v>4301</v>
      </c>
      <c r="F326" s="14">
        <v>1</v>
      </c>
      <c r="G326" s="14" t="s">
        <v>4674</v>
      </c>
      <c r="H326" s="14" t="s">
        <v>390</v>
      </c>
      <c r="I326" s="14"/>
      <c r="J326" s="15" t="s">
        <v>4909</v>
      </c>
      <c r="K326" s="15" t="s">
        <v>4910</v>
      </c>
      <c r="L326" s="17" t="s">
        <v>1031</v>
      </c>
      <c r="M326" s="17" t="s">
        <v>4911</v>
      </c>
      <c r="N326" s="17" t="s">
        <v>4912</v>
      </c>
      <c r="O326" s="17" t="s">
        <v>32</v>
      </c>
      <c r="P326" t="str">
        <f t="shared" si="5"/>
        <v>福栄中中</v>
      </c>
    </row>
    <row r="327" spans="1:16" x14ac:dyDescent="0.2">
      <c r="A327" s="12">
        <v>2326</v>
      </c>
      <c r="B327" s="13" t="s">
        <v>4448</v>
      </c>
      <c r="C327" s="13" t="s">
        <v>4913</v>
      </c>
      <c r="D327" s="14" t="s">
        <v>87</v>
      </c>
      <c r="E327" s="32" t="s">
        <v>4301</v>
      </c>
      <c r="F327" s="14">
        <v>1</v>
      </c>
      <c r="G327" s="14" t="s">
        <v>4674</v>
      </c>
      <c r="H327" s="14" t="s">
        <v>390</v>
      </c>
      <c r="I327" s="14"/>
      <c r="J327" s="15" t="s">
        <v>4914</v>
      </c>
      <c r="K327" s="15" t="s">
        <v>4915</v>
      </c>
      <c r="L327" s="17" t="s">
        <v>4450</v>
      </c>
      <c r="M327" s="17" t="s">
        <v>1292</v>
      </c>
      <c r="N327" s="17" t="s">
        <v>4916</v>
      </c>
      <c r="O327" s="17" t="s">
        <v>32</v>
      </c>
      <c r="P327" t="str">
        <f t="shared" si="5"/>
        <v>福栄中中</v>
      </c>
    </row>
    <row r="328" spans="1:16" x14ac:dyDescent="0.2">
      <c r="A328" s="12">
        <v>2327</v>
      </c>
      <c r="B328" s="13" t="s">
        <v>4917</v>
      </c>
      <c r="C328" s="13" t="s">
        <v>4918</v>
      </c>
      <c r="D328" s="14" t="s">
        <v>87</v>
      </c>
      <c r="E328" s="32" t="s">
        <v>4301</v>
      </c>
      <c r="F328" s="14">
        <v>1</v>
      </c>
      <c r="G328" s="14" t="s">
        <v>4674</v>
      </c>
      <c r="H328" s="14" t="s">
        <v>390</v>
      </c>
      <c r="I328" s="14"/>
      <c r="J328" s="15" t="s">
        <v>4919</v>
      </c>
      <c r="K328" s="15" t="s">
        <v>4920</v>
      </c>
      <c r="L328" s="17" t="s">
        <v>4921</v>
      </c>
      <c r="M328" s="17" t="s">
        <v>4922</v>
      </c>
      <c r="N328" s="17" t="s">
        <v>4923</v>
      </c>
      <c r="O328" s="17" t="s">
        <v>32</v>
      </c>
      <c r="P328" t="str">
        <f t="shared" si="5"/>
        <v>福栄中中</v>
      </c>
    </row>
    <row r="329" spans="1:16" x14ac:dyDescent="0.2">
      <c r="A329" s="12">
        <v>2328</v>
      </c>
      <c r="B329" s="13" t="s">
        <v>4924</v>
      </c>
      <c r="C329" s="13" t="s">
        <v>4925</v>
      </c>
      <c r="D329" s="14" t="s">
        <v>87</v>
      </c>
      <c r="E329" s="32" t="s">
        <v>4301</v>
      </c>
      <c r="F329" s="14">
        <v>1</v>
      </c>
      <c r="G329" s="14" t="s">
        <v>4674</v>
      </c>
      <c r="H329" s="14" t="s">
        <v>390</v>
      </c>
      <c r="I329" s="14"/>
      <c r="J329" s="15" t="s">
        <v>4926</v>
      </c>
      <c r="K329" s="15" t="s">
        <v>4927</v>
      </c>
      <c r="L329" s="17" t="s">
        <v>286</v>
      </c>
      <c r="M329" s="17" t="s">
        <v>4928</v>
      </c>
      <c r="N329" s="17" t="s">
        <v>4929</v>
      </c>
      <c r="O329" s="17" t="s">
        <v>32</v>
      </c>
      <c r="P329" t="str">
        <f t="shared" si="5"/>
        <v>福栄中中</v>
      </c>
    </row>
    <row r="330" spans="1:16" x14ac:dyDescent="0.2">
      <c r="A330" s="12">
        <v>2329</v>
      </c>
      <c r="B330" s="13" t="s">
        <v>144</v>
      </c>
      <c r="C330" s="13" t="s">
        <v>4930</v>
      </c>
      <c r="D330" s="14" t="s">
        <v>87</v>
      </c>
      <c r="E330" s="32" t="s">
        <v>4293</v>
      </c>
      <c r="F330" s="14">
        <v>1</v>
      </c>
      <c r="G330" s="14">
        <v>5.12</v>
      </c>
      <c r="H330" s="14" t="s">
        <v>390</v>
      </c>
      <c r="I330" s="14"/>
      <c r="J330" s="15" t="s">
        <v>145</v>
      </c>
      <c r="K330" s="15" t="s">
        <v>935</v>
      </c>
      <c r="L330" s="17" t="s">
        <v>146</v>
      </c>
      <c r="M330" s="17" t="s">
        <v>936</v>
      </c>
      <c r="N330" s="17" t="s">
        <v>4814</v>
      </c>
      <c r="O330" s="17" t="s">
        <v>32</v>
      </c>
      <c r="P330" t="str">
        <f t="shared" si="5"/>
        <v>大洲中中</v>
      </c>
    </row>
    <row r="331" spans="1:16" x14ac:dyDescent="0.2">
      <c r="A331" s="12">
        <v>2330</v>
      </c>
      <c r="B331" s="13" t="s">
        <v>4931</v>
      </c>
      <c r="C331" s="13" t="s">
        <v>4932</v>
      </c>
      <c r="D331" s="14" t="s">
        <v>87</v>
      </c>
      <c r="E331" s="32" t="s">
        <v>4293</v>
      </c>
      <c r="F331" s="14">
        <v>1</v>
      </c>
      <c r="G331" s="14">
        <v>5.12</v>
      </c>
      <c r="H331" s="14" t="s">
        <v>390</v>
      </c>
      <c r="I331" s="14"/>
      <c r="J331" s="15" t="s">
        <v>4455</v>
      </c>
      <c r="K331" s="15" t="s">
        <v>4933</v>
      </c>
      <c r="L331" s="17" t="s">
        <v>4457</v>
      </c>
      <c r="M331" s="17" t="s">
        <v>4934</v>
      </c>
      <c r="N331" s="17" t="s">
        <v>4935</v>
      </c>
      <c r="O331" s="17" t="s">
        <v>32</v>
      </c>
      <c r="P331" t="str">
        <f t="shared" si="5"/>
        <v>大洲中中</v>
      </c>
    </row>
    <row r="332" spans="1:16" x14ac:dyDescent="0.2">
      <c r="A332" s="12">
        <v>2331</v>
      </c>
      <c r="B332" s="13" t="s">
        <v>4936</v>
      </c>
      <c r="C332" s="13" t="s">
        <v>4937</v>
      </c>
      <c r="D332" s="14" t="s">
        <v>87</v>
      </c>
      <c r="E332" s="32" t="s">
        <v>4293</v>
      </c>
      <c r="F332" s="14">
        <v>1</v>
      </c>
      <c r="G332" s="14">
        <v>5.12</v>
      </c>
      <c r="H332" s="14" t="s">
        <v>390</v>
      </c>
      <c r="I332" s="14"/>
      <c r="J332" s="15" t="s">
        <v>52</v>
      </c>
      <c r="K332" s="15" t="s">
        <v>3432</v>
      </c>
      <c r="L332" s="17" t="s">
        <v>4616</v>
      </c>
      <c r="M332" s="17" t="s">
        <v>3434</v>
      </c>
      <c r="N332" s="17" t="s">
        <v>4938</v>
      </c>
      <c r="O332" s="17" t="s">
        <v>32</v>
      </c>
      <c r="P332" t="str">
        <f t="shared" si="5"/>
        <v>大洲中中</v>
      </c>
    </row>
    <row r="333" spans="1:16" x14ac:dyDescent="0.2">
      <c r="A333" s="12">
        <v>2332</v>
      </c>
      <c r="B333" s="13" t="s">
        <v>4939</v>
      </c>
      <c r="C333" s="13" t="s">
        <v>4940</v>
      </c>
      <c r="D333" s="14" t="s">
        <v>87</v>
      </c>
      <c r="E333" s="32" t="s">
        <v>4293</v>
      </c>
      <c r="F333" s="14">
        <v>1</v>
      </c>
      <c r="G333" s="14">
        <v>5.12</v>
      </c>
      <c r="H333" s="14" t="s">
        <v>390</v>
      </c>
      <c r="I333" s="14"/>
      <c r="J333" s="15" t="s">
        <v>249</v>
      </c>
      <c r="K333" s="15" t="s">
        <v>4941</v>
      </c>
      <c r="L333" s="17" t="s">
        <v>250</v>
      </c>
      <c r="M333" s="17" t="s">
        <v>4942</v>
      </c>
      <c r="N333" s="17" t="s">
        <v>3544</v>
      </c>
      <c r="O333" s="17" t="s">
        <v>32</v>
      </c>
      <c r="P333" t="str">
        <f t="shared" si="5"/>
        <v>大洲中中</v>
      </c>
    </row>
    <row r="334" spans="1:16" x14ac:dyDescent="0.2">
      <c r="A334" s="12">
        <v>2333</v>
      </c>
      <c r="B334" s="13" t="s">
        <v>4943</v>
      </c>
      <c r="C334" s="13" t="s">
        <v>4944</v>
      </c>
      <c r="D334" s="14" t="s">
        <v>87</v>
      </c>
      <c r="E334" s="32" t="s">
        <v>4288</v>
      </c>
      <c r="F334" s="14">
        <v>2</v>
      </c>
      <c r="G334" s="14" t="s">
        <v>4765</v>
      </c>
      <c r="H334" s="14" t="s">
        <v>390</v>
      </c>
      <c r="I334" s="14"/>
      <c r="J334" s="15" t="s">
        <v>4945</v>
      </c>
      <c r="K334" s="15" t="s">
        <v>4946</v>
      </c>
      <c r="L334" s="17" t="s">
        <v>4947</v>
      </c>
      <c r="M334" s="17" t="s">
        <v>4948</v>
      </c>
      <c r="N334" s="17" t="s">
        <v>4404</v>
      </c>
      <c r="O334" s="17" t="s">
        <v>32</v>
      </c>
      <c r="P334" t="str">
        <f t="shared" si="5"/>
        <v>市川四中中</v>
      </c>
    </row>
    <row r="335" spans="1:16" x14ac:dyDescent="0.2">
      <c r="A335" s="12">
        <v>2334</v>
      </c>
      <c r="B335" s="13" t="s">
        <v>4949</v>
      </c>
      <c r="C335" s="13" t="s">
        <v>4950</v>
      </c>
      <c r="D335" s="14" t="s">
        <v>87</v>
      </c>
      <c r="E335" s="32" t="s">
        <v>4301</v>
      </c>
      <c r="F335" s="14">
        <v>1</v>
      </c>
      <c r="G335" s="14" t="s">
        <v>4765</v>
      </c>
      <c r="H335" s="14" t="s">
        <v>390</v>
      </c>
      <c r="I335" s="14"/>
      <c r="J335" s="15" t="s">
        <v>4951</v>
      </c>
      <c r="K335" s="15" t="s">
        <v>4952</v>
      </c>
      <c r="L335" s="17" t="s">
        <v>420</v>
      </c>
      <c r="M335" s="17" t="s">
        <v>4378</v>
      </c>
      <c r="N335" s="17" t="s">
        <v>4953</v>
      </c>
      <c r="O335" s="17" t="s">
        <v>32</v>
      </c>
      <c r="P335" t="str">
        <f t="shared" si="5"/>
        <v>福栄中中</v>
      </c>
    </row>
    <row r="336" spans="1:16" x14ac:dyDescent="0.2">
      <c r="A336" s="12">
        <v>2335</v>
      </c>
      <c r="B336" s="13" t="s">
        <v>4954</v>
      </c>
      <c r="C336" s="13" t="s">
        <v>4955</v>
      </c>
      <c r="D336" s="14" t="s">
        <v>87</v>
      </c>
      <c r="E336" s="32" t="s">
        <v>4301</v>
      </c>
      <c r="F336" s="14">
        <v>1</v>
      </c>
      <c r="G336" s="14" t="s">
        <v>4765</v>
      </c>
      <c r="H336" s="14" t="s">
        <v>390</v>
      </c>
      <c r="I336" s="14"/>
      <c r="J336" s="15" t="s">
        <v>4956</v>
      </c>
      <c r="K336" s="15" t="s">
        <v>4957</v>
      </c>
      <c r="L336" s="17" t="s">
        <v>4958</v>
      </c>
      <c r="M336" s="17" t="s">
        <v>913</v>
      </c>
      <c r="N336" s="17" t="s">
        <v>3552</v>
      </c>
      <c r="O336" s="17" t="s">
        <v>32</v>
      </c>
      <c r="P336" t="str">
        <f t="shared" si="5"/>
        <v>福栄中中</v>
      </c>
    </row>
    <row r="337" spans="1:16" x14ac:dyDescent="0.2">
      <c r="A337" s="12">
        <v>2336</v>
      </c>
      <c r="B337" s="13" t="s">
        <v>4959</v>
      </c>
      <c r="C337" s="13" t="s">
        <v>4960</v>
      </c>
      <c r="D337" s="14" t="s">
        <v>87</v>
      </c>
      <c r="E337" s="32" t="s">
        <v>4301</v>
      </c>
      <c r="F337" s="14">
        <v>1</v>
      </c>
      <c r="G337" s="14" t="s">
        <v>4765</v>
      </c>
      <c r="H337" s="14" t="s">
        <v>390</v>
      </c>
      <c r="I337" s="14"/>
      <c r="J337" s="15" t="s">
        <v>4961</v>
      </c>
      <c r="K337" s="15" t="s">
        <v>4962</v>
      </c>
      <c r="L337" s="17" t="s">
        <v>2235</v>
      </c>
      <c r="M337" s="17" t="s">
        <v>1149</v>
      </c>
      <c r="N337" s="17" t="s">
        <v>4963</v>
      </c>
      <c r="O337" s="17" t="s">
        <v>32</v>
      </c>
      <c r="P337" t="str">
        <f t="shared" si="5"/>
        <v>福栄中中</v>
      </c>
    </row>
    <row r="338" spans="1:16" x14ac:dyDescent="0.2">
      <c r="A338" s="12">
        <v>2337</v>
      </c>
      <c r="B338" s="13" t="s">
        <v>4964</v>
      </c>
      <c r="C338" s="13" t="s">
        <v>4965</v>
      </c>
      <c r="D338" s="14" t="s">
        <v>87</v>
      </c>
      <c r="E338" s="32" t="s">
        <v>4301</v>
      </c>
      <c r="F338" s="14">
        <v>1</v>
      </c>
      <c r="G338" s="14" t="s">
        <v>4765</v>
      </c>
      <c r="H338" s="14" t="s">
        <v>390</v>
      </c>
      <c r="I338" s="14"/>
      <c r="J338" s="15" t="s">
        <v>4966</v>
      </c>
      <c r="K338" s="15" t="s">
        <v>4967</v>
      </c>
      <c r="L338" s="17" t="s">
        <v>4968</v>
      </c>
      <c r="M338" s="17" t="s">
        <v>4431</v>
      </c>
      <c r="N338" s="17" t="s">
        <v>4969</v>
      </c>
      <c r="O338" s="17" t="s">
        <v>32</v>
      </c>
      <c r="P338" t="str">
        <f t="shared" si="5"/>
        <v>福栄中中</v>
      </c>
    </row>
    <row r="339" spans="1:16" x14ac:dyDescent="0.2">
      <c r="A339" s="12">
        <v>2338</v>
      </c>
      <c r="B339" s="13" t="s">
        <v>4970</v>
      </c>
      <c r="C339" s="13" t="s">
        <v>4971</v>
      </c>
      <c r="D339" s="14" t="s">
        <v>87</v>
      </c>
      <c r="E339" s="32" t="s">
        <v>4289</v>
      </c>
      <c r="F339" s="14">
        <v>1</v>
      </c>
      <c r="G339" s="14" t="s">
        <v>4765</v>
      </c>
      <c r="H339" s="14" t="s">
        <v>390</v>
      </c>
      <c r="I339" s="14"/>
      <c r="J339" s="15" t="s">
        <v>1051</v>
      </c>
      <c r="K339" s="15" t="s">
        <v>4972</v>
      </c>
      <c r="L339" s="17" t="s">
        <v>1052</v>
      </c>
      <c r="M339" s="17" t="s">
        <v>4863</v>
      </c>
      <c r="N339" s="17" t="s">
        <v>4460</v>
      </c>
      <c r="O339" s="17" t="s">
        <v>32</v>
      </c>
      <c r="P339" t="str">
        <f t="shared" si="5"/>
        <v>市川二中中</v>
      </c>
    </row>
    <row r="340" spans="1:16" x14ac:dyDescent="0.2">
      <c r="A340" s="12">
        <v>2339</v>
      </c>
      <c r="B340" s="13" t="s">
        <v>3196</v>
      </c>
      <c r="C340" s="13" t="s">
        <v>3197</v>
      </c>
      <c r="D340" s="14" t="s">
        <v>87</v>
      </c>
      <c r="E340" s="32" t="s">
        <v>4283</v>
      </c>
      <c r="F340" s="14">
        <v>1</v>
      </c>
      <c r="G340" s="14" t="s">
        <v>4869</v>
      </c>
      <c r="H340" s="14" t="s">
        <v>4870</v>
      </c>
      <c r="I340" s="14">
        <v>2169</v>
      </c>
      <c r="J340" s="15" t="s">
        <v>2086</v>
      </c>
      <c r="K340" s="15" t="s">
        <v>1771</v>
      </c>
      <c r="L340" s="17" t="s">
        <v>2087</v>
      </c>
      <c r="M340" s="17" t="s">
        <v>1773</v>
      </c>
      <c r="N340" s="17" t="s">
        <v>2088</v>
      </c>
      <c r="O340" s="17" t="s">
        <v>32</v>
      </c>
      <c r="P340" t="str">
        <f t="shared" si="5"/>
        <v>下貝塚中中</v>
      </c>
    </row>
    <row r="341" spans="1:16" x14ac:dyDescent="0.2">
      <c r="A341" s="12">
        <v>2340</v>
      </c>
      <c r="B341" s="13" t="s">
        <v>3553</v>
      </c>
      <c r="C341" s="13" t="s">
        <v>4973</v>
      </c>
      <c r="D341" s="14" t="s">
        <v>87</v>
      </c>
      <c r="E341" s="32" t="s">
        <v>4290</v>
      </c>
      <c r="F341" s="14">
        <v>1</v>
      </c>
      <c r="G341" s="14" t="s">
        <v>4811</v>
      </c>
      <c r="H341" s="14" t="s">
        <v>390</v>
      </c>
      <c r="I341" s="14"/>
      <c r="J341" s="15" t="s">
        <v>81</v>
      </c>
      <c r="K341" s="15" t="s">
        <v>3687</v>
      </c>
      <c r="L341" s="17" t="s">
        <v>83</v>
      </c>
      <c r="M341" s="17" t="s">
        <v>3689</v>
      </c>
      <c r="N341" s="17" t="s">
        <v>4974</v>
      </c>
      <c r="O341" s="17" t="s">
        <v>32</v>
      </c>
      <c r="P341" t="str">
        <f t="shared" si="5"/>
        <v>市川八中中</v>
      </c>
    </row>
    <row r="342" spans="1:16" x14ac:dyDescent="0.2">
      <c r="A342" s="12">
        <v>2341</v>
      </c>
      <c r="B342" s="13" t="s">
        <v>3465</v>
      </c>
      <c r="C342" s="13" t="s">
        <v>4975</v>
      </c>
      <c r="D342" s="14" t="s">
        <v>87</v>
      </c>
      <c r="E342" s="32" t="s">
        <v>4290</v>
      </c>
      <c r="F342" s="14">
        <v>1</v>
      </c>
      <c r="G342" s="14" t="s">
        <v>4811</v>
      </c>
      <c r="H342" s="14" t="s">
        <v>390</v>
      </c>
      <c r="I342" s="14"/>
      <c r="J342" s="15" t="s">
        <v>130</v>
      </c>
      <c r="K342" s="15" t="s">
        <v>79</v>
      </c>
      <c r="L342" s="17" t="s">
        <v>132</v>
      </c>
      <c r="M342" s="17" t="s">
        <v>80</v>
      </c>
      <c r="N342" s="17" t="s">
        <v>4267</v>
      </c>
      <c r="O342" s="17" t="s">
        <v>32</v>
      </c>
      <c r="P342" t="str">
        <f t="shared" si="5"/>
        <v>市川八中中</v>
      </c>
    </row>
    <row r="343" spans="1:16" x14ac:dyDescent="0.2">
      <c r="A343" s="12">
        <v>2342</v>
      </c>
      <c r="B343" s="29" t="s">
        <v>4976</v>
      </c>
      <c r="C343" s="29" t="s">
        <v>4977</v>
      </c>
      <c r="D343" s="14" t="s">
        <v>87</v>
      </c>
      <c r="E343" s="39" t="s">
        <v>3590</v>
      </c>
      <c r="F343" s="23">
        <v>1</v>
      </c>
      <c r="G343" s="40" t="s">
        <v>4839</v>
      </c>
      <c r="H343" s="20" t="s">
        <v>390</v>
      </c>
      <c r="I343" s="20"/>
      <c r="J343" s="21" t="s">
        <v>2005</v>
      </c>
      <c r="K343" s="21" t="s">
        <v>4978</v>
      </c>
      <c r="L343" s="17" t="s">
        <v>2006</v>
      </c>
      <c r="M343" s="17" t="s">
        <v>4979</v>
      </c>
      <c r="N343" s="17" t="s">
        <v>4980</v>
      </c>
      <c r="O343" s="17" t="s">
        <v>32</v>
      </c>
      <c r="P343" t="str">
        <f t="shared" si="5"/>
        <v>明海中中</v>
      </c>
    </row>
    <row r="344" spans="1:16" x14ac:dyDescent="0.2">
      <c r="A344" s="12">
        <v>2343</v>
      </c>
      <c r="B344" s="29" t="s">
        <v>4981</v>
      </c>
      <c r="C344" s="29" t="s">
        <v>4982</v>
      </c>
      <c r="D344" s="14" t="s">
        <v>87</v>
      </c>
      <c r="E344" s="39" t="s">
        <v>3590</v>
      </c>
      <c r="F344" s="23">
        <v>2</v>
      </c>
      <c r="G344" s="40" t="s">
        <v>4857</v>
      </c>
      <c r="H344" s="20" t="s">
        <v>390</v>
      </c>
      <c r="I344" s="20"/>
      <c r="J344" s="21" t="s">
        <v>4983</v>
      </c>
      <c r="K344" s="21" t="s">
        <v>4423</v>
      </c>
      <c r="L344" s="17" t="s">
        <v>4984</v>
      </c>
      <c r="M344" s="17" t="s">
        <v>4378</v>
      </c>
      <c r="N344" s="17" t="s">
        <v>4985</v>
      </c>
      <c r="O344" s="17" t="s">
        <v>32</v>
      </c>
      <c r="P344" t="str">
        <f t="shared" si="5"/>
        <v>明海中中</v>
      </c>
    </row>
    <row r="345" spans="1:16" x14ac:dyDescent="0.2">
      <c r="A345" s="12">
        <v>2344</v>
      </c>
      <c r="B345" s="29" t="s">
        <v>4986</v>
      </c>
      <c r="C345" s="29" t="s">
        <v>4987</v>
      </c>
      <c r="D345" s="14" t="s">
        <v>87</v>
      </c>
      <c r="E345" s="39" t="s">
        <v>4293</v>
      </c>
      <c r="F345" s="23">
        <v>1</v>
      </c>
      <c r="G345" s="40" t="s">
        <v>4859</v>
      </c>
      <c r="H345" s="20" t="s">
        <v>390</v>
      </c>
      <c r="I345" s="20"/>
      <c r="J345" s="21" t="s">
        <v>4988</v>
      </c>
      <c r="K345" s="21" t="s">
        <v>956</v>
      </c>
      <c r="L345" s="17" t="s">
        <v>4331</v>
      </c>
      <c r="M345" s="17" t="s">
        <v>958</v>
      </c>
      <c r="N345" s="17" t="s">
        <v>4989</v>
      </c>
      <c r="O345" s="17" t="s">
        <v>32</v>
      </c>
      <c r="P345" t="str">
        <f t="shared" si="5"/>
        <v>大洲中中</v>
      </c>
    </row>
    <row r="346" spans="1:16" x14ac:dyDescent="0.2">
      <c r="A346" s="12">
        <v>2345</v>
      </c>
      <c r="B346" s="29" t="s">
        <v>4990</v>
      </c>
      <c r="C346" s="29" t="s">
        <v>4991</v>
      </c>
      <c r="D346" s="14" t="s">
        <v>87</v>
      </c>
      <c r="E346" s="39" t="s">
        <v>4293</v>
      </c>
      <c r="F346" s="23">
        <v>1</v>
      </c>
      <c r="G346" s="40" t="s">
        <v>4859</v>
      </c>
      <c r="H346" s="20" t="s">
        <v>390</v>
      </c>
      <c r="I346" s="20"/>
      <c r="J346" s="21" t="s">
        <v>4424</v>
      </c>
      <c r="K346" s="21" t="s">
        <v>4461</v>
      </c>
      <c r="L346" s="17" t="s">
        <v>4425</v>
      </c>
      <c r="M346" s="17" t="s">
        <v>4462</v>
      </c>
      <c r="N346" s="17" t="s">
        <v>4992</v>
      </c>
      <c r="O346" s="17" t="s">
        <v>32</v>
      </c>
      <c r="P346" t="str">
        <f t="shared" si="5"/>
        <v>大洲中中</v>
      </c>
    </row>
    <row r="347" spans="1:16" x14ac:dyDescent="0.2">
      <c r="A347" s="12">
        <v>2346</v>
      </c>
      <c r="B347" s="29" t="s">
        <v>4970</v>
      </c>
      <c r="C347" s="29" t="s">
        <v>4993</v>
      </c>
      <c r="D347" s="14" t="s">
        <v>87</v>
      </c>
      <c r="E347" s="39" t="s">
        <v>4290</v>
      </c>
      <c r="F347" s="23">
        <v>1</v>
      </c>
      <c r="G347" s="40" t="s">
        <v>4811</v>
      </c>
      <c r="H347" s="20" t="s">
        <v>390</v>
      </c>
      <c r="I347" s="20"/>
      <c r="J347" s="21" t="s">
        <v>1051</v>
      </c>
      <c r="K347" s="21" t="s">
        <v>4384</v>
      </c>
      <c r="L347" s="17" t="s">
        <v>1052</v>
      </c>
      <c r="M347" s="17" t="s">
        <v>4385</v>
      </c>
      <c r="N347" s="17" t="s">
        <v>4994</v>
      </c>
      <c r="O347" s="17" t="s">
        <v>32</v>
      </c>
      <c r="P347" t="str">
        <f t="shared" si="5"/>
        <v>市川八中中</v>
      </c>
    </row>
    <row r="348" spans="1:16" x14ac:dyDescent="0.2">
      <c r="A348" s="12">
        <v>2347</v>
      </c>
      <c r="B348" s="29" t="s">
        <v>4995</v>
      </c>
      <c r="C348" s="29" t="s">
        <v>4996</v>
      </c>
      <c r="D348" s="14" t="s">
        <v>87</v>
      </c>
      <c r="E348" s="39" t="s">
        <v>4308</v>
      </c>
      <c r="F348" s="23">
        <v>1</v>
      </c>
      <c r="G348" s="40" t="s">
        <v>4869</v>
      </c>
      <c r="H348" s="20" t="s">
        <v>390</v>
      </c>
      <c r="I348" s="20"/>
      <c r="J348" s="21" t="s">
        <v>4375</v>
      </c>
      <c r="K348" s="21" t="s">
        <v>350</v>
      </c>
      <c r="L348" s="17" t="s">
        <v>4376</v>
      </c>
      <c r="M348" s="17" t="s">
        <v>351</v>
      </c>
      <c r="N348" s="17" t="s">
        <v>4208</v>
      </c>
      <c r="O348" s="17" t="s">
        <v>32</v>
      </c>
      <c r="P348" t="str">
        <f t="shared" si="5"/>
        <v>国府台女子中中</v>
      </c>
    </row>
    <row r="349" spans="1:16" x14ac:dyDescent="0.2">
      <c r="A349" s="12">
        <v>2348</v>
      </c>
      <c r="B349" s="29" t="s">
        <v>4997</v>
      </c>
      <c r="C349" s="29" t="s">
        <v>4998</v>
      </c>
      <c r="D349" s="14" t="s">
        <v>87</v>
      </c>
      <c r="E349" s="39" t="s">
        <v>4308</v>
      </c>
      <c r="F349" s="23">
        <v>1</v>
      </c>
      <c r="G349" s="40" t="s">
        <v>4869</v>
      </c>
      <c r="H349" s="20" t="s">
        <v>390</v>
      </c>
      <c r="I349" s="20"/>
      <c r="J349" s="21" t="s">
        <v>142</v>
      </c>
      <c r="K349" s="21" t="s">
        <v>4999</v>
      </c>
      <c r="L349" s="17" t="s">
        <v>143</v>
      </c>
      <c r="M349" s="17" t="s">
        <v>5000</v>
      </c>
      <c r="N349" s="17" t="s">
        <v>3352</v>
      </c>
      <c r="O349" s="17" t="s">
        <v>32</v>
      </c>
      <c r="P349" t="str">
        <f t="shared" si="5"/>
        <v>国府台女子中中</v>
      </c>
    </row>
    <row r="350" spans="1:16" x14ac:dyDescent="0.2">
      <c r="A350" s="12">
        <v>2349</v>
      </c>
      <c r="B350" s="29" t="s">
        <v>4997</v>
      </c>
      <c r="C350" s="29" t="s">
        <v>5001</v>
      </c>
      <c r="D350" s="14" t="s">
        <v>87</v>
      </c>
      <c r="E350" s="39" t="s">
        <v>4308</v>
      </c>
      <c r="F350" s="23">
        <v>1</v>
      </c>
      <c r="G350" s="40" t="s">
        <v>4869</v>
      </c>
      <c r="H350" s="20" t="s">
        <v>390</v>
      </c>
      <c r="I350" s="20"/>
      <c r="J350" s="21" t="s">
        <v>142</v>
      </c>
      <c r="K350" s="21" t="s">
        <v>3414</v>
      </c>
      <c r="L350" s="17" t="s">
        <v>143</v>
      </c>
      <c r="M350" s="17" t="s">
        <v>3415</v>
      </c>
      <c r="N350" s="17" t="s">
        <v>3448</v>
      </c>
      <c r="O350" s="17" t="s">
        <v>32</v>
      </c>
      <c r="P350" t="str">
        <f t="shared" si="5"/>
        <v>国府台女子中中</v>
      </c>
    </row>
    <row r="351" spans="1:16" x14ac:dyDescent="0.2">
      <c r="A351" s="12">
        <v>2350</v>
      </c>
      <c r="B351" s="29" t="s">
        <v>5002</v>
      </c>
      <c r="C351" s="29" t="s">
        <v>3279</v>
      </c>
      <c r="D351" s="14" t="s">
        <v>87</v>
      </c>
      <c r="E351" s="39" t="s">
        <v>4308</v>
      </c>
      <c r="F351" s="23">
        <v>1</v>
      </c>
      <c r="G351" s="40" t="s">
        <v>4869</v>
      </c>
      <c r="H351" s="20" t="s">
        <v>390</v>
      </c>
      <c r="I351" s="20"/>
      <c r="J351" s="21" t="s">
        <v>5003</v>
      </c>
      <c r="K351" s="21" t="s">
        <v>853</v>
      </c>
      <c r="L351" s="17" t="s">
        <v>5004</v>
      </c>
      <c r="M351" s="17" t="s">
        <v>855</v>
      </c>
      <c r="N351" s="17" t="s">
        <v>5005</v>
      </c>
      <c r="O351" s="17" t="s">
        <v>32</v>
      </c>
      <c r="P351" t="str">
        <f t="shared" si="5"/>
        <v>国府台女子中中</v>
      </c>
    </row>
    <row r="352" spans="1:16" x14ac:dyDescent="0.2">
      <c r="A352" s="12">
        <v>2351</v>
      </c>
      <c r="B352" s="29" t="s">
        <v>5006</v>
      </c>
      <c r="C352" s="29" t="s">
        <v>5007</v>
      </c>
      <c r="D352" s="14" t="s">
        <v>87</v>
      </c>
      <c r="E352" s="39" t="s">
        <v>4308</v>
      </c>
      <c r="F352" s="23">
        <v>1</v>
      </c>
      <c r="G352" s="40" t="s">
        <v>4869</v>
      </c>
      <c r="H352" s="20" t="s">
        <v>390</v>
      </c>
      <c r="I352" s="20"/>
      <c r="J352" s="21" t="s">
        <v>4421</v>
      </c>
      <c r="K352" s="21" t="s">
        <v>1192</v>
      </c>
      <c r="L352" s="17" t="s">
        <v>4422</v>
      </c>
      <c r="M352" s="17" t="s">
        <v>1193</v>
      </c>
      <c r="N352" s="17" t="s">
        <v>3873</v>
      </c>
      <c r="O352" s="17" t="s">
        <v>32</v>
      </c>
      <c r="P352" t="str">
        <f t="shared" si="5"/>
        <v>国府台女子中中</v>
      </c>
    </row>
    <row r="353" spans="1:16" x14ac:dyDescent="0.2">
      <c r="A353" s="12">
        <v>2352</v>
      </c>
      <c r="B353" s="29" t="s">
        <v>5008</v>
      </c>
      <c r="C353" s="29" t="s">
        <v>5009</v>
      </c>
      <c r="D353" s="14" t="s">
        <v>87</v>
      </c>
      <c r="E353" s="39" t="s">
        <v>4308</v>
      </c>
      <c r="F353" s="23">
        <v>1</v>
      </c>
      <c r="G353" s="40" t="s">
        <v>4869</v>
      </c>
      <c r="H353" s="20" t="s">
        <v>390</v>
      </c>
      <c r="I353" s="20"/>
      <c r="J353" s="21" t="s">
        <v>4556</v>
      </c>
      <c r="K353" s="21" t="s">
        <v>972</v>
      </c>
      <c r="L353" s="17" t="s">
        <v>4557</v>
      </c>
      <c r="M353" s="17" t="s">
        <v>973</v>
      </c>
      <c r="N353" s="17" t="s">
        <v>3412</v>
      </c>
      <c r="O353" s="17" t="s">
        <v>32</v>
      </c>
      <c r="P353" t="str">
        <f t="shared" si="5"/>
        <v>国府台女子中中</v>
      </c>
    </row>
    <row r="354" spans="1:16" x14ac:dyDescent="0.2">
      <c r="A354" s="12">
        <v>2353</v>
      </c>
      <c r="B354" s="29" t="s">
        <v>5010</v>
      </c>
      <c r="C354" s="29" t="s">
        <v>5011</v>
      </c>
      <c r="D354" s="14" t="s">
        <v>87</v>
      </c>
      <c r="E354" s="39" t="s">
        <v>4308</v>
      </c>
      <c r="F354" s="23">
        <v>1</v>
      </c>
      <c r="G354" s="40" t="s">
        <v>4869</v>
      </c>
      <c r="H354" s="20" t="s">
        <v>390</v>
      </c>
      <c r="I354" s="20"/>
      <c r="J354" s="21" t="s">
        <v>4348</v>
      </c>
      <c r="K354" s="21" t="s">
        <v>928</v>
      </c>
      <c r="L354" s="17" t="s">
        <v>4349</v>
      </c>
      <c r="M354" s="17" t="s">
        <v>929</v>
      </c>
      <c r="N354" s="17" t="s">
        <v>5012</v>
      </c>
      <c r="O354" s="17" t="s">
        <v>32</v>
      </c>
      <c r="P354" t="str">
        <f t="shared" si="5"/>
        <v>国府台女子中中</v>
      </c>
    </row>
    <row r="355" spans="1:16" x14ac:dyDescent="0.2">
      <c r="A355" s="12">
        <v>2354</v>
      </c>
      <c r="B355" s="29" t="s">
        <v>5013</v>
      </c>
      <c r="C355" s="29" t="s">
        <v>5014</v>
      </c>
      <c r="D355" s="14" t="s">
        <v>87</v>
      </c>
      <c r="E355" s="39" t="s">
        <v>4308</v>
      </c>
      <c r="F355" s="23">
        <v>1</v>
      </c>
      <c r="G355" s="40" t="s">
        <v>4869</v>
      </c>
      <c r="H355" s="20" t="s">
        <v>390</v>
      </c>
      <c r="I355" s="20"/>
      <c r="J355" s="21" t="s">
        <v>5015</v>
      </c>
      <c r="K355" s="21" t="s">
        <v>986</v>
      </c>
      <c r="L355" s="17" t="s">
        <v>5016</v>
      </c>
      <c r="M355" s="17" t="s">
        <v>987</v>
      </c>
      <c r="N355" s="17" t="s">
        <v>4724</v>
      </c>
      <c r="O355" s="17" t="s">
        <v>32</v>
      </c>
      <c r="P355" t="str">
        <f t="shared" si="5"/>
        <v>国府台女子中中</v>
      </c>
    </row>
    <row r="356" spans="1:16" x14ac:dyDescent="0.2">
      <c r="A356" s="12">
        <v>2355</v>
      </c>
      <c r="B356" s="13" t="s">
        <v>4515</v>
      </c>
      <c r="C356" s="13" t="s">
        <v>5017</v>
      </c>
      <c r="D356" s="14" t="s">
        <v>87</v>
      </c>
      <c r="E356" s="32" t="s">
        <v>4308</v>
      </c>
      <c r="F356" s="14">
        <v>1</v>
      </c>
      <c r="G356" s="14" t="s">
        <v>4869</v>
      </c>
      <c r="H356" s="14" t="s">
        <v>390</v>
      </c>
      <c r="I356" s="14"/>
      <c r="J356" s="15" t="s">
        <v>4516</v>
      </c>
      <c r="K356" s="15" t="s">
        <v>3349</v>
      </c>
      <c r="L356" s="17" t="s">
        <v>4517</v>
      </c>
      <c r="M356" s="17" t="s">
        <v>3351</v>
      </c>
      <c r="N356" s="17" t="s">
        <v>4267</v>
      </c>
      <c r="O356" s="17" t="s">
        <v>32</v>
      </c>
      <c r="P356" t="str">
        <f t="shared" si="5"/>
        <v>国府台女子中中</v>
      </c>
    </row>
    <row r="357" spans="1:16" x14ac:dyDescent="0.2">
      <c r="A357" s="12">
        <v>2356</v>
      </c>
      <c r="B357" s="13" t="s">
        <v>5018</v>
      </c>
      <c r="C357" s="13" t="s">
        <v>5019</v>
      </c>
      <c r="D357" s="14" t="s">
        <v>87</v>
      </c>
      <c r="E357" s="32" t="s">
        <v>4308</v>
      </c>
      <c r="F357" s="14">
        <v>1</v>
      </c>
      <c r="G357" s="14" t="s">
        <v>4869</v>
      </c>
      <c r="H357" s="14" t="s">
        <v>390</v>
      </c>
      <c r="I357" s="14"/>
      <c r="J357" s="15" t="s">
        <v>986</v>
      </c>
      <c r="K357" s="15" t="s">
        <v>4408</v>
      </c>
      <c r="L357" s="17" t="s">
        <v>4537</v>
      </c>
      <c r="M357" s="17" t="s">
        <v>4409</v>
      </c>
      <c r="N357" s="17" t="s">
        <v>4182</v>
      </c>
      <c r="O357" s="17" t="s">
        <v>32</v>
      </c>
      <c r="P357" t="str">
        <f t="shared" si="5"/>
        <v>国府台女子中中</v>
      </c>
    </row>
    <row r="358" spans="1:16" x14ac:dyDescent="0.2">
      <c r="A358" s="12">
        <v>2357</v>
      </c>
      <c r="B358" s="13" t="s">
        <v>4837</v>
      </c>
      <c r="C358" s="13" t="s">
        <v>5020</v>
      </c>
      <c r="D358" s="14" t="s">
        <v>87</v>
      </c>
      <c r="E358" s="32" t="s">
        <v>4308</v>
      </c>
      <c r="F358" s="14">
        <v>1</v>
      </c>
      <c r="G358" s="14" t="s">
        <v>4869</v>
      </c>
      <c r="H358" s="14" t="s">
        <v>390</v>
      </c>
      <c r="I358" s="14"/>
      <c r="J358" s="15" t="s">
        <v>60</v>
      </c>
      <c r="K358" s="15" t="s">
        <v>5021</v>
      </c>
      <c r="L358" s="17" t="s">
        <v>62</v>
      </c>
      <c r="M358" s="17" t="s">
        <v>5022</v>
      </c>
      <c r="N358" s="17" t="s">
        <v>4236</v>
      </c>
      <c r="O358" s="17" t="s">
        <v>32</v>
      </c>
      <c r="P358" t="str">
        <f t="shared" si="5"/>
        <v>国府台女子中中</v>
      </c>
    </row>
    <row r="359" spans="1:16" x14ac:dyDescent="0.2">
      <c r="A359" s="12">
        <v>2358</v>
      </c>
      <c r="B359" s="13" t="s">
        <v>6344</v>
      </c>
      <c r="C359" s="13" t="s">
        <v>6345</v>
      </c>
      <c r="D359" s="14" t="s">
        <v>87</v>
      </c>
      <c r="E359" s="32" t="s">
        <v>4290</v>
      </c>
      <c r="F359" s="14">
        <v>3</v>
      </c>
      <c r="G359" s="14" t="s">
        <v>6346</v>
      </c>
      <c r="H359" s="14" t="s">
        <v>390</v>
      </c>
      <c r="I359" s="14"/>
      <c r="J359" s="15" t="s">
        <v>6347</v>
      </c>
      <c r="K359" s="15" t="s">
        <v>4397</v>
      </c>
      <c r="L359" s="17" t="s">
        <v>6348</v>
      </c>
      <c r="M359" s="17" t="s">
        <v>4398</v>
      </c>
      <c r="N359" s="17" t="s">
        <v>6349</v>
      </c>
      <c r="O359" s="17" t="s">
        <v>32</v>
      </c>
      <c r="P359" t="str">
        <f t="shared" si="5"/>
        <v>市川八中中</v>
      </c>
    </row>
    <row r="360" spans="1:16" x14ac:dyDescent="0.2">
      <c r="A360" s="12">
        <v>2359</v>
      </c>
      <c r="B360" s="13"/>
      <c r="C360" s="13"/>
      <c r="D360" s="14" t="s">
        <v>2319</v>
      </c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  <c r="P360" t="str">
        <f t="shared" si="5"/>
        <v>中</v>
      </c>
    </row>
    <row r="361" spans="1:16" x14ac:dyDescent="0.2">
      <c r="A361" s="12">
        <v>2360</v>
      </c>
      <c r="B361" s="13"/>
      <c r="C361" s="13"/>
      <c r="D361" s="14" t="s">
        <v>2319</v>
      </c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  <c r="P361" t="str">
        <f t="shared" si="5"/>
        <v>中</v>
      </c>
    </row>
    <row r="362" spans="1:16" x14ac:dyDescent="0.2">
      <c r="A362" s="12">
        <v>2361</v>
      </c>
      <c r="B362" s="13"/>
      <c r="C362" s="13"/>
      <c r="D362" s="14" t="s">
        <v>2319</v>
      </c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  <c r="P362" t="str">
        <f t="shared" si="5"/>
        <v>中</v>
      </c>
    </row>
    <row r="363" spans="1:16" x14ac:dyDescent="0.2">
      <c r="A363" s="12">
        <v>2362</v>
      </c>
      <c r="B363" s="13" t="s">
        <v>3045</v>
      </c>
      <c r="C363" s="13" t="s">
        <v>3046</v>
      </c>
      <c r="D363" s="14" t="s">
        <v>1512</v>
      </c>
      <c r="E363" s="32" t="s">
        <v>4288</v>
      </c>
      <c r="F363" s="14">
        <v>3</v>
      </c>
      <c r="G363" s="14">
        <v>6.18</v>
      </c>
      <c r="H363" s="14" t="s">
        <v>4868</v>
      </c>
      <c r="I363" s="14">
        <v>2049</v>
      </c>
      <c r="J363" s="15" t="s">
        <v>948</v>
      </c>
      <c r="K363" s="15" t="s">
        <v>1049</v>
      </c>
      <c r="L363" s="17" t="s">
        <v>949</v>
      </c>
      <c r="M363" s="17" t="s">
        <v>1050</v>
      </c>
      <c r="N363" s="17" t="s">
        <v>455</v>
      </c>
      <c r="O363" s="17" t="s">
        <v>32</v>
      </c>
      <c r="P363" t="str">
        <f t="shared" si="5"/>
        <v>市川四中中</v>
      </c>
    </row>
    <row r="364" spans="1:16" x14ac:dyDescent="0.2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  <c r="P364" t="str">
        <f t="shared" si="5"/>
        <v>中</v>
      </c>
    </row>
    <row r="365" spans="1:16" x14ac:dyDescent="0.2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  <c r="P365" t="str">
        <f t="shared" si="5"/>
        <v>中</v>
      </c>
    </row>
    <row r="366" spans="1:16" x14ac:dyDescent="0.2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  <c r="P366" t="str">
        <f t="shared" si="5"/>
        <v>中</v>
      </c>
    </row>
    <row r="367" spans="1:16" x14ac:dyDescent="0.2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  <c r="P367" t="str">
        <f t="shared" si="5"/>
        <v>中</v>
      </c>
    </row>
    <row r="368" spans="1:16" x14ac:dyDescent="0.2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  <c r="P368" t="str">
        <f t="shared" si="5"/>
        <v>中</v>
      </c>
    </row>
    <row r="369" spans="1:16" x14ac:dyDescent="0.2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  <c r="P369" t="str">
        <f t="shared" si="5"/>
        <v>中</v>
      </c>
    </row>
    <row r="370" spans="1:16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  <c r="P370" t="str">
        <f t="shared" si="5"/>
        <v>中</v>
      </c>
    </row>
    <row r="371" spans="1:16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  <c r="P371" t="str">
        <f t="shared" si="5"/>
        <v>中</v>
      </c>
    </row>
    <row r="372" spans="1:16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  <c r="P372" t="str">
        <f t="shared" si="5"/>
        <v>中</v>
      </c>
    </row>
    <row r="373" spans="1:16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  <c r="P373" t="str">
        <f t="shared" si="5"/>
        <v>中</v>
      </c>
    </row>
    <row r="374" spans="1:16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  <c r="P374" t="str">
        <f t="shared" si="5"/>
        <v>中</v>
      </c>
    </row>
    <row r="375" spans="1:16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  <c r="P375" t="str">
        <f t="shared" si="5"/>
        <v>中</v>
      </c>
    </row>
    <row r="376" spans="1:16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  <c r="P376" t="str">
        <f t="shared" si="5"/>
        <v>中</v>
      </c>
    </row>
    <row r="377" spans="1:16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  <c r="P377" t="str">
        <f t="shared" si="5"/>
        <v>中</v>
      </c>
    </row>
    <row r="378" spans="1:16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  <c r="P378" t="str">
        <f t="shared" si="5"/>
        <v>中</v>
      </c>
    </row>
    <row r="379" spans="1:16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  <c r="P379" t="str">
        <f t="shared" si="5"/>
        <v>中</v>
      </c>
    </row>
    <row r="380" spans="1:16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  <c r="P380" t="str">
        <f t="shared" si="5"/>
        <v>中</v>
      </c>
    </row>
    <row r="381" spans="1:16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  <c r="P381" t="str">
        <f t="shared" si="5"/>
        <v>中</v>
      </c>
    </row>
    <row r="382" spans="1:16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  <c r="P382" t="str">
        <f t="shared" si="5"/>
        <v>中</v>
      </c>
    </row>
    <row r="383" spans="1:16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  <c r="P383" t="str">
        <f t="shared" si="5"/>
        <v>中</v>
      </c>
    </row>
    <row r="384" spans="1:16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  <c r="P384" t="str">
        <f t="shared" si="5"/>
        <v>中</v>
      </c>
    </row>
    <row r="385" spans="1:16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  <c r="P385" t="str">
        <f t="shared" si="5"/>
        <v>中</v>
      </c>
    </row>
    <row r="386" spans="1:16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  <c r="P386" t="str">
        <f t="shared" si="5"/>
        <v>中</v>
      </c>
    </row>
    <row r="387" spans="1:16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  <c r="P387" t="str">
        <f t="shared" ref="P387:P450" si="6">E387&amp;"中"</f>
        <v>中</v>
      </c>
    </row>
    <row r="388" spans="1:16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  <c r="P388" t="str">
        <f t="shared" si="6"/>
        <v>中</v>
      </c>
    </row>
    <row r="389" spans="1:16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  <c r="P389" t="str">
        <f t="shared" si="6"/>
        <v>中</v>
      </c>
    </row>
    <row r="390" spans="1:16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  <c r="P390" t="str">
        <f t="shared" si="6"/>
        <v>中</v>
      </c>
    </row>
    <row r="391" spans="1:16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  <c r="P391" t="str">
        <f t="shared" si="6"/>
        <v>中</v>
      </c>
    </row>
    <row r="392" spans="1:16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  <c r="P392" t="str">
        <f t="shared" si="6"/>
        <v>中</v>
      </c>
    </row>
    <row r="393" spans="1:16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  <c r="P393" t="str">
        <f t="shared" si="6"/>
        <v>中</v>
      </c>
    </row>
    <row r="394" spans="1:16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  <c r="P394" t="str">
        <f t="shared" si="6"/>
        <v>中</v>
      </c>
    </row>
    <row r="395" spans="1:16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  <c r="P395" t="str">
        <f t="shared" si="6"/>
        <v>中</v>
      </c>
    </row>
    <row r="396" spans="1:16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  <c r="P396" t="str">
        <f t="shared" si="6"/>
        <v>中</v>
      </c>
    </row>
    <row r="397" spans="1:16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  <c r="P397" t="str">
        <f t="shared" si="6"/>
        <v>中</v>
      </c>
    </row>
    <row r="398" spans="1:16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  <c r="P398" t="str">
        <f t="shared" si="6"/>
        <v>中</v>
      </c>
    </row>
    <row r="399" spans="1:16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  <c r="P399" t="str">
        <f t="shared" si="6"/>
        <v>中</v>
      </c>
    </row>
    <row r="400" spans="1:16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  <c r="P400" t="str">
        <f t="shared" si="6"/>
        <v>中</v>
      </c>
    </row>
    <row r="401" spans="1:16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  <c r="P401" t="str">
        <f t="shared" si="6"/>
        <v>中</v>
      </c>
    </row>
    <row r="402" spans="1:16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  <c r="P402" t="str">
        <f t="shared" si="6"/>
        <v>中</v>
      </c>
    </row>
    <row r="403" spans="1:16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  <c r="P403" t="str">
        <f t="shared" si="6"/>
        <v>中</v>
      </c>
    </row>
    <row r="404" spans="1:16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  <c r="P404" t="str">
        <f t="shared" si="6"/>
        <v>中</v>
      </c>
    </row>
    <row r="405" spans="1:16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  <c r="P405" t="str">
        <f t="shared" si="6"/>
        <v>中</v>
      </c>
    </row>
    <row r="406" spans="1:16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  <c r="P406" t="str">
        <f t="shared" si="6"/>
        <v>中</v>
      </c>
    </row>
    <row r="407" spans="1:16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  <c r="P407" t="str">
        <f t="shared" si="6"/>
        <v>中</v>
      </c>
    </row>
    <row r="408" spans="1:16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  <c r="P408" t="str">
        <f t="shared" si="6"/>
        <v>中</v>
      </c>
    </row>
    <row r="409" spans="1:16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  <c r="P409" t="str">
        <f t="shared" si="6"/>
        <v>中</v>
      </c>
    </row>
    <row r="410" spans="1:16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  <c r="P410" t="str">
        <f t="shared" si="6"/>
        <v>中</v>
      </c>
    </row>
    <row r="411" spans="1:16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  <c r="P411" t="str">
        <f t="shared" si="6"/>
        <v>中</v>
      </c>
    </row>
    <row r="412" spans="1:16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  <c r="P412" t="str">
        <f t="shared" si="6"/>
        <v>中</v>
      </c>
    </row>
    <row r="413" spans="1:16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  <c r="P413" t="str">
        <f t="shared" si="6"/>
        <v>中</v>
      </c>
    </row>
    <row r="414" spans="1:16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  <c r="P414" t="str">
        <f t="shared" si="6"/>
        <v>中</v>
      </c>
    </row>
    <row r="415" spans="1:16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  <c r="P415" t="str">
        <f t="shared" si="6"/>
        <v>中</v>
      </c>
    </row>
    <row r="416" spans="1:16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  <c r="P416" t="str">
        <f t="shared" si="6"/>
        <v>中</v>
      </c>
    </row>
    <row r="417" spans="1:16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  <c r="P417" t="str">
        <f t="shared" si="6"/>
        <v>中</v>
      </c>
    </row>
    <row r="418" spans="1:16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  <c r="P418" t="str">
        <f t="shared" si="6"/>
        <v>中</v>
      </c>
    </row>
    <row r="419" spans="1:16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  <c r="P419" t="str">
        <f t="shared" si="6"/>
        <v>中</v>
      </c>
    </row>
    <row r="420" spans="1:16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  <c r="P420" t="str">
        <f t="shared" si="6"/>
        <v>中</v>
      </c>
    </row>
    <row r="421" spans="1:16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  <c r="P421" t="str">
        <f t="shared" si="6"/>
        <v>中</v>
      </c>
    </row>
    <row r="422" spans="1:16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  <c r="P422" t="str">
        <f t="shared" si="6"/>
        <v>中</v>
      </c>
    </row>
    <row r="423" spans="1:16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  <c r="P423" t="str">
        <f t="shared" si="6"/>
        <v>中</v>
      </c>
    </row>
    <row r="424" spans="1:16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  <c r="P424" t="str">
        <f t="shared" si="6"/>
        <v>中</v>
      </c>
    </row>
    <row r="425" spans="1:16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  <c r="P425" t="str">
        <f t="shared" si="6"/>
        <v>中</v>
      </c>
    </row>
    <row r="426" spans="1:16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  <c r="P426" t="str">
        <f t="shared" si="6"/>
        <v>中</v>
      </c>
    </row>
    <row r="427" spans="1:16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  <c r="P427" t="str">
        <f t="shared" si="6"/>
        <v>中</v>
      </c>
    </row>
    <row r="428" spans="1:16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  <c r="P428" t="str">
        <f t="shared" si="6"/>
        <v>中</v>
      </c>
    </row>
    <row r="429" spans="1:16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  <c r="P429" t="str">
        <f t="shared" si="6"/>
        <v>中</v>
      </c>
    </row>
    <row r="430" spans="1:16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  <c r="P430" t="str">
        <f t="shared" si="6"/>
        <v>中</v>
      </c>
    </row>
    <row r="431" spans="1:16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  <c r="P431" t="str">
        <f t="shared" si="6"/>
        <v>中</v>
      </c>
    </row>
    <row r="432" spans="1:16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  <c r="P432" t="str">
        <f t="shared" si="6"/>
        <v>中</v>
      </c>
    </row>
    <row r="433" spans="1:16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  <c r="P433" t="str">
        <f t="shared" si="6"/>
        <v>中</v>
      </c>
    </row>
    <row r="434" spans="1:16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  <c r="P434" t="str">
        <f t="shared" si="6"/>
        <v>中</v>
      </c>
    </row>
    <row r="435" spans="1:16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  <c r="P435" t="str">
        <f t="shared" si="6"/>
        <v>中</v>
      </c>
    </row>
    <row r="436" spans="1:16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  <c r="P436" t="str">
        <f t="shared" si="6"/>
        <v>中</v>
      </c>
    </row>
    <row r="437" spans="1:16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  <c r="P437" t="str">
        <f t="shared" si="6"/>
        <v>中</v>
      </c>
    </row>
    <row r="438" spans="1:16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  <c r="P438" t="str">
        <f t="shared" si="6"/>
        <v>中</v>
      </c>
    </row>
    <row r="439" spans="1:16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  <c r="P439" t="str">
        <f t="shared" si="6"/>
        <v>中</v>
      </c>
    </row>
    <row r="440" spans="1:16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  <c r="P440" t="str">
        <f t="shared" si="6"/>
        <v>中</v>
      </c>
    </row>
    <row r="441" spans="1:16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  <c r="P441" t="str">
        <f t="shared" si="6"/>
        <v>中</v>
      </c>
    </row>
    <row r="442" spans="1:16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  <c r="P442" t="str">
        <f t="shared" si="6"/>
        <v>中</v>
      </c>
    </row>
    <row r="443" spans="1:16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  <c r="P443" t="str">
        <f t="shared" si="6"/>
        <v>中</v>
      </c>
    </row>
    <row r="444" spans="1:16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  <c r="P444" t="str">
        <f t="shared" si="6"/>
        <v>中</v>
      </c>
    </row>
    <row r="445" spans="1:16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  <c r="P445" t="str">
        <f t="shared" si="6"/>
        <v>中</v>
      </c>
    </row>
    <row r="446" spans="1:16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  <c r="P446" t="str">
        <f t="shared" si="6"/>
        <v>中</v>
      </c>
    </row>
    <row r="447" spans="1:16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  <c r="P447" t="str">
        <f t="shared" si="6"/>
        <v>中</v>
      </c>
    </row>
    <row r="448" spans="1:16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  <c r="P448" t="str">
        <f t="shared" si="6"/>
        <v>中</v>
      </c>
    </row>
    <row r="449" spans="1:16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  <c r="P449" t="str">
        <f t="shared" si="6"/>
        <v>中</v>
      </c>
    </row>
    <row r="450" spans="1:16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  <c r="P450" t="str">
        <f t="shared" si="6"/>
        <v>中</v>
      </c>
    </row>
    <row r="451" spans="1:16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  <c r="P451" t="str">
        <f t="shared" ref="P451:P514" si="7">E451&amp;"中"</f>
        <v>中</v>
      </c>
    </row>
    <row r="452" spans="1:16" x14ac:dyDescent="0.45">
      <c r="P452" t="str">
        <f t="shared" si="7"/>
        <v>中</v>
      </c>
    </row>
    <row r="453" spans="1:16" x14ac:dyDescent="0.45">
      <c r="P453" t="str">
        <f t="shared" si="7"/>
        <v>中</v>
      </c>
    </row>
    <row r="454" spans="1:16" x14ac:dyDescent="0.45">
      <c r="P454" t="str">
        <f t="shared" si="7"/>
        <v>中</v>
      </c>
    </row>
    <row r="455" spans="1:16" x14ac:dyDescent="0.45">
      <c r="P455" t="str">
        <f t="shared" si="7"/>
        <v>中</v>
      </c>
    </row>
    <row r="456" spans="1:16" x14ac:dyDescent="0.45">
      <c r="P456" t="str">
        <f t="shared" si="7"/>
        <v>中</v>
      </c>
    </row>
    <row r="457" spans="1:16" x14ac:dyDescent="0.45">
      <c r="P457" t="str">
        <f t="shared" si="7"/>
        <v>中</v>
      </c>
    </row>
    <row r="458" spans="1:16" x14ac:dyDescent="0.45">
      <c r="P458" t="str">
        <f t="shared" si="7"/>
        <v>中</v>
      </c>
    </row>
    <row r="459" spans="1:16" x14ac:dyDescent="0.45">
      <c r="P459" t="str">
        <f t="shared" si="7"/>
        <v>中</v>
      </c>
    </row>
    <row r="460" spans="1:16" x14ac:dyDescent="0.45">
      <c r="P460" t="str">
        <f t="shared" si="7"/>
        <v>中</v>
      </c>
    </row>
    <row r="461" spans="1:16" x14ac:dyDescent="0.45">
      <c r="P461" t="str">
        <f t="shared" si="7"/>
        <v>中</v>
      </c>
    </row>
    <row r="462" spans="1:16" x14ac:dyDescent="0.45">
      <c r="P462" t="str">
        <f t="shared" si="7"/>
        <v>中</v>
      </c>
    </row>
    <row r="463" spans="1:16" x14ac:dyDescent="0.45">
      <c r="P463" t="str">
        <f t="shared" si="7"/>
        <v>中</v>
      </c>
    </row>
    <row r="464" spans="1:16" x14ac:dyDescent="0.45">
      <c r="P464" t="str">
        <f t="shared" si="7"/>
        <v>中</v>
      </c>
    </row>
    <row r="465" spans="16:16" x14ac:dyDescent="0.45">
      <c r="P465" t="str">
        <f t="shared" si="7"/>
        <v>中</v>
      </c>
    </row>
    <row r="466" spans="16:16" x14ac:dyDescent="0.45">
      <c r="P466" t="str">
        <f t="shared" si="7"/>
        <v>中</v>
      </c>
    </row>
    <row r="467" spans="16:16" x14ac:dyDescent="0.45">
      <c r="P467" t="str">
        <f t="shared" si="7"/>
        <v>中</v>
      </c>
    </row>
    <row r="468" spans="16:16" x14ac:dyDescent="0.45">
      <c r="P468" t="str">
        <f t="shared" si="7"/>
        <v>中</v>
      </c>
    </row>
    <row r="469" spans="16:16" x14ac:dyDescent="0.45">
      <c r="P469" t="str">
        <f t="shared" si="7"/>
        <v>中</v>
      </c>
    </row>
    <row r="470" spans="16:16" x14ac:dyDescent="0.45">
      <c r="P470" t="str">
        <f t="shared" si="7"/>
        <v>中</v>
      </c>
    </row>
    <row r="471" spans="16:16" x14ac:dyDescent="0.45">
      <c r="P471" t="str">
        <f t="shared" si="7"/>
        <v>中</v>
      </c>
    </row>
    <row r="472" spans="16:16" x14ac:dyDescent="0.45">
      <c r="P472" t="str">
        <f t="shared" si="7"/>
        <v>中</v>
      </c>
    </row>
    <row r="473" spans="16:16" x14ac:dyDescent="0.45">
      <c r="P473" t="str">
        <f t="shared" si="7"/>
        <v>中</v>
      </c>
    </row>
    <row r="474" spans="16:16" x14ac:dyDescent="0.45">
      <c r="P474" t="str">
        <f t="shared" si="7"/>
        <v>中</v>
      </c>
    </row>
    <row r="475" spans="16:16" x14ac:dyDescent="0.45">
      <c r="P475" t="str">
        <f t="shared" si="7"/>
        <v>中</v>
      </c>
    </row>
    <row r="476" spans="16:16" x14ac:dyDescent="0.45">
      <c r="P476" t="str">
        <f t="shared" si="7"/>
        <v>中</v>
      </c>
    </row>
    <row r="477" spans="16:16" x14ac:dyDescent="0.45">
      <c r="P477" t="str">
        <f t="shared" si="7"/>
        <v>中</v>
      </c>
    </row>
    <row r="478" spans="16:16" x14ac:dyDescent="0.45">
      <c r="P478" t="str">
        <f t="shared" si="7"/>
        <v>中</v>
      </c>
    </row>
    <row r="479" spans="16:16" x14ac:dyDescent="0.45">
      <c r="P479" t="str">
        <f t="shared" si="7"/>
        <v>中</v>
      </c>
    </row>
    <row r="480" spans="16:16" x14ac:dyDescent="0.45">
      <c r="P480" t="str">
        <f t="shared" si="7"/>
        <v>中</v>
      </c>
    </row>
    <row r="481" spans="16:16" x14ac:dyDescent="0.45">
      <c r="P481" t="str">
        <f t="shared" si="7"/>
        <v>中</v>
      </c>
    </row>
    <row r="482" spans="16:16" x14ac:dyDescent="0.45">
      <c r="P482" t="str">
        <f t="shared" si="7"/>
        <v>中</v>
      </c>
    </row>
    <row r="483" spans="16:16" x14ac:dyDescent="0.45">
      <c r="P483" t="str">
        <f t="shared" si="7"/>
        <v>中</v>
      </c>
    </row>
    <row r="484" spans="16:16" x14ac:dyDescent="0.45">
      <c r="P484" t="str">
        <f t="shared" si="7"/>
        <v>中</v>
      </c>
    </row>
    <row r="485" spans="16:16" x14ac:dyDescent="0.45">
      <c r="P485" t="str">
        <f t="shared" si="7"/>
        <v>中</v>
      </c>
    </row>
    <row r="486" spans="16:16" x14ac:dyDescent="0.45">
      <c r="P486" t="str">
        <f t="shared" si="7"/>
        <v>中</v>
      </c>
    </row>
    <row r="487" spans="16:16" x14ac:dyDescent="0.45">
      <c r="P487" t="str">
        <f t="shared" si="7"/>
        <v>中</v>
      </c>
    </row>
    <row r="488" spans="16:16" x14ac:dyDescent="0.45">
      <c r="P488" t="str">
        <f t="shared" si="7"/>
        <v>中</v>
      </c>
    </row>
    <row r="489" spans="16:16" x14ac:dyDescent="0.45">
      <c r="P489" t="str">
        <f t="shared" si="7"/>
        <v>中</v>
      </c>
    </row>
    <row r="490" spans="16:16" x14ac:dyDescent="0.45">
      <c r="P490" t="str">
        <f t="shared" si="7"/>
        <v>中</v>
      </c>
    </row>
    <row r="491" spans="16:16" x14ac:dyDescent="0.45">
      <c r="P491" t="str">
        <f t="shared" si="7"/>
        <v>中</v>
      </c>
    </row>
    <row r="492" spans="16:16" x14ac:dyDescent="0.45">
      <c r="P492" t="str">
        <f t="shared" si="7"/>
        <v>中</v>
      </c>
    </row>
    <row r="493" spans="16:16" x14ac:dyDescent="0.45">
      <c r="P493" t="str">
        <f t="shared" si="7"/>
        <v>中</v>
      </c>
    </row>
    <row r="494" spans="16:16" x14ac:dyDescent="0.45">
      <c r="P494" t="str">
        <f t="shared" si="7"/>
        <v>中</v>
      </c>
    </row>
    <row r="495" spans="16:16" x14ac:dyDescent="0.45">
      <c r="P495" t="str">
        <f t="shared" si="7"/>
        <v>中</v>
      </c>
    </row>
    <row r="496" spans="16:16" x14ac:dyDescent="0.45">
      <c r="P496" t="str">
        <f t="shared" si="7"/>
        <v>中</v>
      </c>
    </row>
    <row r="497" spans="16:16" x14ac:dyDescent="0.45">
      <c r="P497" t="str">
        <f t="shared" si="7"/>
        <v>中</v>
      </c>
    </row>
    <row r="498" spans="16:16" x14ac:dyDescent="0.45">
      <c r="P498" t="str">
        <f t="shared" si="7"/>
        <v>中</v>
      </c>
    </row>
    <row r="499" spans="16:16" x14ac:dyDescent="0.45">
      <c r="P499" t="str">
        <f t="shared" si="7"/>
        <v>中</v>
      </c>
    </row>
    <row r="500" spans="16:16" x14ac:dyDescent="0.45">
      <c r="P500" t="str">
        <f t="shared" si="7"/>
        <v>中</v>
      </c>
    </row>
    <row r="501" spans="16:16" x14ac:dyDescent="0.45">
      <c r="P501" t="str">
        <f t="shared" si="7"/>
        <v>中</v>
      </c>
    </row>
    <row r="502" spans="16:16" x14ac:dyDescent="0.45">
      <c r="P502" t="str">
        <f t="shared" si="7"/>
        <v>中</v>
      </c>
    </row>
    <row r="503" spans="16:16" x14ac:dyDescent="0.45">
      <c r="P503" t="str">
        <f t="shared" si="7"/>
        <v>中</v>
      </c>
    </row>
    <row r="504" spans="16:16" x14ac:dyDescent="0.45">
      <c r="P504" t="str">
        <f t="shared" si="7"/>
        <v>中</v>
      </c>
    </row>
    <row r="505" spans="16:16" x14ac:dyDescent="0.45">
      <c r="P505" t="str">
        <f t="shared" si="7"/>
        <v>中</v>
      </c>
    </row>
    <row r="506" spans="16:16" x14ac:dyDescent="0.45">
      <c r="P506" t="str">
        <f t="shared" si="7"/>
        <v>中</v>
      </c>
    </row>
    <row r="507" spans="16:16" x14ac:dyDescent="0.45">
      <c r="P507" t="str">
        <f t="shared" si="7"/>
        <v>中</v>
      </c>
    </row>
    <row r="508" spans="16:16" x14ac:dyDescent="0.45">
      <c r="P508" t="str">
        <f t="shared" si="7"/>
        <v>中</v>
      </c>
    </row>
    <row r="509" spans="16:16" x14ac:dyDescent="0.45">
      <c r="P509" t="str">
        <f t="shared" si="7"/>
        <v>中</v>
      </c>
    </row>
    <row r="510" spans="16:16" x14ac:dyDescent="0.45">
      <c r="P510" t="str">
        <f t="shared" si="7"/>
        <v>中</v>
      </c>
    </row>
    <row r="511" spans="16:16" x14ac:dyDescent="0.45">
      <c r="P511" t="str">
        <f t="shared" si="7"/>
        <v>中</v>
      </c>
    </row>
    <row r="512" spans="16:16" x14ac:dyDescent="0.45">
      <c r="P512" t="str">
        <f t="shared" si="7"/>
        <v>中</v>
      </c>
    </row>
    <row r="513" spans="16:16" x14ac:dyDescent="0.45">
      <c r="P513" t="str">
        <f t="shared" si="7"/>
        <v>中</v>
      </c>
    </row>
    <row r="514" spans="16:16" x14ac:dyDescent="0.45">
      <c r="P514" t="str">
        <f t="shared" si="7"/>
        <v>中</v>
      </c>
    </row>
    <row r="515" spans="16:16" x14ac:dyDescent="0.45">
      <c r="P515" t="str">
        <f t="shared" ref="P515:P578" si="8">E515&amp;"中"</f>
        <v>中</v>
      </c>
    </row>
    <row r="516" spans="16:16" x14ac:dyDescent="0.45">
      <c r="P516" t="str">
        <f t="shared" si="8"/>
        <v>中</v>
      </c>
    </row>
    <row r="517" spans="16:16" x14ac:dyDescent="0.45">
      <c r="P517" t="str">
        <f t="shared" si="8"/>
        <v>中</v>
      </c>
    </row>
    <row r="518" spans="16:16" x14ac:dyDescent="0.45">
      <c r="P518" t="str">
        <f t="shared" si="8"/>
        <v>中</v>
      </c>
    </row>
    <row r="519" spans="16:16" x14ac:dyDescent="0.45">
      <c r="P519" t="str">
        <f t="shared" si="8"/>
        <v>中</v>
      </c>
    </row>
    <row r="520" spans="16:16" x14ac:dyDescent="0.45">
      <c r="P520" t="str">
        <f t="shared" si="8"/>
        <v>中</v>
      </c>
    </row>
    <row r="521" spans="16:16" x14ac:dyDescent="0.45">
      <c r="P521" t="str">
        <f t="shared" si="8"/>
        <v>中</v>
      </c>
    </row>
    <row r="522" spans="16:16" x14ac:dyDescent="0.45">
      <c r="P522" t="str">
        <f t="shared" si="8"/>
        <v>中</v>
      </c>
    </row>
    <row r="523" spans="16:16" x14ac:dyDescent="0.45">
      <c r="P523" t="str">
        <f t="shared" si="8"/>
        <v>中</v>
      </c>
    </row>
    <row r="524" spans="16:16" x14ac:dyDescent="0.45">
      <c r="P524" t="str">
        <f t="shared" si="8"/>
        <v>中</v>
      </c>
    </row>
    <row r="525" spans="16:16" x14ac:dyDescent="0.45">
      <c r="P525" t="str">
        <f t="shared" si="8"/>
        <v>中</v>
      </c>
    </row>
    <row r="526" spans="16:16" x14ac:dyDescent="0.45">
      <c r="P526" t="str">
        <f t="shared" si="8"/>
        <v>中</v>
      </c>
    </row>
    <row r="527" spans="16:16" x14ac:dyDescent="0.45">
      <c r="P527" t="str">
        <f t="shared" si="8"/>
        <v>中</v>
      </c>
    </row>
    <row r="528" spans="16:16" x14ac:dyDescent="0.45">
      <c r="P528" t="str">
        <f t="shared" si="8"/>
        <v>中</v>
      </c>
    </row>
    <row r="529" spans="16:16" x14ac:dyDescent="0.45">
      <c r="P529" t="str">
        <f t="shared" si="8"/>
        <v>中</v>
      </c>
    </row>
    <row r="530" spans="16:16" x14ac:dyDescent="0.45">
      <c r="P530" t="str">
        <f t="shared" si="8"/>
        <v>中</v>
      </c>
    </row>
    <row r="531" spans="16:16" x14ac:dyDescent="0.45">
      <c r="P531" t="str">
        <f t="shared" si="8"/>
        <v>中</v>
      </c>
    </row>
    <row r="532" spans="16:16" x14ac:dyDescent="0.45">
      <c r="P532" t="str">
        <f t="shared" si="8"/>
        <v>中</v>
      </c>
    </row>
    <row r="533" spans="16:16" x14ac:dyDescent="0.45">
      <c r="P533" t="str">
        <f t="shared" si="8"/>
        <v>中</v>
      </c>
    </row>
    <row r="534" spans="16:16" x14ac:dyDescent="0.45">
      <c r="P534" t="str">
        <f t="shared" si="8"/>
        <v>中</v>
      </c>
    </row>
    <row r="535" spans="16:16" x14ac:dyDescent="0.45">
      <c r="P535" t="str">
        <f t="shared" si="8"/>
        <v>中</v>
      </c>
    </row>
    <row r="536" spans="16:16" x14ac:dyDescent="0.45">
      <c r="P536" t="str">
        <f t="shared" si="8"/>
        <v>中</v>
      </c>
    </row>
    <row r="537" spans="16:16" x14ac:dyDescent="0.45">
      <c r="P537" t="str">
        <f t="shared" si="8"/>
        <v>中</v>
      </c>
    </row>
    <row r="538" spans="16:16" x14ac:dyDescent="0.45">
      <c r="P538" t="str">
        <f t="shared" si="8"/>
        <v>中</v>
      </c>
    </row>
    <row r="539" spans="16:16" x14ac:dyDescent="0.45">
      <c r="P539" t="str">
        <f t="shared" si="8"/>
        <v>中</v>
      </c>
    </row>
    <row r="540" spans="16:16" x14ac:dyDescent="0.45">
      <c r="P540" t="str">
        <f t="shared" si="8"/>
        <v>中</v>
      </c>
    </row>
    <row r="541" spans="16:16" x14ac:dyDescent="0.45">
      <c r="P541" t="str">
        <f t="shared" si="8"/>
        <v>中</v>
      </c>
    </row>
    <row r="542" spans="16:16" x14ac:dyDescent="0.45">
      <c r="P542" t="str">
        <f t="shared" si="8"/>
        <v>中</v>
      </c>
    </row>
    <row r="543" spans="16:16" x14ac:dyDescent="0.45">
      <c r="P543" t="str">
        <f t="shared" si="8"/>
        <v>中</v>
      </c>
    </row>
    <row r="544" spans="16:16" x14ac:dyDescent="0.45">
      <c r="P544" t="str">
        <f t="shared" si="8"/>
        <v>中</v>
      </c>
    </row>
    <row r="545" spans="16:16" x14ac:dyDescent="0.45">
      <c r="P545" t="str">
        <f t="shared" si="8"/>
        <v>中</v>
      </c>
    </row>
    <row r="546" spans="16:16" x14ac:dyDescent="0.45">
      <c r="P546" t="str">
        <f t="shared" si="8"/>
        <v>中</v>
      </c>
    </row>
    <row r="547" spans="16:16" x14ac:dyDescent="0.45">
      <c r="P547" t="str">
        <f t="shared" si="8"/>
        <v>中</v>
      </c>
    </row>
    <row r="548" spans="16:16" x14ac:dyDescent="0.45">
      <c r="P548" t="str">
        <f t="shared" si="8"/>
        <v>中</v>
      </c>
    </row>
    <row r="549" spans="16:16" x14ac:dyDescent="0.45">
      <c r="P549" t="str">
        <f t="shared" si="8"/>
        <v>中</v>
      </c>
    </row>
    <row r="550" spans="16:16" x14ac:dyDescent="0.45">
      <c r="P550" t="str">
        <f t="shared" si="8"/>
        <v>中</v>
      </c>
    </row>
    <row r="551" spans="16:16" x14ac:dyDescent="0.45">
      <c r="P551" t="str">
        <f t="shared" si="8"/>
        <v>中</v>
      </c>
    </row>
    <row r="552" spans="16:16" x14ac:dyDescent="0.45">
      <c r="P552" t="str">
        <f t="shared" si="8"/>
        <v>中</v>
      </c>
    </row>
    <row r="553" spans="16:16" x14ac:dyDescent="0.45">
      <c r="P553" t="str">
        <f t="shared" si="8"/>
        <v>中</v>
      </c>
    </row>
    <row r="554" spans="16:16" x14ac:dyDescent="0.45">
      <c r="P554" t="str">
        <f t="shared" si="8"/>
        <v>中</v>
      </c>
    </row>
    <row r="555" spans="16:16" x14ac:dyDescent="0.45">
      <c r="P555" t="str">
        <f t="shared" si="8"/>
        <v>中</v>
      </c>
    </row>
    <row r="556" spans="16:16" x14ac:dyDescent="0.45">
      <c r="P556" t="str">
        <f t="shared" si="8"/>
        <v>中</v>
      </c>
    </row>
    <row r="557" spans="16:16" x14ac:dyDescent="0.45">
      <c r="P557" t="str">
        <f t="shared" si="8"/>
        <v>中</v>
      </c>
    </row>
    <row r="558" spans="16:16" x14ac:dyDescent="0.45">
      <c r="P558" t="str">
        <f t="shared" si="8"/>
        <v>中</v>
      </c>
    </row>
    <row r="559" spans="16:16" x14ac:dyDescent="0.45">
      <c r="P559" t="str">
        <f t="shared" si="8"/>
        <v>中</v>
      </c>
    </row>
    <row r="560" spans="16:16" x14ac:dyDescent="0.45">
      <c r="P560" t="str">
        <f t="shared" si="8"/>
        <v>中</v>
      </c>
    </row>
    <row r="561" spans="16:16" x14ac:dyDescent="0.45">
      <c r="P561" t="str">
        <f t="shared" si="8"/>
        <v>中</v>
      </c>
    </row>
    <row r="562" spans="16:16" x14ac:dyDescent="0.45">
      <c r="P562" t="str">
        <f t="shared" si="8"/>
        <v>中</v>
      </c>
    </row>
    <row r="563" spans="16:16" x14ac:dyDescent="0.45">
      <c r="P563" t="str">
        <f t="shared" si="8"/>
        <v>中</v>
      </c>
    </row>
    <row r="564" spans="16:16" x14ac:dyDescent="0.45">
      <c r="P564" t="str">
        <f t="shared" si="8"/>
        <v>中</v>
      </c>
    </row>
    <row r="565" spans="16:16" x14ac:dyDescent="0.45">
      <c r="P565" t="str">
        <f t="shared" si="8"/>
        <v>中</v>
      </c>
    </row>
    <row r="566" spans="16:16" x14ac:dyDescent="0.45">
      <c r="P566" t="str">
        <f t="shared" si="8"/>
        <v>中</v>
      </c>
    </row>
    <row r="567" spans="16:16" x14ac:dyDescent="0.45">
      <c r="P567" t="str">
        <f t="shared" si="8"/>
        <v>中</v>
      </c>
    </row>
    <row r="568" spans="16:16" x14ac:dyDescent="0.45">
      <c r="P568" t="str">
        <f t="shared" si="8"/>
        <v>中</v>
      </c>
    </row>
    <row r="569" spans="16:16" x14ac:dyDescent="0.45">
      <c r="P569" t="str">
        <f t="shared" si="8"/>
        <v>中</v>
      </c>
    </row>
    <row r="570" spans="16:16" x14ac:dyDescent="0.45">
      <c r="P570" t="str">
        <f t="shared" si="8"/>
        <v>中</v>
      </c>
    </row>
    <row r="571" spans="16:16" x14ac:dyDescent="0.45">
      <c r="P571" t="str">
        <f t="shared" si="8"/>
        <v>中</v>
      </c>
    </row>
    <row r="572" spans="16:16" x14ac:dyDescent="0.45">
      <c r="P572" t="str">
        <f t="shared" si="8"/>
        <v>中</v>
      </c>
    </row>
    <row r="573" spans="16:16" x14ac:dyDescent="0.45">
      <c r="P573" t="str">
        <f t="shared" si="8"/>
        <v>中</v>
      </c>
    </row>
    <row r="574" spans="16:16" x14ac:dyDescent="0.45">
      <c r="P574" t="str">
        <f t="shared" si="8"/>
        <v>中</v>
      </c>
    </row>
    <row r="575" spans="16:16" x14ac:dyDescent="0.45">
      <c r="P575" t="str">
        <f t="shared" si="8"/>
        <v>中</v>
      </c>
    </row>
    <row r="576" spans="16:16" x14ac:dyDescent="0.45">
      <c r="P576" t="str">
        <f t="shared" si="8"/>
        <v>中</v>
      </c>
    </row>
    <row r="577" spans="16:16" x14ac:dyDescent="0.45">
      <c r="P577" t="str">
        <f t="shared" si="8"/>
        <v>中</v>
      </c>
    </row>
    <row r="578" spans="16:16" x14ac:dyDescent="0.45">
      <c r="P578" t="str">
        <f t="shared" si="8"/>
        <v>中</v>
      </c>
    </row>
    <row r="579" spans="16:16" x14ac:dyDescent="0.45">
      <c r="P579" t="str">
        <f t="shared" ref="P579:P642" si="9">E579&amp;"中"</f>
        <v>中</v>
      </c>
    </row>
    <row r="580" spans="16:16" x14ac:dyDescent="0.45">
      <c r="P580" t="str">
        <f t="shared" si="9"/>
        <v>中</v>
      </c>
    </row>
    <row r="581" spans="16:16" x14ac:dyDescent="0.45">
      <c r="P581" t="str">
        <f t="shared" si="9"/>
        <v>中</v>
      </c>
    </row>
    <row r="582" spans="16:16" x14ac:dyDescent="0.45">
      <c r="P582" t="str">
        <f t="shared" si="9"/>
        <v>中</v>
      </c>
    </row>
    <row r="583" spans="16:16" x14ac:dyDescent="0.45">
      <c r="P583" t="str">
        <f t="shared" si="9"/>
        <v>中</v>
      </c>
    </row>
    <row r="584" spans="16:16" x14ac:dyDescent="0.45">
      <c r="P584" t="str">
        <f t="shared" si="9"/>
        <v>中</v>
      </c>
    </row>
    <row r="585" spans="16:16" x14ac:dyDescent="0.45">
      <c r="P585" t="str">
        <f t="shared" si="9"/>
        <v>中</v>
      </c>
    </row>
    <row r="586" spans="16:16" x14ac:dyDescent="0.45">
      <c r="P586" t="str">
        <f t="shared" si="9"/>
        <v>中</v>
      </c>
    </row>
    <row r="587" spans="16:16" x14ac:dyDescent="0.45">
      <c r="P587" t="str">
        <f t="shared" si="9"/>
        <v>中</v>
      </c>
    </row>
    <row r="588" spans="16:16" x14ac:dyDescent="0.45">
      <c r="P588" t="str">
        <f t="shared" si="9"/>
        <v>中</v>
      </c>
    </row>
    <row r="589" spans="16:16" x14ac:dyDescent="0.45">
      <c r="P589" t="str">
        <f t="shared" si="9"/>
        <v>中</v>
      </c>
    </row>
    <row r="590" spans="16:16" x14ac:dyDescent="0.45">
      <c r="P590" t="str">
        <f t="shared" si="9"/>
        <v>中</v>
      </c>
    </row>
    <row r="591" spans="16:16" x14ac:dyDescent="0.45">
      <c r="P591" t="str">
        <f t="shared" si="9"/>
        <v>中</v>
      </c>
    </row>
    <row r="592" spans="16:16" x14ac:dyDescent="0.45">
      <c r="P592" t="str">
        <f t="shared" si="9"/>
        <v>中</v>
      </c>
    </row>
    <row r="593" spans="16:16" x14ac:dyDescent="0.45">
      <c r="P593" t="str">
        <f t="shared" si="9"/>
        <v>中</v>
      </c>
    </row>
    <row r="594" spans="16:16" x14ac:dyDescent="0.45">
      <c r="P594" t="str">
        <f t="shared" si="9"/>
        <v>中</v>
      </c>
    </row>
    <row r="595" spans="16:16" x14ac:dyDescent="0.45">
      <c r="P595" t="str">
        <f t="shared" si="9"/>
        <v>中</v>
      </c>
    </row>
    <row r="596" spans="16:16" x14ac:dyDescent="0.45">
      <c r="P596" t="str">
        <f t="shared" si="9"/>
        <v>中</v>
      </c>
    </row>
    <row r="597" spans="16:16" x14ac:dyDescent="0.45">
      <c r="P597" t="str">
        <f t="shared" si="9"/>
        <v>中</v>
      </c>
    </row>
    <row r="598" spans="16:16" x14ac:dyDescent="0.45">
      <c r="P598" t="str">
        <f t="shared" si="9"/>
        <v>中</v>
      </c>
    </row>
    <row r="599" spans="16:16" x14ac:dyDescent="0.45">
      <c r="P599" t="str">
        <f t="shared" si="9"/>
        <v>中</v>
      </c>
    </row>
    <row r="600" spans="16:16" x14ac:dyDescent="0.45">
      <c r="P600" t="str">
        <f t="shared" si="9"/>
        <v>中</v>
      </c>
    </row>
    <row r="601" spans="16:16" x14ac:dyDescent="0.45">
      <c r="P601" t="str">
        <f t="shared" si="9"/>
        <v>中</v>
      </c>
    </row>
    <row r="602" spans="16:16" x14ac:dyDescent="0.45">
      <c r="P602" t="str">
        <f t="shared" si="9"/>
        <v>中</v>
      </c>
    </row>
    <row r="603" spans="16:16" x14ac:dyDescent="0.45">
      <c r="P603" t="str">
        <f t="shared" si="9"/>
        <v>中</v>
      </c>
    </row>
    <row r="604" spans="16:16" x14ac:dyDescent="0.45">
      <c r="P604" t="str">
        <f t="shared" si="9"/>
        <v>中</v>
      </c>
    </row>
    <row r="605" spans="16:16" x14ac:dyDescent="0.45">
      <c r="P605" t="str">
        <f t="shared" si="9"/>
        <v>中</v>
      </c>
    </row>
    <row r="606" spans="16:16" x14ac:dyDescent="0.45">
      <c r="P606" t="str">
        <f t="shared" si="9"/>
        <v>中</v>
      </c>
    </row>
    <row r="607" spans="16:16" x14ac:dyDescent="0.45">
      <c r="P607" t="str">
        <f t="shared" si="9"/>
        <v>中</v>
      </c>
    </row>
    <row r="608" spans="16:16" x14ac:dyDescent="0.45">
      <c r="P608" t="str">
        <f t="shared" si="9"/>
        <v>中</v>
      </c>
    </row>
    <row r="609" spans="16:16" x14ac:dyDescent="0.45">
      <c r="P609" t="str">
        <f t="shared" si="9"/>
        <v>中</v>
      </c>
    </row>
    <row r="610" spans="16:16" x14ac:dyDescent="0.45">
      <c r="P610" t="str">
        <f t="shared" si="9"/>
        <v>中</v>
      </c>
    </row>
    <row r="611" spans="16:16" x14ac:dyDescent="0.45">
      <c r="P611" t="str">
        <f t="shared" si="9"/>
        <v>中</v>
      </c>
    </row>
    <row r="612" spans="16:16" x14ac:dyDescent="0.45">
      <c r="P612" t="str">
        <f t="shared" si="9"/>
        <v>中</v>
      </c>
    </row>
    <row r="613" spans="16:16" x14ac:dyDescent="0.45">
      <c r="P613" t="str">
        <f t="shared" si="9"/>
        <v>中</v>
      </c>
    </row>
    <row r="614" spans="16:16" x14ac:dyDescent="0.45">
      <c r="P614" t="str">
        <f t="shared" si="9"/>
        <v>中</v>
      </c>
    </row>
    <row r="615" spans="16:16" x14ac:dyDescent="0.45">
      <c r="P615" t="str">
        <f t="shared" si="9"/>
        <v>中</v>
      </c>
    </row>
    <row r="616" spans="16:16" x14ac:dyDescent="0.45">
      <c r="P616" t="str">
        <f t="shared" si="9"/>
        <v>中</v>
      </c>
    </row>
    <row r="617" spans="16:16" x14ac:dyDescent="0.45">
      <c r="P617" t="str">
        <f t="shared" si="9"/>
        <v>中</v>
      </c>
    </row>
    <row r="618" spans="16:16" x14ac:dyDescent="0.45">
      <c r="P618" t="str">
        <f t="shared" si="9"/>
        <v>中</v>
      </c>
    </row>
    <row r="619" spans="16:16" x14ac:dyDescent="0.45">
      <c r="P619" t="str">
        <f t="shared" si="9"/>
        <v>中</v>
      </c>
    </row>
    <row r="620" spans="16:16" x14ac:dyDescent="0.45">
      <c r="P620" t="str">
        <f t="shared" si="9"/>
        <v>中</v>
      </c>
    </row>
    <row r="621" spans="16:16" x14ac:dyDescent="0.45">
      <c r="P621" t="str">
        <f t="shared" si="9"/>
        <v>中</v>
      </c>
    </row>
    <row r="622" spans="16:16" x14ac:dyDescent="0.45">
      <c r="P622" t="str">
        <f t="shared" si="9"/>
        <v>中</v>
      </c>
    </row>
    <row r="623" spans="16:16" x14ac:dyDescent="0.45">
      <c r="P623" t="str">
        <f t="shared" si="9"/>
        <v>中</v>
      </c>
    </row>
    <row r="624" spans="16:16" x14ac:dyDescent="0.45">
      <c r="P624" t="str">
        <f t="shared" si="9"/>
        <v>中</v>
      </c>
    </row>
    <row r="625" spans="16:16" x14ac:dyDescent="0.45">
      <c r="P625" t="str">
        <f t="shared" si="9"/>
        <v>中</v>
      </c>
    </row>
    <row r="626" spans="16:16" x14ac:dyDescent="0.45">
      <c r="P626" t="str">
        <f t="shared" si="9"/>
        <v>中</v>
      </c>
    </row>
    <row r="627" spans="16:16" x14ac:dyDescent="0.45">
      <c r="P627" t="str">
        <f t="shared" si="9"/>
        <v>中</v>
      </c>
    </row>
    <row r="628" spans="16:16" x14ac:dyDescent="0.45">
      <c r="P628" t="str">
        <f t="shared" si="9"/>
        <v>中</v>
      </c>
    </row>
    <row r="629" spans="16:16" x14ac:dyDescent="0.45">
      <c r="P629" t="str">
        <f t="shared" si="9"/>
        <v>中</v>
      </c>
    </row>
    <row r="630" spans="16:16" x14ac:dyDescent="0.45">
      <c r="P630" t="str">
        <f t="shared" si="9"/>
        <v>中</v>
      </c>
    </row>
    <row r="631" spans="16:16" x14ac:dyDescent="0.45">
      <c r="P631" t="str">
        <f t="shared" si="9"/>
        <v>中</v>
      </c>
    </row>
    <row r="632" spans="16:16" x14ac:dyDescent="0.45">
      <c r="P632" t="str">
        <f t="shared" si="9"/>
        <v>中</v>
      </c>
    </row>
    <row r="633" spans="16:16" x14ac:dyDescent="0.45">
      <c r="P633" t="str">
        <f t="shared" si="9"/>
        <v>中</v>
      </c>
    </row>
    <row r="634" spans="16:16" x14ac:dyDescent="0.45">
      <c r="P634" t="str">
        <f t="shared" si="9"/>
        <v>中</v>
      </c>
    </row>
    <row r="635" spans="16:16" x14ac:dyDescent="0.45">
      <c r="P635" t="str">
        <f t="shared" si="9"/>
        <v>中</v>
      </c>
    </row>
    <row r="636" spans="16:16" x14ac:dyDescent="0.45">
      <c r="P636" t="str">
        <f t="shared" si="9"/>
        <v>中</v>
      </c>
    </row>
    <row r="637" spans="16:16" x14ac:dyDescent="0.45">
      <c r="P637" t="str">
        <f t="shared" si="9"/>
        <v>中</v>
      </c>
    </row>
    <row r="638" spans="16:16" x14ac:dyDescent="0.45">
      <c r="P638" t="str">
        <f t="shared" si="9"/>
        <v>中</v>
      </c>
    </row>
    <row r="639" spans="16:16" x14ac:dyDescent="0.45">
      <c r="P639" t="str">
        <f t="shared" si="9"/>
        <v>中</v>
      </c>
    </row>
    <row r="640" spans="16:16" x14ac:dyDescent="0.45">
      <c r="P640" t="str">
        <f t="shared" si="9"/>
        <v>中</v>
      </c>
    </row>
    <row r="641" spans="16:16" x14ac:dyDescent="0.45">
      <c r="P641" t="str">
        <f t="shared" si="9"/>
        <v>中</v>
      </c>
    </row>
    <row r="642" spans="16:16" x14ac:dyDescent="0.45">
      <c r="P642" t="str">
        <f t="shared" si="9"/>
        <v>中</v>
      </c>
    </row>
    <row r="643" spans="16:16" x14ac:dyDescent="0.45">
      <c r="P643" t="str">
        <f t="shared" ref="P643:P706" si="10">E643&amp;"中"</f>
        <v>中</v>
      </c>
    </row>
    <row r="644" spans="16:16" x14ac:dyDescent="0.45">
      <c r="P644" t="str">
        <f t="shared" si="10"/>
        <v>中</v>
      </c>
    </row>
    <row r="645" spans="16:16" x14ac:dyDescent="0.45">
      <c r="P645" t="str">
        <f t="shared" si="10"/>
        <v>中</v>
      </c>
    </row>
    <row r="646" spans="16:16" x14ac:dyDescent="0.45">
      <c r="P646" t="str">
        <f t="shared" si="10"/>
        <v>中</v>
      </c>
    </row>
    <row r="647" spans="16:16" x14ac:dyDescent="0.45">
      <c r="P647" t="str">
        <f t="shared" si="10"/>
        <v>中</v>
      </c>
    </row>
    <row r="648" spans="16:16" x14ac:dyDescent="0.45">
      <c r="P648" t="str">
        <f t="shared" si="10"/>
        <v>中</v>
      </c>
    </row>
    <row r="649" spans="16:16" x14ac:dyDescent="0.45">
      <c r="P649" t="str">
        <f t="shared" si="10"/>
        <v>中</v>
      </c>
    </row>
    <row r="650" spans="16:16" x14ac:dyDescent="0.45">
      <c r="P650" t="str">
        <f t="shared" si="10"/>
        <v>中</v>
      </c>
    </row>
    <row r="651" spans="16:16" x14ac:dyDescent="0.45">
      <c r="P651" t="str">
        <f t="shared" si="10"/>
        <v>中</v>
      </c>
    </row>
    <row r="652" spans="16:16" x14ac:dyDescent="0.45">
      <c r="P652" t="str">
        <f t="shared" si="10"/>
        <v>中</v>
      </c>
    </row>
    <row r="653" spans="16:16" x14ac:dyDescent="0.45">
      <c r="P653" t="str">
        <f t="shared" si="10"/>
        <v>中</v>
      </c>
    </row>
    <row r="654" spans="16:16" x14ac:dyDescent="0.45">
      <c r="P654" t="str">
        <f t="shared" si="10"/>
        <v>中</v>
      </c>
    </row>
    <row r="655" spans="16:16" x14ac:dyDescent="0.45">
      <c r="P655" t="str">
        <f t="shared" si="10"/>
        <v>中</v>
      </c>
    </row>
    <row r="656" spans="16:16" x14ac:dyDescent="0.45">
      <c r="P656" t="str">
        <f t="shared" si="10"/>
        <v>中</v>
      </c>
    </row>
    <row r="657" spans="16:16" x14ac:dyDescent="0.45">
      <c r="P657" t="str">
        <f t="shared" si="10"/>
        <v>中</v>
      </c>
    </row>
    <row r="658" spans="16:16" x14ac:dyDescent="0.45">
      <c r="P658" t="str">
        <f t="shared" si="10"/>
        <v>中</v>
      </c>
    </row>
    <row r="659" spans="16:16" x14ac:dyDescent="0.45">
      <c r="P659" t="str">
        <f t="shared" si="10"/>
        <v>中</v>
      </c>
    </row>
    <row r="660" spans="16:16" x14ac:dyDescent="0.45">
      <c r="P660" t="str">
        <f t="shared" si="10"/>
        <v>中</v>
      </c>
    </row>
    <row r="661" spans="16:16" x14ac:dyDescent="0.45">
      <c r="P661" t="str">
        <f t="shared" si="10"/>
        <v>中</v>
      </c>
    </row>
    <row r="662" spans="16:16" x14ac:dyDescent="0.45">
      <c r="P662" t="str">
        <f t="shared" si="10"/>
        <v>中</v>
      </c>
    </row>
    <row r="663" spans="16:16" x14ac:dyDescent="0.45">
      <c r="P663" t="str">
        <f t="shared" si="10"/>
        <v>中</v>
      </c>
    </row>
    <row r="664" spans="16:16" x14ac:dyDescent="0.45">
      <c r="P664" t="str">
        <f t="shared" si="10"/>
        <v>中</v>
      </c>
    </row>
    <row r="665" spans="16:16" x14ac:dyDescent="0.45">
      <c r="P665" t="str">
        <f t="shared" si="10"/>
        <v>中</v>
      </c>
    </row>
    <row r="666" spans="16:16" x14ac:dyDescent="0.45">
      <c r="P666" t="str">
        <f t="shared" si="10"/>
        <v>中</v>
      </c>
    </row>
    <row r="667" spans="16:16" x14ac:dyDescent="0.45">
      <c r="P667" t="str">
        <f t="shared" si="10"/>
        <v>中</v>
      </c>
    </row>
    <row r="668" spans="16:16" x14ac:dyDescent="0.45">
      <c r="P668" t="str">
        <f t="shared" si="10"/>
        <v>中</v>
      </c>
    </row>
    <row r="669" spans="16:16" x14ac:dyDescent="0.45">
      <c r="P669" t="str">
        <f t="shared" si="10"/>
        <v>中</v>
      </c>
    </row>
    <row r="670" spans="16:16" x14ac:dyDescent="0.45">
      <c r="P670" t="str">
        <f t="shared" si="10"/>
        <v>中</v>
      </c>
    </row>
    <row r="671" spans="16:16" x14ac:dyDescent="0.45">
      <c r="P671" t="str">
        <f t="shared" si="10"/>
        <v>中</v>
      </c>
    </row>
    <row r="672" spans="16:16" x14ac:dyDescent="0.45">
      <c r="P672" t="str">
        <f t="shared" si="10"/>
        <v>中</v>
      </c>
    </row>
    <row r="673" spans="16:16" x14ac:dyDescent="0.45">
      <c r="P673" t="str">
        <f t="shared" si="10"/>
        <v>中</v>
      </c>
    </row>
    <row r="674" spans="16:16" x14ac:dyDescent="0.45">
      <c r="P674" t="str">
        <f t="shared" si="10"/>
        <v>中</v>
      </c>
    </row>
    <row r="675" spans="16:16" x14ac:dyDescent="0.45">
      <c r="P675" t="str">
        <f t="shared" si="10"/>
        <v>中</v>
      </c>
    </row>
    <row r="676" spans="16:16" x14ac:dyDescent="0.45">
      <c r="P676" t="str">
        <f t="shared" si="10"/>
        <v>中</v>
      </c>
    </row>
    <row r="677" spans="16:16" x14ac:dyDescent="0.45">
      <c r="P677" t="str">
        <f t="shared" si="10"/>
        <v>中</v>
      </c>
    </row>
    <row r="678" spans="16:16" x14ac:dyDescent="0.45">
      <c r="P678" t="str">
        <f t="shared" si="10"/>
        <v>中</v>
      </c>
    </row>
    <row r="679" spans="16:16" x14ac:dyDescent="0.45">
      <c r="P679" t="str">
        <f t="shared" si="10"/>
        <v>中</v>
      </c>
    </row>
    <row r="680" spans="16:16" x14ac:dyDescent="0.45">
      <c r="P680" t="str">
        <f t="shared" si="10"/>
        <v>中</v>
      </c>
    </row>
    <row r="681" spans="16:16" x14ac:dyDescent="0.45">
      <c r="P681" t="str">
        <f t="shared" si="10"/>
        <v>中</v>
      </c>
    </row>
    <row r="682" spans="16:16" x14ac:dyDescent="0.45">
      <c r="P682" t="str">
        <f t="shared" si="10"/>
        <v>中</v>
      </c>
    </row>
    <row r="683" spans="16:16" x14ac:dyDescent="0.45">
      <c r="P683" t="str">
        <f t="shared" si="10"/>
        <v>中</v>
      </c>
    </row>
    <row r="684" spans="16:16" x14ac:dyDescent="0.45">
      <c r="P684" t="str">
        <f t="shared" si="10"/>
        <v>中</v>
      </c>
    </row>
    <row r="685" spans="16:16" x14ac:dyDescent="0.45">
      <c r="P685" t="str">
        <f t="shared" si="10"/>
        <v>中</v>
      </c>
    </row>
    <row r="686" spans="16:16" x14ac:dyDescent="0.45">
      <c r="P686" t="str">
        <f t="shared" si="10"/>
        <v>中</v>
      </c>
    </row>
    <row r="687" spans="16:16" x14ac:dyDescent="0.45">
      <c r="P687" t="str">
        <f t="shared" si="10"/>
        <v>中</v>
      </c>
    </row>
    <row r="688" spans="16:16" x14ac:dyDescent="0.45">
      <c r="P688" t="str">
        <f t="shared" si="10"/>
        <v>中</v>
      </c>
    </row>
    <row r="689" spans="16:16" x14ac:dyDescent="0.45">
      <c r="P689" t="str">
        <f t="shared" si="10"/>
        <v>中</v>
      </c>
    </row>
    <row r="690" spans="16:16" x14ac:dyDescent="0.45">
      <c r="P690" t="str">
        <f t="shared" si="10"/>
        <v>中</v>
      </c>
    </row>
    <row r="691" spans="16:16" x14ac:dyDescent="0.45">
      <c r="P691" t="str">
        <f t="shared" si="10"/>
        <v>中</v>
      </c>
    </row>
    <row r="692" spans="16:16" x14ac:dyDescent="0.45">
      <c r="P692" t="str">
        <f t="shared" si="10"/>
        <v>中</v>
      </c>
    </row>
    <row r="693" spans="16:16" x14ac:dyDescent="0.45">
      <c r="P693" t="str">
        <f t="shared" si="10"/>
        <v>中</v>
      </c>
    </row>
    <row r="694" spans="16:16" x14ac:dyDescent="0.45">
      <c r="P694" t="str">
        <f t="shared" si="10"/>
        <v>中</v>
      </c>
    </row>
    <row r="695" spans="16:16" x14ac:dyDescent="0.45">
      <c r="P695" t="str">
        <f t="shared" si="10"/>
        <v>中</v>
      </c>
    </row>
    <row r="696" spans="16:16" x14ac:dyDescent="0.45">
      <c r="P696" t="str">
        <f t="shared" si="10"/>
        <v>中</v>
      </c>
    </row>
    <row r="697" spans="16:16" x14ac:dyDescent="0.45">
      <c r="P697" t="str">
        <f t="shared" si="10"/>
        <v>中</v>
      </c>
    </row>
    <row r="698" spans="16:16" x14ac:dyDescent="0.45">
      <c r="P698" t="str">
        <f t="shared" si="10"/>
        <v>中</v>
      </c>
    </row>
    <row r="699" spans="16:16" x14ac:dyDescent="0.45">
      <c r="P699" t="str">
        <f t="shared" si="10"/>
        <v>中</v>
      </c>
    </row>
    <row r="700" spans="16:16" x14ac:dyDescent="0.45">
      <c r="P700" t="str">
        <f t="shared" si="10"/>
        <v>中</v>
      </c>
    </row>
    <row r="701" spans="16:16" x14ac:dyDescent="0.45">
      <c r="P701" t="str">
        <f t="shared" si="10"/>
        <v>中</v>
      </c>
    </row>
    <row r="702" spans="16:16" x14ac:dyDescent="0.45">
      <c r="P702" t="str">
        <f t="shared" si="10"/>
        <v>中</v>
      </c>
    </row>
    <row r="703" spans="16:16" x14ac:dyDescent="0.45">
      <c r="P703" t="str">
        <f t="shared" si="10"/>
        <v>中</v>
      </c>
    </row>
    <row r="704" spans="16:16" x14ac:dyDescent="0.45">
      <c r="P704" t="str">
        <f t="shared" si="10"/>
        <v>中</v>
      </c>
    </row>
    <row r="705" spans="16:16" x14ac:dyDescent="0.45">
      <c r="P705" t="str">
        <f t="shared" si="10"/>
        <v>中</v>
      </c>
    </row>
    <row r="706" spans="16:16" x14ac:dyDescent="0.45">
      <c r="P706" t="str">
        <f t="shared" si="10"/>
        <v>中</v>
      </c>
    </row>
    <row r="707" spans="16:16" x14ac:dyDescent="0.45">
      <c r="P707" t="str">
        <f t="shared" ref="P707:P770" si="11">E707&amp;"中"</f>
        <v>中</v>
      </c>
    </row>
    <row r="708" spans="16:16" x14ac:dyDescent="0.45">
      <c r="P708" t="str">
        <f t="shared" si="11"/>
        <v>中</v>
      </c>
    </row>
    <row r="709" spans="16:16" x14ac:dyDescent="0.45">
      <c r="P709" t="str">
        <f t="shared" si="11"/>
        <v>中</v>
      </c>
    </row>
    <row r="710" spans="16:16" x14ac:dyDescent="0.45">
      <c r="P710" t="str">
        <f t="shared" si="11"/>
        <v>中</v>
      </c>
    </row>
    <row r="711" spans="16:16" x14ac:dyDescent="0.45">
      <c r="P711" t="str">
        <f t="shared" si="11"/>
        <v>中</v>
      </c>
    </row>
    <row r="712" spans="16:16" x14ac:dyDescent="0.45">
      <c r="P712" t="str">
        <f t="shared" si="11"/>
        <v>中</v>
      </c>
    </row>
    <row r="713" spans="16:16" x14ac:dyDescent="0.45">
      <c r="P713" t="str">
        <f t="shared" si="11"/>
        <v>中</v>
      </c>
    </row>
    <row r="714" spans="16:16" x14ac:dyDescent="0.45">
      <c r="P714" t="str">
        <f t="shared" si="11"/>
        <v>中</v>
      </c>
    </row>
    <row r="715" spans="16:16" x14ac:dyDescent="0.45">
      <c r="P715" t="str">
        <f t="shared" si="11"/>
        <v>中</v>
      </c>
    </row>
    <row r="716" spans="16:16" x14ac:dyDescent="0.45">
      <c r="P716" t="str">
        <f t="shared" si="11"/>
        <v>中</v>
      </c>
    </row>
    <row r="717" spans="16:16" x14ac:dyDescent="0.45">
      <c r="P717" t="str">
        <f t="shared" si="11"/>
        <v>中</v>
      </c>
    </row>
    <row r="718" spans="16:16" x14ac:dyDescent="0.45">
      <c r="P718" t="str">
        <f t="shared" si="11"/>
        <v>中</v>
      </c>
    </row>
    <row r="719" spans="16:16" x14ac:dyDescent="0.45">
      <c r="P719" t="str">
        <f t="shared" si="11"/>
        <v>中</v>
      </c>
    </row>
    <row r="720" spans="16:16" x14ac:dyDescent="0.45">
      <c r="P720" t="str">
        <f t="shared" si="11"/>
        <v>中</v>
      </c>
    </row>
    <row r="721" spans="16:16" x14ac:dyDescent="0.45">
      <c r="P721" t="str">
        <f t="shared" si="11"/>
        <v>中</v>
      </c>
    </row>
    <row r="722" spans="16:16" x14ac:dyDescent="0.45">
      <c r="P722" t="str">
        <f t="shared" si="11"/>
        <v>中</v>
      </c>
    </row>
    <row r="723" spans="16:16" x14ac:dyDescent="0.45">
      <c r="P723" t="str">
        <f t="shared" si="11"/>
        <v>中</v>
      </c>
    </row>
    <row r="724" spans="16:16" x14ac:dyDescent="0.45">
      <c r="P724" t="str">
        <f t="shared" si="11"/>
        <v>中</v>
      </c>
    </row>
    <row r="725" spans="16:16" x14ac:dyDescent="0.45">
      <c r="P725" t="str">
        <f t="shared" si="11"/>
        <v>中</v>
      </c>
    </row>
    <row r="726" spans="16:16" x14ac:dyDescent="0.45">
      <c r="P726" t="str">
        <f t="shared" si="11"/>
        <v>中</v>
      </c>
    </row>
    <row r="727" spans="16:16" x14ac:dyDescent="0.45">
      <c r="P727" t="str">
        <f t="shared" si="11"/>
        <v>中</v>
      </c>
    </row>
    <row r="728" spans="16:16" x14ac:dyDescent="0.45">
      <c r="P728" t="str">
        <f t="shared" si="11"/>
        <v>中</v>
      </c>
    </row>
    <row r="729" spans="16:16" x14ac:dyDescent="0.45">
      <c r="P729" t="str">
        <f t="shared" si="11"/>
        <v>中</v>
      </c>
    </row>
    <row r="730" spans="16:16" x14ac:dyDescent="0.45">
      <c r="P730" t="str">
        <f t="shared" si="11"/>
        <v>中</v>
      </c>
    </row>
    <row r="731" spans="16:16" x14ac:dyDescent="0.45">
      <c r="P731" t="str">
        <f t="shared" si="11"/>
        <v>中</v>
      </c>
    </row>
    <row r="732" spans="16:16" x14ac:dyDescent="0.45">
      <c r="P732" t="str">
        <f t="shared" si="11"/>
        <v>中</v>
      </c>
    </row>
    <row r="733" spans="16:16" x14ac:dyDescent="0.45">
      <c r="P733" t="str">
        <f t="shared" si="11"/>
        <v>中</v>
      </c>
    </row>
    <row r="734" spans="16:16" x14ac:dyDescent="0.45">
      <c r="P734" t="str">
        <f t="shared" si="11"/>
        <v>中</v>
      </c>
    </row>
    <row r="735" spans="16:16" x14ac:dyDescent="0.45">
      <c r="P735" t="str">
        <f t="shared" si="11"/>
        <v>中</v>
      </c>
    </row>
    <row r="736" spans="16:16" x14ac:dyDescent="0.45">
      <c r="P736" t="str">
        <f t="shared" si="11"/>
        <v>中</v>
      </c>
    </row>
    <row r="737" spans="16:16" x14ac:dyDescent="0.45">
      <c r="P737" t="str">
        <f t="shared" si="11"/>
        <v>中</v>
      </c>
    </row>
    <row r="738" spans="16:16" x14ac:dyDescent="0.45">
      <c r="P738" t="str">
        <f t="shared" si="11"/>
        <v>中</v>
      </c>
    </row>
    <row r="739" spans="16:16" x14ac:dyDescent="0.45">
      <c r="P739" t="str">
        <f t="shared" si="11"/>
        <v>中</v>
      </c>
    </row>
    <row r="740" spans="16:16" x14ac:dyDescent="0.45">
      <c r="P740" t="str">
        <f t="shared" si="11"/>
        <v>中</v>
      </c>
    </row>
    <row r="741" spans="16:16" x14ac:dyDescent="0.45">
      <c r="P741" t="str">
        <f t="shared" si="11"/>
        <v>中</v>
      </c>
    </row>
    <row r="742" spans="16:16" x14ac:dyDescent="0.45">
      <c r="P742" t="str">
        <f t="shared" si="11"/>
        <v>中</v>
      </c>
    </row>
    <row r="743" spans="16:16" x14ac:dyDescent="0.45">
      <c r="P743" t="str">
        <f t="shared" si="11"/>
        <v>中</v>
      </c>
    </row>
    <row r="744" spans="16:16" x14ac:dyDescent="0.45">
      <c r="P744" t="str">
        <f t="shared" si="11"/>
        <v>中</v>
      </c>
    </row>
    <row r="745" spans="16:16" x14ac:dyDescent="0.45">
      <c r="P745" t="str">
        <f t="shared" si="11"/>
        <v>中</v>
      </c>
    </row>
    <row r="746" spans="16:16" x14ac:dyDescent="0.45">
      <c r="P746" t="str">
        <f t="shared" si="11"/>
        <v>中</v>
      </c>
    </row>
    <row r="747" spans="16:16" x14ac:dyDescent="0.45">
      <c r="P747" t="str">
        <f t="shared" si="11"/>
        <v>中</v>
      </c>
    </row>
    <row r="748" spans="16:16" x14ac:dyDescent="0.45">
      <c r="P748" t="str">
        <f t="shared" si="11"/>
        <v>中</v>
      </c>
    </row>
    <row r="749" spans="16:16" x14ac:dyDescent="0.45">
      <c r="P749" t="str">
        <f t="shared" si="11"/>
        <v>中</v>
      </c>
    </row>
    <row r="750" spans="16:16" x14ac:dyDescent="0.45">
      <c r="P750" t="str">
        <f t="shared" si="11"/>
        <v>中</v>
      </c>
    </row>
    <row r="751" spans="16:16" x14ac:dyDescent="0.45">
      <c r="P751" t="str">
        <f t="shared" si="11"/>
        <v>中</v>
      </c>
    </row>
    <row r="752" spans="16:16" x14ac:dyDescent="0.45">
      <c r="P752" t="str">
        <f t="shared" si="11"/>
        <v>中</v>
      </c>
    </row>
    <row r="753" spans="16:16" x14ac:dyDescent="0.45">
      <c r="P753" t="str">
        <f t="shared" si="11"/>
        <v>中</v>
      </c>
    </row>
    <row r="754" spans="16:16" x14ac:dyDescent="0.45">
      <c r="P754" t="str">
        <f t="shared" si="11"/>
        <v>中</v>
      </c>
    </row>
    <row r="755" spans="16:16" x14ac:dyDescent="0.45">
      <c r="P755" t="str">
        <f t="shared" si="11"/>
        <v>中</v>
      </c>
    </row>
    <row r="756" spans="16:16" x14ac:dyDescent="0.45">
      <c r="P756" t="str">
        <f t="shared" si="11"/>
        <v>中</v>
      </c>
    </row>
    <row r="757" spans="16:16" x14ac:dyDescent="0.45">
      <c r="P757" t="str">
        <f t="shared" si="11"/>
        <v>中</v>
      </c>
    </row>
    <row r="758" spans="16:16" x14ac:dyDescent="0.45">
      <c r="P758" t="str">
        <f t="shared" si="11"/>
        <v>中</v>
      </c>
    </row>
    <row r="759" spans="16:16" x14ac:dyDescent="0.45">
      <c r="P759" t="str">
        <f t="shared" si="11"/>
        <v>中</v>
      </c>
    </row>
    <row r="760" spans="16:16" x14ac:dyDescent="0.45">
      <c r="P760" t="str">
        <f t="shared" si="11"/>
        <v>中</v>
      </c>
    </row>
    <row r="761" spans="16:16" x14ac:dyDescent="0.45">
      <c r="P761" t="str">
        <f t="shared" si="11"/>
        <v>中</v>
      </c>
    </row>
    <row r="762" spans="16:16" x14ac:dyDescent="0.45">
      <c r="P762" t="str">
        <f t="shared" si="11"/>
        <v>中</v>
      </c>
    </row>
    <row r="763" spans="16:16" x14ac:dyDescent="0.45">
      <c r="P763" t="str">
        <f t="shared" si="11"/>
        <v>中</v>
      </c>
    </row>
    <row r="764" spans="16:16" x14ac:dyDescent="0.45">
      <c r="P764" t="str">
        <f t="shared" si="11"/>
        <v>中</v>
      </c>
    </row>
    <row r="765" spans="16:16" x14ac:dyDescent="0.45">
      <c r="P765" t="str">
        <f t="shared" si="11"/>
        <v>中</v>
      </c>
    </row>
    <row r="766" spans="16:16" x14ac:dyDescent="0.45">
      <c r="P766" t="str">
        <f t="shared" si="11"/>
        <v>中</v>
      </c>
    </row>
    <row r="767" spans="16:16" x14ac:dyDescent="0.45">
      <c r="P767" t="str">
        <f t="shared" si="11"/>
        <v>中</v>
      </c>
    </row>
    <row r="768" spans="16:16" x14ac:dyDescent="0.45">
      <c r="P768" t="str">
        <f t="shared" si="11"/>
        <v>中</v>
      </c>
    </row>
    <row r="769" spans="16:16" x14ac:dyDescent="0.45">
      <c r="P769" t="str">
        <f t="shared" si="11"/>
        <v>中</v>
      </c>
    </row>
    <row r="770" spans="16:16" x14ac:dyDescent="0.45">
      <c r="P770" t="str">
        <f t="shared" si="11"/>
        <v>中</v>
      </c>
    </row>
    <row r="771" spans="16:16" x14ac:dyDescent="0.45">
      <c r="P771" t="str">
        <f t="shared" ref="P771:P834" si="12">E771&amp;"中"</f>
        <v>中</v>
      </c>
    </row>
    <row r="772" spans="16:16" x14ac:dyDescent="0.45">
      <c r="P772" t="str">
        <f t="shared" si="12"/>
        <v>中</v>
      </c>
    </row>
    <row r="773" spans="16:16" x14ac:dyDescent="0.45">
      <c r="P773" t="str">
        <f t="shared" si="12"/>
        <v>中</v>
      </c>
    </row>
    <row r="774" spans="16:16" x14ac:dyDescent="0.45">
      <c r="P774" t="str">
        <f t="shared" si="12"/>
        <v>中</v>
      </c>
    </row>
    <row r="775" spans="16:16" x14ac:dyDescent="0.45">
      <c r="P775" t="str">
        <f t="shared" si="12"/>
        <v>中</v>
      </c>
    </row>
    <row r="776" spans="16:16" x14ac:dyDescent="0.45">
      <c r="P776" t="str">
        <f t="shared" si="12"/>
        <v>中</v>
      </c>
    </row>
    <row r="777" spans="16:16" x14ac:dyDescent="0.45">
      <c r="P777" t="str">
        <f t="shared" si="12"/>
        <v>中</v>
      </c>
    </row>
    <row r="778" spans="16:16" x14ac:dyDescent="0.45">
      <c r="P778" t="str">
        <f t="shared" si="12"/>
        <v>中</v>
      </c>
    </row>
    <row r="779" spans="16:16" x14ac:dyDescent="0.45">
      <c r="P779" t="str">
        <f t="shared" si="12"/>
        <v>中</v>
      </c>
    </row>
    <row r="780" spans="16:16" x14ac:dyDescent="0.45">
      <c r="P780" t="str">
        <f t="shared" si="12"/>
        <v>中</v>
      </c>
    </row>
    <row r="781" spans="16:16" x14ac:dyDescent="0.45">
      <c r="P781" t="str">
        <f t="shared" si="12"/>
        <v>中</v>
      </c>
    </row>
    <row r="782" spans="16:16" x14ac:dyDescent="0.45">
      <c r="P782" t="str">
        <f t="shared" si="12"/>
        <v>中</v>
      </c>
    </row>
    <row r="783" spans="16:16" x14ac:dyDescent="0.45">
      <c r="P783" t="str">
        <f t="shared" si="12"/>
        <v>中</v>
      </c>
    </row>
    <row r="784" spans="16:16" x14ac:dyDescent="0.45">
      <c r="P784" t="str">
        <f t="shared" si="12"/>
        <v>中</v>
      </c>
    </row>
    <row r="785" spans="16:16" x14ac:dyDescent="0.45">
      <c r="P785" t="str">
        <f t="shared" si="12"/>
        <v>中</v>
      </c>
    </row>
    <row r="786" spans="16:16" x14ac:dyDescent="0.45">
      <c r="P786" t="str">
        <f t="shared" si="12"/>
        <v>中</v>
      </c>
    </row>
    <row r="787" spans="16:16" x14ac:dyDescent="0.45">
      <c r="P787" t="str">
        <f t="shared" si="12"/>
        <v>中</v>
      </c>
    </row>
    <row r="788" spans="16:16" x14ac:dyDescent="0.45">
      <c r="P788" t="str">
        <f t="shared" si="12"/>
        <v>中</v>
      </c>
    </row>
    <row r="789" spans="16:16" x14ac:dyDescent="0.45">
      <c r="P789" t="str">
        <f t="shared" si="12"/>
        <v>中</v>
      </c>
    </row>
    <row r="790" spans="16:16" x14ac:dyDescent="0.45">
      <c r="P790" t="str">
        <f t="shared" si="12"/>
        <v>中</v>
      </c>
    </row>
    <row r="791" spans="16:16" x14ac:dyDescent="0.45">
      <c r="P791" t="str">
        <f t="shared" si="12"/>
        <v>中</v>
      </c>
    </row>
    <row r="792" spans="16:16" x14ac:dyDescent="0.45">
      <c r="P792" t="str">
        <f t="shared" si="12"/>
        <v>中</v>
      </c>
    </row>
    <row r="793" spans="16:16" x14ac:dyDescent="0.45">
      <c r="P793" t="str">
        <f t="shared" si="12"/>
        <v>中</v>
      </c>
    </row>
    <row r="794" spans="16:16" x14ac:dyDescent="0.45">
      <c r="P794" t="str">
        <f t="shared" si="12"/>
        <v>中</v>
      </c>
    </row>
    <row r="795" spans="16:16" x14ac:dyDescent="0.45">
      <c r="P795" t="str">
        <f t="shared" si="12"/>
        <v>中</v>
      </c>
    </row>
    <row r="796" spans="16:16" x14ac:dyDescent="0.45">
      <c r="P796" t="str">
        <f t="shared" si="12"/>
        <v>中</v>
      </c>
    </row>
    <row r="797" spans="16:16" x14ac:dyDescent="0.45">
      <c r="P797" t="str">
        <f t="shared" si="12"/>
        <v>中</v>
      </c>
    </row>
    <row r="798" spans="16:16" x14ac:dyDescent="0.45">
      <c r="P798" t="str">
        <f t="shared" si="12"/>
        <v>中</v>
      </c>
    </row>
    <row r="799" spans="16:16" x14ac:dyDescent="0.45">
      <c r="P799" t="str">
        <f t="shared" si="12"/>
        <v>中</v>
      </c>
    </row>
    <row r="800" spans="16:16" x14ac:dyDescent="0.45">
      <c r="P800" t="str">
        <f t="shared" si="12"/>
        <v>中</v>
      </c>
    </row>
    <row r="801" spans="16:16" x14ac:dyDescent="0.45">
      <c r="P801" t="str">
        <f t="shared" si="12"/>
        <v>中</v>
      </c>
    </row>
    <row r="802" spans="16:16" x14ac:dyDescent="0.45">
      <c r="P802" t="str">
        <f t="shared" si="12"/>
        <v>中</v>
      </c>
    </row>
    <row r="803" spans="16:16" x14ac:dyDescent="0.45">
      <c r="P803" t="str">
        <f t="shared" si="12"/>
        <v>中</v>
      </c>
    </row>
    <row r="804" spans="16:16" x14ac:dyDescent="0.45">
      <c r="P804" t="str">
        <f t="shared" si="12"/>
        <v>中</v>
      </c>
    </row>
    <row r="805" spans="16:16" x14ac:dyDescent="0.45">
      <c r="P805" t="str">
        <f t="shared" si="12"/>
        <v>中</v>
      </c>
    </row>
    <row r="806" spans="16:16" x14ac:dyDescent="0.45">
      <c r="P806" t="str">
        <f t="shared" si="12"/>
        <v>中</v>
      </c>
    </row>
    <row r="807" spans="16:16" x14ac:dyDescent="0.45">
      <c r="P807" t="str">
        <f t="shared" si="12"/>
        <v>中</v>
      </c>
    </row>
    <row r="808" spans="16:16" x14ac:dyDescent="0.45">
      <c r="P808" t="str">
        <f t="shared" si="12"/>
        <v>中</v>
      </c>
    </row>
    <row r="809" spans="16:16" x14ac:dyDescent="0.45">
      <c r="P809" t="str">
        <f t="shared" si="12"/>
        <v>中</v>
      </c>
    </row>
    <row r="810" spans="16:16" x14ac:dyDescent="0.45">
      <c r="P810" t="str">
        <f t="shared" si="12"/>
        <v>中</v>
      </c>
    </row>
    <row r="811" spans="16:16" x14ac:dyDescent="0.45">
      <c r="P811" t="str">
        <f t="shared" si="12"/>
        <v>中</v>
      </c>
    </row>
    <row r="812" spans="16:16" x14ac:dyDescent="0.45">
      <c r="P812" t="str">
        <f t="shared" si="12"/>
        <v>中</v>
      </c>
    </row>
    <row r="813" spans="16:16" x14ac:dyDescent="0.45">
      <c r="P813" t="str">
        <f t="shared" si="12"/>
        <v>中</v>
      </c>
    </row>
    <row r="814" spans="16:16" x14ac:dyDescent="0.45">
      <c r="P814" t="str">
        <f t="shared" si="12"/>
        <v>中</v>
      </c>
    </row>
    <row r="815" spans="16:16" x14ac:dyDescent="0.45">
      <c r="P815" t="str">
        <f t="shared" si="12"/>
        <v>中</v>
      </c>
    </row>
    <row r="816" spans="16:16" x14ac:dyDescent="0.45">
      <c r="P816" t="str">
        <f t="shared" si="12"/>
        <v>中</v>
      </c>
    </row>
    <row r="817" spans="16:16" x14ac:dyDescent="0.45">
      <c r="P817" t="str">
        <f t="shared" si="12"/>
        <v>中</v>
      </c>
    </row>
    <row r="818" spans="16:16" x14ac:dyDescent="0.45">
      <c r="P818" t="str">
        <f t="shared" si="12"/>
        <v>中</v>
      </c>
    </row>
    <row r="819" spans="16:16" x14ac:dyDescent="0.45">
      <c r="P819" t="str">
        <f t="shared" si="12"/>
        <v>中</v>
      </c>
    </row>
    <row r="820" spans="16:16" x14ac:dyDescent="0.45">
      <c r="P820" t="str">
        <f t="shared" si="12"/>
        <v>中</v>
      </c>
    </row>
    <row r="821" spans="16:16" x14ac:dyDescent="0.45">
      <c r="P821" t="str">
        <f t="shared" si="12"/>
        <v>中</v>
      </c>
    </row>
    <row r="822" spans="16:16" x14ac:dyDescent="0.45">
      <c r="P822" t="str">
        <f t="shared" si="12"/>
        <v>中</v>
      </c>
    </row>
    <row r="823" spans="16:16" x14ac:dyDescent="0.45">
      <c r="P823" t="str">
        <f t="shared" si="12"/>
        <v>中</v>
      </c>
    </row>
    <row r="824" spans="16:16" x14ac:dyDescent="0.45">
      <c r="P824" t="str">
        <f t="shared" si="12"/>
        <v>中</v>
      </c>
    </row>
    <row r="825" spans="16:16" x14ac:dyDescent="0.45">
      <c r="P825" t="str">
        <f t="shared" si="12"/>
        <v>中</v>
      </c>
    </row>
    <row r="826" spans="16:16" x14ac:dyDescent="0.45">
      <c r="P826" t="str">
        <f t="shared" si="12"/>
        <v>中</v>
      </c>
    </row>
    <row r="827" spans="16:16" x14ac:dyDescent="0.45">
      <c r="P827" t="str">
        <f t="shared" si="12"/>
        <v>中</v>
      </c>
    </row>
    <row r="828" spans="16:16" x14ac:dyDescent="0.45">
      <c r="P828" t="str">
        <f t="shared" si="12"/>
        <v>中</v>
      </c>
    </row>
    <row r="829" spans="16:16" x14ac:dyDescent="0.45">
      <c r="P829" t="str">
        <f t="shared" si="12"/>
        <v>中</v>
      </c>
    </row>
    <row r="830" spans="16:16" x14ac:dyDescent="0.45">
      <c r="P830" t="str">
        <f t="shared" si="12"/>
        <v>中</v>
      </c>
    </row>
    <row r="831" spans="16:16" x14ac:dyDescent="0.45">
      <c r="P831" t="str">
        <f t="shared" si="12"/>
        <v>中</v>
      </c>
    </row>
    <row r="832" spans="16:16" x14ac:dyDescent="0.45">
      <c r="P832" t="str">
        <f t="shared" si="12"/>
        <v>中</v>
      </c>
    </row>
    <row r="833" spans="16:16" x14ac:dyDescent="0.45">
      <c r="P833" t="str">
        <f t="shared" si="12"/>
        <v>中</v>
      </c>
    </row>
    <row r="834" spans="16:16" x14ac:dyDescent="0.45">
      <c r="P834" t="str">
        <f t="shared" si="12"/>
        <v>中</v>
      </c>
    </row>
    <row r="835" spans="16:16" x14ac:dyDescent="0.45">
      <c r="P835" t="str">
        <f t="shared" ref="P835:P898" si="13">E835&amp;"中"</f>
        <v>中</v>
      </c>
    </row>
    <row r="836" spans="16:16" x14ac:dyDescent="0.45">
      <c r="P836" t="str">
        <f t="shared" si="13"/>
        <v>中</v>
      </c>
    </row>
    <row r="837" spans="16:16" x14ac:dyDescent="0.45">
      <c r="P837" t="str">
        <f t="shared" si="13"/>
        <v>中</v>
      </c>
    </row>
    <row r="838" spans="16:16" x14ac:dyDescent="0.45">
      <c r="P838" t="str">
        <f t="shared" si="13"/>
        <v>中</v>
      </c>
    </row>
    <row r="839" spans="16:16" x14ac:dyDescent="0.45">
      <c r="P839" t="str">
        <f t="shared" si="13"/>
        <v>中</v>
      </c>
    </row>
    <row r="840" spans="16:16" x14ac:dyDescent="0.45">
      <c r="P840" t="str">
        <f t="shared" si="13"/>
        <v>中</v>
      </c>
    </row>
    <row r="841" spans="16:16" x14ac:dyDescent="0.45">
      <c r="P841" t="str">
        <f t="shared" si="13"/>
        <v>中</v>
      </c>
    </row>
    <row r="842" spans="16:16" x14ac:dyDescent="0.45">
      <c r="P842" t="str">
        <f t="shared" si="13"/>
        <v>中</v>
      </c>
    </row>
    <row r="843" spans="16:16" x14ac:dyDescent="0.45">
      <c r="P843" t="str">
        <f t="shared" si="13"/>
        <v>中</v>
      </c>
    </row>
    <row r="844" spans="16:16" x14ac:dyDescent="0.45">
      <c r="P844" t="str">
        <f t="shared" si="13"/>
        <v>中</v>
      </c>
    </row>
    <row r="845" spans="16:16" x14ac:dyDescent="0.45">
      <c r="P845" t="str">
        <f t="shared" si="13"/>
        <v>中</v>
      </c>
    </row>
    <row r="846" spans="16:16" x14ac:dyDescent="0.45">
      <c r="P846" t="str">
        <f t="shared" si="13"/>
        <v>中</v>
      </c>
    </row>
    <row r="847" spans="16:16" x14ac:dyDescent="0.45">
      <c r="P847" t="str">
        <f t="shared" si="13"/>
        <v>中</v>
      </c>
    </row>
    <row r="848" spans="16:16" x14ac:dyDescent="0.45">
      <c r="P848" t="str">
        <f t="shared" si="13"/>
        <v>中</v>
      </c>
    </row>
    <row r="849" spans="16:16" x14ac:dyDescent="0.45">
      <c r="P849" t="str">
        <f t="shared" si="13"/>
        <v>中</v>
      </c>
    </row>
    <row r="850" spans="16:16" x14ac:dyDescent="0.45">
      <c r="P850" t="str">
        <f t="shared" si="13"/>
        <v>中</v>
      </c>
    </row>
    <row r="851" spans="16:16" x14ac:dyDescent="0.45">
      <c r="P851" t="str">
        <f t="shared" si="13"/>
        <v>中</v>
      </c>
    </row>
    <row r="852" spans="16:16" x14ac:dyDescent="0.45">
      <c r="P852" t="str">
        <f t="shared" si="13"/>
        <v>中</v>
      </c>
    </row>
    <row r="853" spans="16:16" x14ac:dyDescent="0.45">
      <c r="P853" t="str">
        <f t="shared" si="13"/>
        <v>中</v>
      </c>
    </row>
    <row r="854" spans="16:16" x14ac:dyDescent="0.45">
      <c r="P854" t="str">
        <f t="shared" si="13"/>
        <v>中</v>
      </c>
    </row>
    <row r="855" spans="16:16" x14ac:dyDescent="0.45">
      <c r="P855" t="str">
        <f t="shared" si="13"/>
        <v>中</v>
      </c>
    </row>
    <row r="856" spans="16:16" x14ac:dyDescent="0.45">
      <c r="P856" t="str">
        <f t="shared" si="13"/>
        <v>中</v>
      </c>
    </row>
    <row r="857" spans="16:16" x14ac:dyDescent="0.45">
      <c r="P857" t="str">
        <f t="shared" si="13"/>
        <v>中</v>
      </c>
    </row>
    <row r="858" spans="16:16" x14ac:dyDescent="0.45">
      <c r="P858" t="str">
        <f t="shared" si="13"/>
        <v>中</v>
      </c>
    </row>
    <row r="859" spans="16:16" x14ac:dyDescent="0.45">
      <c r="P859" t="str">
        <f t="shared" si="13"/>
        <v>中</v>
      </c>
    </row>
    <row r="860" spans="16:16" x14ac:dyDescent="0.45">
      <c r="P860" t="str">
        <f t="shared" si="13"/>
        <v>中</v>
      </c>
    </row>
    <row r="861" spans="16:16" x14ac:dyDescent="0.45">
      <c r="P861" t="str">
        <f t="shared" si="13"/>
        <v>中</v>
      </c>
    </row>
    <row r="862" spans="16:16" x14ac:dyDescent="0.45">
      <c r="P862" t="str">
        <f t="shared" si="13"/>
        <v>中</v>
      </c>
    </row>
    <row r="863" spans="16:16" x14ac:dyDescent="0.45">
      <c r="P863" t="str">
        <f t="shared" si="13"/>
        <v>中</v>
      </c>
    </row>
    <row r="864" spans="16:16" x14ac:dyDescent="0.45">
      <c r="P864" t="str">
        <f t="shared" si="13"/>
        <v>中</v>
      </c>
    </row>
    <row r="865" spans="16:16" x14ac:dyDescent="0.45">
      <c r="P865" t="str">
        <f t="shared" si="13"/>
        <v>中</v>
      </c>
    </row>
    <row r="866" spans="16:16" x14ac:dyDescent="0.45">
      <c r="P866" t="str">
        <f t="shared" si="13"/>
        <v>中</v>
      </c>
    </row>
    <row r="867" spans="16:16" x14ac:dyDescent="0.45">
      <c r="P867" t="str">
        <f t="shared" si="13"/>
        <v>中</v>
      </c>
    </row>
    <row r="868" spans="16:16" x14ac:dyDescent="0.45">
      <c r="P868" t="str">
        <f t="shared" si="13"/>
        <v>中</v>
      </c>
    </row>
    <row r="869" spans="16:16" x14ac:dyDescent="0.45">
      <c r="P869" t="str">
        <f t="shared" si="13"/>
        <v>中</v>
      </c>
    </row>
    <row r="870" spans="16:16" x14ac:dyDescent="0.45">
      <c r="P870" t="str">
        <f t="shared" si="13"/>
        <v>中</v>
      </c>
    </row>
    <row r="871" spans="16:16" x14ac:dyDescent="0.45">
      <c r="P871" t="str">
        <f t="shared" si="13"/>
        <v>中</v>
      </c>
    </row>
    <row r="872" spans="16:16" x14ac:dyDescent="0.45">
      <c r="P872" t="str">
        <f t="shared" si="13"/>
        <v>中</v>
      </c>
    </row>
    <row r="873" spans="16:16" x14ac:dyDescent="0.45">
      <c r="P873" t="str">
        <f t="shared" si="13"/>
        <v>中</v>
      </c>
    </row>
    <row r="874" spans="16:16" x14ac:dyDescent="0.45">
      <c r="P874" t="str">
        <f t="shared" si="13"/>
        <v>中</v>
      </c>
    </row>
    <row r="875" spans="16:16" x14ac:dyDescent="0.45">
      <c r="P875" t="str">
        <f t="shared" si="13"/>
        <v>中</v>
      </c>
    </row>
    <row r="876" spans="16:16" x14ac:dyDescent="0.45">
      <c r="P876" t="str">
        <f t="shared" si="13"/>
        <v>中</v>
      </c>
    </row>
    <row r="877" spans="16:16" x14ac:dyDescent="0.45">
      <c r="P877" t="str">
        <f t="shared" si="13"/>
        <v>中</v>
      </c>
    </row>
    <row r="878" spans="16:16" x14ac:dyDescent="0.45">
      <c r="P878" t="str">
        <f t="shared" si="13"/>
        <v>中</v>
      </c>
    </row>
    <row r="879" spans="16:16" x14ac:dyDescent="0.45">
      <c r="P879" t="str">
        <f t="shared" si="13"/>
        <v>中</v>
      </c>
    </row>
    <row r="880" spans="16:16" x14ac:dyDescent="0.45">
      <c r="P880" t="str">
        <f t="shared" si="13"/>
        <v>中</v>
      </c>
    </row>
    <row r="881" spans="16:16" x14ac:dyDescent="0.45">
      <c r="P881" t="str">
        <f t="shared" si="13"/>
        <v>中</v>
      </c>
    </row>
    <row r="882" spans="16:16" x14ac:dyDescent="0.45">
      <c r="P882" t="str">
        <f t="shared" si="13"/>
        <v>中</v>
      </c>
    </row>
    <row r="883" spans="16:16" x14ac:dyDescent="0.45">
      <c r="P883" t="str">
        <f t="shared" si="13"/>
        <v>中</v>
      </c>
    </row>
    <row r="884" spans="16:16" x14ac:dyDescent="0.45">
      <c r="P884" t="str">
        <f t="shared" si="13"/>
        <v>中</v>
      </c>
    </row>
    <row r="885" spans="16:16" x14ac:dyDescent="0.45">
      <c r="P885" t="str">
        <f t="shared" si="13"/>
        <v>中</v>
      </c>
    </row>
    <row r="886" spans="16:16" x14ac:dyDescent="0.45">
      <c r="P886" t="str">
        <f t="shared" si="13"/>
        <v>中</v>
      </c>
    </row>
    <row r="887" spans="16:16" x14ac:dyDescent="0.45">
      <c r="P887" t="str">
        <f t="shared" si="13"/>
        <v>中</v>
      </c>
    </row>
    <row r="888" spans="16:16" x14ac:dyDescent="0.45">
      <c r="P888" t="str">
        <f t="shared" si="13"/>
        <v>中</v>
      </c>
    </row>
    <row r="889" spans="16:16" x14ac:dyDescent="0.45">
      <c r="P889" t="str">
        <f t="shared" si="13"/>
        <v>中</v>
      </c>
    </row>
    <row r="890" spans="16:16" x14ac:dyDescent="0.45">
      <c r="P890" t="str">
        <f t="shared" si="13"/>
        <v>中</v>
      </c>
    </row>
    <row r="891" spans="16:16" x14ac:dyDescent="0.45">
      <c r="P891" t="str">
        <f t="shared" si="13"/>
        <v>中</v>
      </c>
    </row>
    <row r="892" spans="16:16" x14ac:dyDescent="0.45">
      <c r="P892" t="str">
        <f t="shared" si="13"/>
        <v>中</v>
      </c>
    </row>
    <row r="893" spans="16:16" x14ac:dyDescent="0.45">
      <c r="P893" t="str">
        <f t="shared" si="13"/>
        <v>中</v>
      </c>
    </row>
    <row r="894" spans="16:16" x14ac:dyDescent="0.45">
      <c r="P894" t="str">
        <f t="shared" si="13"/>
        <v>中</v>
      </c>
    </row>
    <row r="895" spans="16:16" x14ac:dyDescent="0.45">
      <c r="P895" t="str">
        <f t="shared" si="13"/>
        <v>中</v>
      </c>
    </row>
    <row r="896" spans="16:16" x14ac:dyDescent="0.45">
      <c r="P896" t="str">
        <f t="shared" si="13"/>
        <v>中</v>
      </c>
    </row>
    <row r="897" spans="16:16" x14ac:dyDescent="0.45">
      <c r="P897" t="str">
        <f t="shared" si="13"/>
        <v>中</v>
      </c>
    </row>
    <row r="898" spans="16:16" x14ac:dyDescent="0.45">
      <c r="P898" t="str">
        <f t="shared" si="13"/>
        <v>中</v>
      </c>
    </row>
    <row r="899" spans="16:16" x14ac:dyDescent="0.45">
      <c r="P899" t="str">
        <f t="shared" ref="P899:P962" si="14">E899&amp;"中"</f>
        <v>中</v>
      </c>
    </row>
    <row r="900" spans="16:16" x14ac:dyDescent="0.45">
      <c r="P900" t="str">
        <f t="shared" si="14"/>
        <v>中</v>
      </c>
    </row>
    <row r="901" spans="16:16" x14ac:dyDescent="0.45">
      <c r="P901" t="str">
        <f t="shared" si="14"/>
        <v>中</v>
      </c>
    </row>
    <row r="902" spans="16:16" x14ac:dyDescent="0.45">
      <c r="P902" t="str">
        <f t="shared" si="14"/>
        <v>中</v>
      </c>
    </row>
    <row r="903" spans="16:16" x14ac:dyDescent="0.45">
      <c r="P903" t="str">
        <f t="shared" si="14"/>
        <v>中</v>
      </c>
    </row>
    <row r="904" spans="16:16" x14ac:dyDescent="0.45">
      <c r="P904" t="str">
        <f t="shared" si="14"/>
        <v>中</v>
      </c>
    </row>
    <row r="905" spans="16:16" x14ac:dyDescent="0.45">
      <c r="P905" t="str">
        <f t="shared" si="14"/>
        <v>中</v>
      </c>
    </row>
    <row r="906" spans="16:16" x14ac:dyDescent="0.45">
      <c r="P906" t="str">
        <f t="shared" si="14"/>
        <v>中</v>
      </c>
    </row>
    <row r="907" spans="16:16" x14ac:dyDescent="0.45">
      <c r="P907" t="str">
        <f t="shared" si="14"/>
        <v>中</v>
      </c>
    </row>
    <row r="908" spans="16:16" x14ac:dyDescent="0.45">
      <c r="P908" t="str">
        <f t="shared" si="14"/>
        <v>中</v>
      </c>
    </row>
    <row r="909" spans="16:16" x14ac:dyDescent="0.45">
      <c r="P909" t="str">
        <f t="shared" si="14"/>
        <v>中</v>
      </c>
    </row>
    <row r="910" spans="16:16" x14ac:dyDescent="0.45">
      <c r="P910" t="str">
        <f t="shared" si="14"/>
        <v>中</v>
      </c>
    </row>
    <row r="911" spans="16:16" x14ac:dyDescent="0.45">
      <c r="P911" t="str">
        <f t="shared" si="14"/>
        <v>中</v>
      </c>
    </row>
    <row r="912" spans="16:16" x14ac:dyDescent="0.45">
      <c r="P912" t="str">
        <f t="shared" si="14"/>
        <v>中</v>
      </c>
    </row>
    <row r="913" spans="16:16" x14ac:dyDescent="0.45">
      <c r="P913" t="str">
        <f t="shared" si="14"/>
        <v>中</v>
      </c>
    </row>
    <row r="914" spans="16:16" x14ac:dyDescent="0.45">
      <c r="P914" t="str">
        <f t="shared" si="14"/>
        <v>中</v>
      </c>
    </row>
    <row r="915" spans="16:16" x14ac:dyDescent="0.45">
      <c r="P915" t="str">
        <f t="shared" si="14"/>
        <v>中</v>
      </c>
    </row>
    <row r="916" spans="16:16" x14ac:dyDescent="0.45">
      <c r="P916" t="str">
        <f t="shared" si="14"/>
        <v>中</v>
      </c>
    </row>
    <row r="917" spans="16:16" x14ac:dyDescent="0.45">
      <c r="P917" t="str">
        <f t="shared" si="14"/>
        <v>中</v>
      </c>
    </row>
    <row r="918" spans="16:16" x14ac:dyDescent="0.45">
      <c r="P918" t="str">
        <f t="shared" si="14"/>
        <v>中</v>
      </c>
    </row>
    <row r="919" spans="16:16" x14ac:dyDescent="0.45">
      <c r="P919" t="str">
        <f t="shared" si="14"/>
        <v>中</v>
      </c>
    </row>
    <row r="920" spans="16:16" x14ac:dyDescent="0.45">
      <c r="P920" t="str">
        <f t="shared" si="14"/>
        <v>中</v>
      </c>
    </row>
    <row r="921" spans="16:16" x14ac:dyDescent="0.45">
      <c r="P921" t="str">
        <f t="shared" si="14"/>
        <v>中</v>
      </c>
    </row>
    <row r="922" spans="16:16" x14ac:dyDescent="0.45">
      <c r="P922" t="str">
        <f t="shared" si="14"/>
        <v>中</v>
      </c>
    </row>
    <row r="923" spans="16:16" x14ac:dyDescent="0.45">
      <c r="P923" t="str">
        <f t="shared" si="14"/>
        <v>中</v>
      </c>
    </row>
    <row r="924" spans="16:16" x14ac:dyDescent="0.45">
      <c r="P924" t="str">
        <f t="shared" si="14"/>
        <v>中</v>
      </c>
    </row>
    <row r="925" spans="16:16" x14ac:dyDescent="0.45">
      <c r="P925" t="str">
        <f t="shared" si="14"/>
        <v>中</v>
      </c>
    </row>
    <row r="926" spans="16:16" x14ac:dyDescent="0.45">
      <c r="P926" t="str">
        <f t="shared" si="14"/>
        <v>中</v>
      </c>
    </row>
    <row r="927" spans="16:16" x14ac:dyDescent="0.45">
      <c r="P927" t="str">
        <f t="shared" si="14"/>
        <v>中</v>
      </c>
    </row>
    <row r="928" spans="16:16" x14ac:dyDescent="0.45">
      <c r="P928" t="str">
        <f t="shared" si="14"/>
        <v>中</v>
      </c>
    </row>
    <row r="929" spans="16:16" x14ac:dyDescent="0.45">
      <c r="P929" t="str">
        <f t="shared" si="14"/>
        <v>中</v>
      </c>
    </row>
    <row r="930" spans="16:16" x14ac:dyDescent="0.45">
      <c r="P930" t="str">
        <f t="shared" si="14"/>
        <v>中</v>
      </c>
    </row>
    <row r="931" spans="16:16" x14ac:dyDescent="0.45">
      <c r="P931" t="str">
        <f t="shared" si="14"/>
        <v>中</v>
      </c>
    </row>
    <row r="932" spans="16:16" x14ac:dyDescent="0.45">
      <c r="P932" t="str">
        <f t="shared" si="14"/>
        <v>中</v>
      </c>
    </row>
    <row r="933" spans="16:16" x14ac:dyDescent="0.45">
      <c r="P933" t="str">
        <f t="shared" si="14"/>
        <v>中</v>
      </c>
    </row>
    <row r="934" spans="16:16" x14ac:dyDescent="0.45">
      <c r="P934" t="str">
        <f t="shared" si="14"/>
        <v>中</v>
      </c>
    </row>
    <row r="935" spans="16:16" x14ac:dyDescent="0.45">
      <c r="P935" t="str">
        <f t="shared" si="14"/>
        <v>中</v>
      </c>
    </row>
    <row r="936" spans="16:16" x14ac:dyDescent="0.45">
      <c r="P936" t="str">
        <f t="shared" si="14"/>
        <v>中</v>
      </c>
    </row>
    <row r="937" spans="16:16" x14ac:dyDescent="0.45">
      <c r="P937" t="str">
        <f t="shared" si="14"/>
        <v>中</v>
      </c>
    </row>
    <row r="938" spans="16:16" x14ac:dyDescent="0.45">
      <c r="P938" t="str">
        <f t="shared" si="14"/>
        <v>中</v>
      </c>
    </row>
    <row r="939" spans="16:16" x14ac:dyDescent="0.45">
      <c r="P939" t="str">
        <f t="shared" si="14"/>
        <v>中</v>
      </c>
    </row>
    <row r="940" spans="16:16" x14ac:dyDescent="0.45">
      <c r="P940" t="str">
        <f t="shared" si="14"/>
        <v>中</v>
      </c>
    </row>
    <row r="941" spans="16:16" x14ac:dyDescent="0.45">
      <c r="P941" t="str">
        <f t="shared" si="14"/>
        <v>中</v>
      </c>
    </row>
    <row r="942" spans="16:16" x14ac:dyDescent="0.45">
      <c r="P942" t="str">
        <f t="shared" si="14"/>
        <v>中</v>
      </c>
    </row>
    <row r="943" spans="16:16" x14ac:dyDescent="0.45">
      <c r="P943" t="str">
        <f t="shared" si="14"/>
        <v>中</v>
      </c>
    </row>
    <row r="944" spans="16:16" x14ac:dyDescent="0.45">
      <c r="P944" t="str">
        <f t="shared" si="14"/>
        <v>中</v>
      </c>
    </row>
    <row r="945" spans="16:16" x14ac:dyDescent="0.45">
      <c r="P945" t="str">
        <f t="shared" si="14"/>
        <v>中</v>
      </c>
    </row>
    <row r="946" spans="16:16" x14ac:dyDescent="0.45">
      <c r="P946" t="str">
        <f t="shared" si="14"/>
        <v>中</v>
      </c>
    </row>
    <row r="947" spans="16:16" x14ac:dyDescent="0.45">
      <c r="P947" t="str">
        <f t="shared" si="14"/>
        <v>中</v>
      </c>
    </row>
    <row r="948" spans="16:16" x14ac:dyDescent="0.45">
      <c r="P948" t="str">
        <f t="shared" si="14"/>
        <v>中</v>
      </c>
    </row>
    <row r="949" spans="16:16" x14ac:dyDescent="0.45">
      <c r="P949" t="str">
        <f t="shared" si="14"/>
        <v>中</v>
      </c>
    </row>
    <row r="950" spans="16:16" x14ac:dyDescent="0.45">
      <c r="P950" t="str">
        <f t="shared" si="14"/>
        <v>中</v>
      </c>
    </row>
    <row r="951" spans="16:16" x14ac:dyDescent="0.45">
      <c r="P951" t="str">
        <f t="shared" si="14"/>
        <v>中</v>
      </c>
    </row>
    <row r="952" spans="16:16" x14ac:dyDescent="0.45">
      <c r="P952" t="str">
        <f t="shared" si="14"/>
        <v>中</v>
      </c>
    </row>
    <row r="953" spans="16:16" x14ac:dyDescent="0.45">
      <c r="P953" t="str">
        <f t="shared" si="14"/>
        <v>中</v>
      </c>
    </row>
    <row r="954" spans="16:16" x14ac:dyDescent="0.45">
      <c r="P954" t="str">
        <f t="shared" si="14"/>
        <v>中</v>
      </c>
    </row>
    <row r="955" spans="16:16" x14ac:dyDescent="0.45">
      <c r="P955" t="str">
        <f t="shared" si="14"/>
        <v>中</v>
      </c>
    </row>
    <row r="956" spans="16:16" x14ac:dyDescent="0.45">
      <c r="P956" t="str">
        <f t="shared" si="14"/>
        <v>中</v>
      </c>
    </row>
    <row r="957" spans="16:16" x14ac:dyDescent="0.45">
      <c r="P957" t="str">
        <f t="shared" si="14"/>
        <v>中</v>
      </c>
    </row>
    <row r="958" spans="16:16" x14ac:dyDescent="0.45">
      <c r="P958" t="str">
        <f t="shared" si="14"/>
        <v>中</v>
      </c>
    </row>
    <row r="959" spans="16:16" x14ac:dyDescent="0.45">
      <c r="P959" t="str">
        <f t="shared" si="14"/>
        <v>中</v>
      </c>
    </row>
    <row r="960" spans="16:16" x14ac:dyDescent="0.45">
      <c r="P960" t="str">
        <f t="shared" si="14"/>
        <v>中</v>
      </c>
    </row>
    <row r="961" spans="16:16" x14ac:dyDescent="0.45">
      <c r="P961" t="str">
        <f t="shared" si="14"/>
        <v>中</v>
      </c>
    </row>
    <row r="962" spans="16:16" x14ac:dyDescent="0.45">
      <c r="P962" t="str">
        <f t="shared" si="14"/>
        <v>中</v>
      </c>
    </row>
    <row r="963" spans="16:16" x14ac:dyDescent="0.45">
      <c r="P963" t="str">
        <f t="shared" ref="P963:P986" si="15">E963&amp;"中"</f>
        <v>中</v>
      </c>
    </row>
    <row r="964" spans="16:16" x14ac:dyDescent="0.45">
      <c r="P964" t="str">
        <f t="shared" si="15"/>
        <v>中</v>
      </c>
    </row>
    <row r="965" spans="16:16" x14ac:dyDescent="0.45">
      <c r="P965" t="str">
        <f t="shared" si="15"/>
        <v>中</v>
      </c>
    </row>
    <row r="966" spans="16:16" x14ac:dyDescent="0.45">
      <c r="P966" t="str">
        <f t="shared" si="15"/>
        <v>中</v>
      </c>
    </row>
    <row r="967" spans="16:16" x14ac:dyDescent="0.45">
      <c r="P967" t="str">
        <f t="shared" si="15"/>
        <v>中</v>
      </c>
    </row>
    <row r="968" spans="16:16" x14ac:dyDescent="0.45">
      <c r="P968" t="str">
        <f t="shared" si="15"/>
        <v>中</v>
      </c>
    </row>
    <row r="969" spans="16:16" x14ac:dyDescent="0.45">
      <c r="P969" t="str">
        <f t="shared" si="15"/>
        <v>中</v>
      </c>
    </row>
    <row r="970" spans="16:16" x14ac:dyDescent="0.45">
      <c r="P970" t="str">
        <f t="shared" si="15"/>
        <v>中</v>
      </c>
    </row>
    <row r="971" spans="16:16" x14ac:dyDescent="0.45">
      <c r="P971" t="str">
        <f t="shared" si="15"/>
        <v>中</v>
      </c>
    </row>
    <row r="972" spans="16:16" x14ac:dyDescent="0.45">
      <c r="P972" t="str">
        <f t="shared" si="15"/>
        <v>中</v>
      </c>
    </row>
    <row r="973" spans="16:16" x14ac:dyDescent="0.45">
      <c r="P973" t="str">
        <f t="shared" si="15"/>
        <v>中</v>
      </c>
    </row>
    <row r="974" spans="16:16" x14ac:dyDescent="0.45">
      <c r="P974" t="str">
        <f t="shared" si="15"/>
        <v>中</v>
      </c>
    </row>
    <row r="975" spans="16:16" x14ac:dyDescent="0.45">
      <c r="P975" t="str">
        <f t="shared" si="15"/>
        <v>中</v>
      </c>
    </row>
    <row r="976" spans="16:16" x14ac:dyDescent="0.45">
      <c r="P976" t="str">
        <f t="shared" si="15"/>
        <v>中</v>
      </c>
    </row>
    <row r="977" spans="16:16" x14ac:dyDescent="0.45">
      <c r="P977" t="str">
        <f t="shared" si="15"/>
        <v>中</v>
      </c>
    </row>
    <row r="978" spans="16:16" x14ac:dyDescent="0.45">
      <c r="P978" t="str">
        <f t="shared" si="15"/>
        <v>中</v>
      </c>
    </row>
    <row r="979" spans="16:16" x14ac:dyDescent="0.45">
      <c r="P979" t="str">
        <f t="shared" si="15"/>
        <v>中</v>
      </c>
    </row>
    <row r="980" spans="16:16" x14ac:dyDescent="0.45">
      <c r="P980" t="str">
        <f t="shared" si="15"/>
        <v>中</v>
      </c>
    </row>
    <row r="981" spans="16:16" x14ac:dyDescent="0.45">
      <c r="P981" t="str">
        <f t="shared" si="15"/>
        <v>中</v>
      </c>
    </row>
    <row r="982" spans="16:16" x14ac:dyDescent="0.45">
      <c r="P982" t="str">
        <f t="shared" si="15"/>
        <v>中</v>
      </c>
    </row>
    <row r="983" spans="16:16" x14ac:dyDescent="0.45">
      <c r="P983" t="str">
        <f t="shared" si="15"/>
        <v>中</v>
      </c>
    </row>
    <row r="984" spans="16:16" x14ac:dyDescent="0.45">
      <c r="P984" t="str">
        <f t="shared" si="15"/>
        <v>中</v>
      </c>
    </row>
    <row r="985" spans="16:16" x14ac:dyDescent="0.45">
      <c r="P985" t="str">
        <f t="shared" si="15"/>
        <v>中</v>
      </c>
    </row>
    <row r="986" spans="16:16" x14ac:dyDescent="0.45">
      <c r="P986" t="str">
        <f t="shared" si="15"/>
        <v>中</v>
      </c>
    </row>
  </sheetData>
  <phoneticPr fontId="1"/>
  <conditionalFormatting sqref="B448:C449">
    <cfRule type="expression" dxfId="31" priority="1" stopIfTrue="1">
      <formula>AND(A448="男")</formula>
    </cfRule>
    <cfRule type="expression" dxfId="30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0"/>
  <sheetViews>
    <sheetView tabSelected="1" zoomScaleNormal="100" workbookViewId="0"/>
  </sheetViews>
  <sheetFormatPr defaultRowHeight="18" x14ac:dyDescent="0.45"/>
  <sheetData>
    <row r="1" spans="1:10" x14ac:dyDescent="0.45">
      <c r="A1" s="117" t="s">
        <v>2096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18.600000000000001" thickBot="1" x14ac:dyDescent="0.5">
      <c r="A2" s="150" t="s">
        <v>2095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x14ac:dyDescent="0.45">
      <c r="A3" s="43" t="s">
        <v>1504</v>
      </c>
    </row>
    <row r="4" spans="1:10" x14ac:dyDescent="0.45">
      <c r="A4" s="43" t="s">
        <v>1505</v>
      </c>
    </row>
    <row r="5" spans="1:10" x14ac:dyDescent="0.45">
      <c r="A5" s="43" t="s">
        <v>1506</v>
      </c>
    </row>
    <row r="23" spans="1:1" x14ac:dyDescent="0.45">
      <c r="A23" s="43" t="s">
        <v>2089</v>
      </c>
    </row>
    <row r="26" spans="1:1" x14ac:dyDescent="0.45">
      <c r="A26" s="43"/>
    </row>
    <row r="29" spans="1:1" x14ac:dyDescent="0.45">
      <c r="A29" s="43"/>
    </row>
    <row r="32" spans="1:1" ht="18.600000000000001" thickBot="1" x14ac:dyDescent="0.5">
      <c r="A32" s="43"/>
    </row>
    <row r="33" spans="1:10" ht="18.600000000000001" thickBot="1" x14ac:dyDescent="0.5">
      <c r="A33" s="42" t="s">
        <v>2090</v>
      </c>
      <c r="B33" s="100"/>
      <c r="C33" s="100"/>
      <c r="D33" s="100"/>
      <c r="E33" s="100"/>
      <c r="F33" s="100"/>
      <c r="G33" s="100"/>
      <c r="H33" s="100"/>
      <c r="I33" s="100"/>
      <c r="J33" s="101"/>
    </row>
    <row r="35" spans="1:10" x14ac:dyDescent="0.45">
      <c r="A35" s="43" t="s">
        <v>2091</v>
      </c>
    </row>
    <row r="36" spans="1:10" x14ac:dyDescent="0.45">
      <c r="A36" s="43" t="s">
        <v>2092</v>
      </c>
    </row>
    <row r="37" spans="1:10" x14ac:dyDescent="0.45">
      <c r="A37" s="43" t="s">
        <v>2093</v>
      </c>
    </row>
    <row r="38" spans="1:10" x14ac:dyDescent="0.45">
      <c r="A38" s="43" t="s">
        <v>2094</v>
      </c>
    </row>
    <row r="48" spans="1:10" x14ac:dyDescent="0.45">
      <c r="A48" s="43"/>
    </row>
    <row r="49" spans="1:1" x14ac:dyDescent="0.45">
      <c r="A49" s="43"/>
    </row>
    <row r="50" spans="1:1" x14ac:dyDescent="0.45">
      <c r="A50" s="43"/>
    </row>
  </sheetData>
  <sheetProtection sheet="1" objects="1" scenarios="1"/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1575</v>
      </c>
      <c r="C1" s="59" t="str">
        <f ca="1">DBCS(YEAR(TODAY())&amp;"年度 第"&amp;DBCS(YEAR(TODAY())-2021)&amp;"回 市川・浦安　秋季陸上競技記録会 申込一覧表（市川・浦安支部中学）")</f>
        <v>２０２３年度　第２回　市川・浦安　秋季陸上競技記録会　申込一覧表（市川・浦安支部中学）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X1" t="s">
        <v>1569</v>
      </c>
      <c r="Y1" t="s">
        <v>1570</v>
      </c>
      <c r="Z1" t="s">
        <v>1571</v>
      </c>
      <c r="AA1" t="s">
        <v>1572</v>
      </c>
      <c r="AB1" t="s">
        <v>1573</v>
      </c>
      <c r="AC1" t="s">
        <v>1574</v>
      </c>
    </row>
    <row r="2" spans="1:30" s="44" customFormat="1" ht="13.5" customHeight="1" thickBot="1" x14ac:dyDescent="0.5">
      <c r="C2" s="45" t="s">
        <v>1551</v>
      </c>
      <c r="D2" s="46" t="s">
        <v>1327</v>
      </c>
      <c r="E2" s="47" t="s">
        <v>14</v>
      </c>
      <c r="F2" s="48" t="s">
        <v>15</v>
      </c>
      <c r="G2" s="49" t="s">
        <v>1552</v>
      </c>
      <c r="H2" s="46" t="s">
        <v>1383</v>
      </c>
      <c r="I2" s="46" t="s">
        <v>1384</v>
      </c>
      <c r="J2" s="47" t="s">
        <v>16</v>
      </c>
      <c r="K2" s="50" t="s">
        <v>1328</v>
      </c>
      <c r="L2" s="51" t="s">
        <v>1329</v>
      </c>
      <c r="M2" s="49" t="s">
        <v>1555</v>
      </c>
      <c r="N2" s="46" t="s">
        <v>1383</v>
      </c>
      <c r="O2" s="46" t="s">
        <v>1384</v>
      </c>
      <c r="P2" s="47" t="s">
        <v>16</v>
      </c>
      <c r="Q2" s="50" t="s">
        <v>1328</v>
      </c>
      <c r="R2" s="51" t="s">
        <v>1329</v>
      </c>
      <c r="S2" s="52" t="s">
        <v>1556</v>
      </c>
      <c r="T2" s="44" t="s">
        <v>16</v>
      </c>
      <c r="U2" s="44" t="s">
        <v>1562</v>
      </c>
      <c r="V2" s="44" t="s">
        <v>1563</v>
      </c>
      <c r="W2" s="44" t="s">
        <v>1564</v>
      </c>
    </row>
    <row r="3" spans="1:30" s="44" customFormat="1" ht="10.199999999999999" customHeight="1" thickTop="1" x14ac:dyDescent="0.45">
      <c r="A3" s="44" t="s">
        <v>1553</v>
      </c>
      <c r="B3" s="44">
        <v>1</v>
      </c>
      <c r="C3" s="120"/>
      <c r="D3" s="121"/>
      <c r="E3" s="122" t="str">
        <f ca="1">IF(ISERROR(VLOOKUP($D3,INDIRECT("中学"&amp;$C3&amp;"選手データ!A:Z"),MATCH("姓",INDIRECT("中学"&amp;$C3&amp;"選手データ!1:1"),0),0)),"",VLOOKUP($D3,INDIRECT("中学"&amp;$C3&amp;"選手データ!A:Z"),MATCH("姓",INDIRECT("中学"&amp;$C3&amp;"選手データ!1:1"),0),0)&amp;"　"&amp;VLOOKUP($D3,INDIRECT("中学"&amp;$C3&amp;"選手データ!A:Z"),MATCH("名",INDIRECT("中学"&amp;$C3&amp;"選手データ!1:1"),0),0))</f>
        <v/>
      </c>
      <c r="F3" s="123" t="str">
        <f ca="1">IF(ISERROR(VLOOKUP($D3,INDIRECT("中学"&amp;$C3&amp;"選手データ!A:Z"),MATCH(F$2,INDIRECT("中学"&amp;$C3&amp;"選手データ!1:1"),0),0)),"",VLOOKUP($D3,INDIRECT("中学"&amp;$C3&amp;"選手データ!A:Z"),MATCH(F$2,INDIRECT("中学"&amp;$C3&amp;"選手データ!1:1"),0),0))</f>
        <v/>
      </c>
      <c r="G3" s="124"/>
      <c r="H3" s="125" t="str">
        <f>IF(G3="","",VLOOKUP(G3,競技csv!$F:$O,MATCH(H$2,競技csv!$1:$1,0)-MATCH("競技名",競技csv!$1:$1,0)+1,0))</f>
        <v/>
      </c>
      <c r="I3" s="125" t="str">
        <f>IF(G3="","",VLOOKUP(G3,競技csv!$F:$O,MATCH(I$2,競技csv!$1:$1,0)-MATCH("競技名",競技csv!$1:$1,0)+1,0))</f>
        <v/>
      </c>
      <c r="J3" s="126"/>
      <c r="K3" s="127"/>
      <c r="L3" s="128"/>
      <c r="M3" s="124"/>
      <c r="N3" s="125" t="str">
        <f>IF(M3="","",VLOOKUP(M3,競技csv!$F:$O,MATCH(N$2,競技csv!$1:$1,0)-MATCH("競技名",競技csv!$1:$1,0)+1,0))</f>
        <v/>
      </c>
      <c r="O3" s="125" t="str">
        <f>IF(M3="","",VLOOKUP(M3,競技csv!$F:$O,MATCH(O$2,競技csv!$1:$1,0)-MATCH("競技名",競技csv!$1:$1,0)+1,0))</f>
        <v/>
      </c>
      <c r="P3" s="126"/>
      <c r="Q3" s="127"/>
      <c r="R3" s="128"/>
      <c r="S3" s="129"/>
      <c r="T3" s="44" t="str">
        <f t="shared" ref="T3:T34" si="0">IF($S3="","",IF(VLOOKUP($C3&amp;$S3,$P$65:$S$70,MATCH(T$2,$P$64:$S$64,0),0)=0,"",VLOOKUP($C3&amp;$S3,$P$65:$S$70,MATCH(T$2,$P$64:$S$64,0),0)))</f>
        <v/>
      </c>
      <c r="U3" s="58" t="str">
        <f t="shared" ref="U3:V22" si="1">IF($S3="","",VLOOKUP($C3&amp;$S3,$P$65:$S$70,MATCH(U$2,$P$64:$S$64,0),0))</f>
        <v/>
      </c>
      <c r="V3" s="58" t="str">
        <f t="shared" si="1"/>
        <v/>
      </c>
      <c r="W3" s="44" t="str">
        <f>IF(S3="","",C3&amp;S3)</f>
        <v/>
      </c>
      <c r="X3" s="44">
        <f t="shared" ref="X3:X34" si="2">IF($W3=X$1,X2+1,X2)</f>
        <v>0</v>
      </c>
      <c r="Y3" s="44">
        <f t="shared" ref="Y3:AC3" si="3">IF($W3=Y$1,Y2+1,Y2)</f>
        <v>0</v>
      </c>
      <c r="Z3" s="44">
        <f t="shared" si="3"/>
        <v>0</v>
      </c>
      <c r="AA3" s="44">
        <f t="shared" si="3"/>
        <v>0</v>
      </c>
      <c r="AB3" s="44">
        <f t="shared" si="3"/>
        <v>0</v>
      </c>
      <c r="AC3" s="44">
        <f t="shared" si="3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1554</v>
      </c>
      <c r="B4" s="44">
        <v>2</v>
      </c>
      <c r="C4" s="120"/>
      <c r="D4" s="131"/>
      <c r="E4" s="132" t="str">
        <f t="shared" ref="E4:E62" ca="1" si="4">IF(ISERROR(VLOOKUP($D4,INDIRECT("中学"&amp;$C4&amp;"選手データ!A:Z"),MATCH("姓",INDIRECT("中学"&amp;$C4&amp;"選手データ!1:1"),0),0)),"",VLOOKUP($D4,INDIRECT("中学"&amp;$C4&amp;"選手データ!A:Z"),MATCH("姓",INDIRECT("中学"&amp;$C4&amp;"選手データ!1:1"),0),0)&amp;"　"&amp;VLOOKUP($D4,INDIRECT("中学"&amp;$C4&amp;"選手データ!A:Z"),MATCH("名",INDIRECT("中学"&amp;$C4&amp;"選手データ!1:1"),0),0))</f>
        <v/>
      </c>
      <c r="F4" s="133" t="str">
        <f t="shared" ref="F4:F62" ca="1" si="5">IF(ISERROR(VLOOKUP($D4,INDIRECT("中学"&amp;$C4&amp;"選手データ!A:Z"),MATCH(F$2,INDIRECT("中学"&amp;$C4&amp;"選手データ!1:1"),0),0)),"",VLOOKUP($D4,INDIRECT("中学"&amp;$C4&amp;"選手データ!A:Z"),MATCH(F$2,INDIRECT("中学"&amp;$C4&amp;"選手データ!1:1"),0),0))</f>
        <v/>
      </c>
      <c r="G4" s="124"/>
      <c r="H4" s="135" t="str">
        <f>IF(G4="","",VLOOKUP(G4,競技csv!$F:$O,MATCH(H$2,競技csv!$1:$1,0)-MATCH("競技名",競技csv!$1:$1,0)+1,0))</f>
        <v/>
      </c>
      <c r="I4" s="135" t="str">
        <f>IF(G4="","",VLOOKUP(G4,競技csv!$F:$O,MATCH(I$2,競技csv!$1:$1,0)-MATCH("競技名",競技csv!$1:$1,0)+1,0))</f>
        <v/>
      </c>
      <c r="J4" s="136"/>
      <c r="K4" s="137"/>
      <c r="L4" s="138"/>
      <c r="M4" s="134"/>
      <c r="N4" s="135" t="str">
        <f>IF(M4="","",VLOOKUP(M4,競技csv!$F:$O,MATCH(N$2,競技csv!$1:$1,0)-MATCH("競技名",競技csv!$1:$1,0)+1,0))</f>
        <v/>
      </c>
      <c r="O4" s="135" t="str">
        <f>IF(M4="","",VLOOKUP(M4,競技csv!$F:$O,MATCH(O$2,競技csv!$1:$1,0)-MATCH("競技名",競技csv!$1:$1,0)+1,0))</f>
        <v/>
      </c>
      <c r="P4" s="136"/>
      <c r="Q4" s="137"/>
      <c r="R4" s="138"/>
      <c r="S4" s="129"/>
      <c r="T4" s="44" t="str">
        <f t="shared" si="0"/>
        <v/>
      </c>
      <c r="U4" s="58" t="str">
        <f t="shared" si="1"/>
        <v/>
      </c>
      <c r="V4" s="58" t="str">
        <f t="shared" si="1"/>
        <v/>
      </c>
      <c r="W4" s="44" t="str">
        <f>IF(S4="","",C4&amp;S4)</f>
        <v/>
      </c>
      <c r="X4" s="44">
        <f t="shared" si="2"/>
        <v>0</v>
      </c>
      <c r="Y4" s="44">
        <f t="shared" ref="Y4:Y62" si="6">IF($W4=Y$1,Y3+1,Y3)</f>
        <v>0</v>
      </c>
      <c r="Z4" s="44">
        <f t="shared" ref="Z4:Z62" si="7">IF($W4=Z$1,Z3+1,Z3)</f>
        <v>0</v>
      </c>
      <c r="AA4" s="44">
        <f t="shared" ref="AA4:AA62" si="8">IF($W4=AA$1,AA3+1,AA3)</f>
        <v>0</v>
      </c>
      <c r="AB4" s="44">
        <f t="shared" ref="AB4:AB62" si="9">IF($W4=AB$1,AB3+1,AB3)</f>
        <v>0</v>
      </c>
      <c r="AC4" s="44">
        <f t="shared" ref="AC4:AC62" si="10">IF($W4=AC$1,AC3+1,AC3)</f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1556</v>
      </c>
      <c r="C5" s="120"/>
      <c r="D5" s="131"/>
      <c r="E5" s="132" t="str">
        <f t="shared" ca="1" si="4"/>
        <v/>
      </c>
      <c r="F5" s="133" t="str">
        <f t="shared" ca="1" si="5"/>
        <v/>
      </c>
      <c r="G5" s="124"/>
      <c r="H5" s="135" t="str">
        <f>IF(G5="","",VLOOKUP(G5,競技csv!$F:$O,MATCH(H$2,競技csv!$1:$1,0)-MATCH("競技名",競技csv!$1:$1,0)+1,0))</f>
        <v/>
      </c>
      <c r="I5" s="135" t="str">
        <f>IF(G5="","",VLOOKUP(G5,競技csv!$F:$O,MATCH(I$2,競技csv!$1:$1,0)-MATCH("競技名",競技csv!$1:$1,0)+1,0))</f>
        <v/>
      </c>
      <c r="J5" s="136"/>
      <c r="K5" s="137"/>
      <c r="L5" s="138"/>
      <c r="M5" s="134"/>
      <c r="N5" s="135" t="str">
        <f>IF(M5="","",VLOOKUP(M5,競技csv!$F:$O,MATCH(N$2,競技csv!$1:$1,0)-MATCH("競技名",競技csv!$1:$1,0)+1,0))</f>
        <v/>
      </c>
      <c r="O5" s="135" t="str">
        <f>IF(M5="","",VLOOKUP(M5,競技csv!$F:$O,MATCH(O$2,競技csv!$1:$1,0)-MATCH("競技名",競技csv!$1:$1,0)+1,0))</f>
        <v/>
      </c>
      <c r="P5" s="136"/>
      <c r="Q5" s="137"/>
      <c r="R5" s="138"/>
      <c r="S5" s="129"/>
      <c r="T5" s="44" t="str">
        <f t="shared" si="0"/>
        <v/>
      </c>
      <c r="U5" s="58" t="str">
        <f t="shared" si="1"/>
        <v/>
      </c>
      <c r="V5" s="58" t="str">
        <f t="shared" si="1"/>
        <v/>
      </c>
      <c r="W5" s="44" t="str">
        <f t="shared" ref="W5:W62" si="11">IF(S5="","",C5&amp;S5)</f>
        <v/>
      </c>
      <c r="X5" s="44">
        <f t="shared" si="2"/>
        <v>0</v>
      </c>
      <c r="Y5" s="44">
        <f t="shared" si="6"/>
        <v>0</v>
      </c>
      <c r="Z5" s="44">
        <f t="shared" si="7"/>
        <v>0</v>
      </c>
      <c r="AA5" s="44">
        <f t="shared" si="8"/>
        <v>0</v>
      </c>
      <c r="AB5" s="44">
        <f t="shared" si="9"/>
        <v>0</v>
      </c>
      <c r="AC5" s="44">
        <f t="shared" si="10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120"/>
      <c r="D6" s="131"/>
      <c r="E6" s="132" t="str">
        <f t="shared" ca="1" si="4"/>
        <v/>
      </c>
      <c r="F6" s="133" t="str">
        <f t="shared" ca="1" si="5"/>
        <v/>
      </c>
      <c r="G6" s="124"/>
      <c r="H6" s="135" t="str">
        <f>IF(G6="","",VLOOKUP(G6,競技csv!$F:$O,MATCH(H$2,競技csv!$1:$1,0)-MATCH("競技名",競技csv!$1:$1,0)+1,0))</f>
        <v/>
      </c>
      <c r="I6" s="135" t="str">
        <f>IF(G6="","",VLOOKUP(G6,競技csv!$F:$O,MATCH(I$2,競技csv!$1:$1,0)-MATCH("競技名",競技csv!$1:$1,0)+1,0))</f>
        <v/>
      </c>
      <c r="J6" s="136"/>
      <c r="K6" s="137"/>
      <c r="L6" s="138"/>
      <c r="M6" s="134"/>
      <c r="N6" s="135" t="str">
        <f>IF(M6="","",VLOOKUP(M6,競技csv!$F:$O,MATCH(N$2,競技csv!$1:$1,0)-MATCH("競技名",競技csv!$1:$1,0)+1,0))</f>
        <v/>
      </c>
      <c r="O6" s="135" t="str">
        <f>IF(M6="","",VLOOKUP(M6,競技csv!$F:$O,MATCH(O$2,競技csv!$1:$1,0)-MATCH("競技名",競技csv!$1:$1,0)+1,0))</f>
        <v/>
      </c>
      <c r="P6" s="136"/>
      <c r="Q6" s="137"/>
      <c r="R6" s="138"/>
      <c r="S6" s="129"/>
      <c r="T6" s="44" t="str">
        <f t="shared" si="0"/>
        <v/>
      </c>
      <c r="U6" s="58" t="str">
        <f t="shared" si="1"/>
        <v/>
      </c>
      <c r="V6" s="58" t="str">
        <f t="shared" si="1"/>
        <v/>
      </c>
      <c r="W6" s="44" t="str">
        <f t="shared" si="11"/>
        <v/>
      </c>
      <c r="X6" s="44">
        <f t="shared" si="2"/>
        <v>0</v>
      </c>
      <c r="Y6" s="44">
        <f t="shared" si="6"/>
        <v>0</v>
      </c>
      <c r="Z6" s="44">
        <f t="shared" si="7"/>
        <v>0</v>
      </c>
      <c r="AA6" s="44">
        <f t="shared" si="8"/>
        <v>0</v>
      </c>
      <c r="AB6" s="44">
        <f t="shared" si="9"/>
        <v>0</v>
      </c>
      <c r="AC6" s="44">
        <f t="shared" si="10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1557</v>
      </c>
      <c r="B7" s="44">
        <v>0</v>
      </c>
      <c r="C7" s="130"/>
      <c r="D7" s="131"/>
      <c r="E7" s="132" t="str">
        <f t="shared" ca="1" si="4"/>
        <v/>
      </c>
      <c r="F7" s="133" t="str">
        <f t="shared" ca="1" si="5"/>
        <v/>
      </c>
      <c r="G7" s="134"/>
      <c r="H7" s="135" t="str">
        <f>IF(G7="","",VLOOKUP(G7,競技csv!$F:$O,MATCH(H$2,競技csv!$1:$1,0)-MATCH("競技名",競技csv!$1:$1,0)+1,0))</f>
        <v/>
      </c>
      <c r="I7" s="135" t="str">
        <f>IF(G7="","",VLOOKUP(G7,競技csv!$F:$O,MATCH(I$2,競技csv!$1:$1,0)-MATCH("競技名",競技csv!$1:$1,0)+1,0))</f>
        <v/>
      </c>
      <c r="J7" s="136"/>
      <c r="K7" s="137"/>
      <c r="L7" s="138"/>
      <c r="M7" s="134"/>
      <c r="N7" s="135" t="str">
        <f>IF(M7="","",VLOOKUP(M7,競技csv!$F:$O,MATCH(N$2,競技csv!$1:$1,0)-MATCH("競技名",競技csv!$1:$1,0)+1,0))</f>
        <v/>
      </c>
      <c r="O7" s="135" t="str">
        <f>IF(M7="","",VLOOKUP(M7,競技csv!$F:$O,MATCH(O$2,競技csv!$1:$1,0)-MATCH("競技名",競技csv!$1:$1,0)+1,0))</f>
        <v/>
      </c>
      <c r="P7" s="136"/>
      <c r="Q7" s="137"/>
      <c r="R7" s="138"/>
      <c r="S7" s="139"/>
      <c r="T7" s="44" t="str">
        <f t="shared" si="0"/>
        <v/>
      </c>
      <c r="U7" s="58" t="str">
        <f t="shared" si="1"/>
        <v/>
      </c>
      <c r="V7" s="58" t="str">
        <f t="shared" si="1"/>
        <v/>
      </c>
      <c r="W7" s="44" t="str">
        <f t="shared" si="11"/>
        <v/>
      </c>
      <c r="X7" s="44">
        <f t="shared" si="2"/>
        <v>0</v>
      </c>
      <c r="Y7" s="44">
        <f t="shared" si="6"/>
        <v>0</v>
      </c>
      <c r="Z7" s="44">
        <f t="shared" si="7"/>
        <v>0</v>
      </c>
      <c r="AA7" s="44">
        <f t="shared" si="8"/>
        <v>0</v>
      </c>
      <c r="AB7" s="44">
        <f t="shared" si="9"/>
        <v>0</v>
      </c>
      <c r="AC7" s="44">
        <f t="shared" si="10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1558</v>
      </c>
      <c r="B8" s="44">
        <v>100</v>
      </c>
      <c r="C8" s="130"/>
      <c r="D8" s="131"/>
      <c r="E8" s="132" t="str">
        <f t="shared" ca="1" si="4"/>
        <v/>
      </c>
      <c r="F8" s="133" t="str">
        <f t="shared" ca="1" si="5"/>
        <v/>
      </c>
      <c r="G8" s="134"/>
      <c r="H8" s="135" t="str">
        <f>IF(G8="","",VLOOKUP(G8,競技csv!$F:$O,MATCH(H$2,競技csv!$1:$1,0)-MATCH("競技名",競技csv!$1:$1,0)+1,0))</f>
        <v/>
      </c>
      <c r="I8" s="135" t="str">
        <f>IF(G8="","",VLOOKUP(G8,競技csv!$F:$O,MATCH(I$2,競技csv!$1:$1,0)-MATCH("競技名",競技csv!$1:$1,0)+1,0))</f>
        <v/>
      </c>
      <c r="J8" s="136"/>
      <c r="K8" s="137"/>
      <c r="L8" s="138"/>
      <c r="M8" s="134"/>
      <c r="N8" s="135" t="str">
        <f>IF(M8="","",VLOOKUP(M8,競技csv!$F:$O,MATCH(N$2,競技csv!$1:$1,0)-MATCH("競技名",競技csv!$1:$1,0)+1,0))</f>
        <v/>
      </c>
      <c r="O8" s="135" t="str">
        <f>IF(M8="","",VLOOKUP(M8,競技csv!$F:$O,MATCH(O$2,競技csv!$1:$1,0)-MATCH("競技名",競技csv!$1:$1,0)+1,0))</f>
        <v/>
      </c>
      <c r="P8" s="136"/>
      <c r="Q8" s="137"/>
      <c r="R8" s="138"/>
      <c r="S8" s="139"/>
      <c r="T8" s="44" t="str">
        <f t="shared" si="0"/>
        <v/>
      </c>
      <c r="U8" s="58" t="str">
        <f t="shared" si="1"/>
        <v/>
      </c>
      <c r="V8" s="58" t="str">
        <f t="shared" si="1"/>
        <v/>
      </c>
      <c r="W8" s="44" t="str">
        <f t="shared" si="11"/>
        <v/>
      </c>
      <c r="X8" s="44">
        <f t="shared" si="2"/>
        <v>0</v>
      </c>
      <c r="Y8" s="44">
        <f t="shared" si="6"/>
        <v>0</v>
      </c>
      <c r="Z8" s="44">
        <f t="shared" si="7"/>
        <v>0</v>
      </c>
      <c r="AA8" s="44">
        <f t="shared" si="8"/>
        <v>0</v>
      </c>
      <c r="AB8" s="44">
        <f t="shared" si="9"/>
        <v>0</v>
      </c>
      <c r="AC8" s="44">
        <f t="shared" si="10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1559</v>
      </c>
      <c r="B9" s="44">
        <v>200</v>
      </c>
      <c r="C9" s="130"/>
      <c r="D9" s="131"/>
      <c r="E9" s="132" t="str">
        <f t="shared" ca="1" si="4"/>
        <v/>
      </c>
      <c r="F9" s="133" t="str">
        <f t="shared" ca="1" si="5"/>
        <v/>
      </c>
      <c r="G9" s="134"/>
      <c r="H9" s="135" t="str">
        <f>IF(G9="","",VLOOKUP(G9,競技csv!$F:$O,MATCH(H$2,競技csv!$1:$1,0)-MATCH("競技名",競技csv!$1:$1,0)+1,0))</f>
        <v/>
      </c>
      <c r="I9" s="135" t="str">
        <f>IF(G9="","",VLOOKUP(G9,競技csv!$F:$O,MATCH(I$2,競技csv!$1:$1,0)-MATCH("競技名",競技csv!$1:$1,0)+1,0))</f>
        <v/>
      </c>
      <c r="J9" s="136"/>
      <c r="K9" s="137"/>
      <c r="L9" s="138"/>
      <c r="M9" s="134"/>
      <c r="N9" s="135" t="str">
        <f>IF(M9="","",VLOOKUP(M9,競技csv!$F:$O,MATCH(N$2,競技csv!$1:$1,0)-MATCH("競技名",競技csv!$1:$1,0)+1,0))</f>
        <v/>
      </c>
      <c r="O9" s="135" t="str">
        <f>IF(M9="","",VLOOKUP(M9,競技csv!$F:$O,MATCH(O$2,競技csv!$1:$1,0)-MATCH("競技名",競技csv!$1:$1,0)+1,0))</f>
        <v/>
      </c>
      <c r="P9" s="136"/>
      <c r="Q9" s="137"/>
      <c r="R9" s="138"/>
      <c r="S9" s="139"/>
      <c r="T9" s="44" t="str">
        <f t="shared" si="0"/>
        <v/>
      </c>
      <c r="U9" s="58" t="str">
        <f t="shared" si="1"/>
        <v/>
      </c>
      <c r="V9" s="58" t="str">
        <f t="shared" si="1"/>
        <v/>
      </c>
      <c r="W9" s="44" t="str">
        <f t="shared" si="11"/>
        <v/>
      </c>
      <c r="X9" s="44">
        <f t="shared" si="2"/>
        <v>0</v>
      </c>
      <c r="Y9" s="44">
        <f t="shared" si="6"/>
        <v>0</v>
      </c>
      <c r="Z9" s="44">
        <f t="shared" si="7"/>
        <v>0</v>
      </c>
      <c r="AA9" s="44">
        <f t="shared" si="8"/>
        <v>0</v>
      </c>
      <c r="AB9" s="44">
        <f t="shared" si="9"/>
        <v>0</v>
      </c>
      <c r="AC9" s="44">
        <f t="shared" si="10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130"/>
      <c r="D10" s="131"/>
      <c r="E10" s="132" t="str">
        <f t="shared" ca="1" si="4"/>
        <v/>
      </c>
      <c r="F10" s="133" t="str">
        <f t="shared" ca="1" si="5"/>
        <v/>
      </c>
      <c r="G10" s="134"/>
      <c r="H10" s="135" t="str">
        <f>IF(G10="","",VLOOKUP(G10,競技csv!$F:$O,MATCH(H$2,競技csv!$1:$1,0)-MATCH("競技名",競技csv!$1:$1,0)+1,0))</f>
        <v/>
      </c>
      <c r="I10" s="135" t="str">
        <f>IF(G10="","",VLOOKUP(G10,競技csv!$F:$O,MATCH(I$2,競技csv!$1:$1,0)-MATCH("競技名",競技csv!$1:$1,0)+1,0))</f>
        <v/>
      </c>
      <c r="J10" s="136"/>
      <c r="K10" s="137"/>
      <c r="L10" s="138"/>
      <c r="M10" s="134"/>
      <c r="N10" s="135" t="str">
        <f>IF(M10="","",VLOOKUP(M10,競技csv!$F:$O,MATCH(N$2,競技csv!$1:$1,0)-MATCH("競技名",競技csv!$1:$1,0)+1,0))</f>
        <v/>
      </c>
      <c r="O10" s="135" t="str">
        <f>IF(M10="","",VLOOKUP(M10,競技csv!$F:$O,MATCH(O$2,競技csv!$1:$1,0)-MATCH("競技名",競技csv!$1:$1,0)+1,0))</f>
        <v/>
      </c>
      <c r="P10" s="136"/>
      <c r="Q10" s="137"/>
      <c r="R10" s="138"/>
      <c r="S10" s="139"/>
      <c r="T10" s="44" t="str">
        <f t="shared" si="0"/>
        <v/>
      </c>
      <c r="U10" s="58" t="str">
        <f t="shared" si="1"/>
        <v/>
      </c>
      <c r="V10" s="58" t="str">
        <f t="shared" si="1"/>
        <v/>
      </c>
      <c r="W10" s="44" t="str">
        <f t="shared" si="11"/>
        <v/>
      </c>
      <c r="X10" s="44">
        <f t="shared" si="2"/>
        <v>0</v>
      </c>
      <c r="Y10" s="44">
        <f t="shared" si="6"/>
        <v>0</v>
      </c>
      <c r="Z10" s="44">
        <f t="shared" si="7"/>
        <v>0</v>
      </c>
      <c r="AA10" s="44">
        <f t="shared" si="8"/>
        <v>0</v>
      </c>
      <c r="AB10" s="44">
        <f t="shared" si="9"/>
        <v>0</v>
      </c>
      <c r="AC10" s="44">
        <f t="shared" si="10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130"/>
      <c r="D11" s="131"/>
      <c r="E11" s="132" t="str">
        <f t="shared" ca="1" si="4"/>
        <v/>
      </c>
      <c r="F11" s="133" t="str">
        <f t="shared" ca="1" si="5"/>
        <v/>
      </c>
      <c r="G11" s="134"/>
      <c r="H11" s="135" t="str">
        <f>IF(G11="","",VLOOKUP(G11,競技csv!$F:$O,MATCH(H$2,競技csv!$1:$1,0)-MATCH("競技名",競技csv!$1:$1,0)+1,0))</f>
        <v/>
      </c>
      <c r="I11" s="135" t="str">
        <f>IF(G11="","",VLOOKUP(G11,競技csv!$F:$O,MATCH(I$2,競技csv!$1:$1,0)-MATCH("競技名",競技csv!$1:$1,0)+1,0))</f>
        <v/>
      </c>
      <c r="J11" s="136"/>
      <c r="K11" s="137"/>
      <c r="L11" s="138"/>
      <c r="M11" s="134"/>
      <c r="N11" s="135" t="str">
        <f>IF(M11="","",VLOOKUP(M11,競技csv!$F:$O,MATCH(N$2,競技csv!$1:$1,0)-MATCH("競技名",競技csv!$1:$1,0)+1,0))</f>
        <v/>
      </c>
      <c r="O11" s="135" t="str">
        <f>IF(M11="","",VLOOKUP(M11,競技csv!$F:$O,MATCH(O$2,競技csv!$1:$1,0)-MATCH("競技名",競技csv!$1:$1,0)+1,0))</f>
        <v/>
      </c>
      <c r="P11" s="136"/>
      <c r="Q11" s="137"/>
      <c r="R11" s="138"/>
      <c r="S11" s="139"/>
      <c r="T11" s="44" t="str">
        <f t="shared" si="0"/>
        <v/>
      </c>
      <c r="U11" s="58" t="str">
        <f t="shared" si="1"/>
        <v/>
      </c>
      <c r="V11" s="58" t="str">
        <f t="shared" si="1"/>
        <v/>
      </c>
      <c r="W11" s="44" t="str">
        <f t="shared" si="11"/>
        <v/>
      </c>
      <c r="X11" s="44">
        <f t="shared" si="2"/>
        <v>0</v>
      </c>
      <c r="Y11" s="44">
        <f t="shared" si="6"/>
        <v>0</v>
      </c>
      <c r="Z11" s="44">
        <f t="shared" si="7"/>
        <v>0</v>
      </c>
      <c r="AA11" s="44">
        <f t="shared" si="8"/>
        <v>0</v>
      </c>
      <c r="AB11" s="44">
        <f t="shared" si="9"/>
        <v>0</v>
      </c>
      <c r="AC11" s="44">
        <f t="shared" si="10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130"/>
      <c r="D12" s="131"/>
      <c r="E12" s="132" t="str">
        <f t="shared" ca="1" si="4"/>
        <v/>
      </c>
      <c r="F12" s="133" t="str">
        <f t="shared" ca="1" si="5"/>
        <v/>
      </c>
      <c r="G12" s="134"/>
      <c r="H12" s="135" t="str">
        <f>IF(G12="","",VLOOKUP(G12,競技csv!$F:$O,MATCH(H$2,競技csv!$1:$1,0)-MATCH("競技名",競技csv!$1:$1,0)+1,0))</f>
        <v/>
      </c>
      <c r="I12" s="135" t="str">
        <f>IF(G12="","",VLOOKUP(G12,競技csv!$F:$O,MATCH(I$2,競技csv!$1:$1,0)-MATCH("競技名",競技csv!$1:$1,0)+1,0))</f>
        <v/>
      </c>
      <c r="J12" s="136"/>
      <c r="K12" s="137"/>
      <c r="L12" s="138"/>
      <c r="M12" s="134"/>
      <c r="N12" s="135" t="str">
        <f>IF(M12="","",VLOOKUP(M12,競技csv!$F:$O,MATCH(N$2,競技csv!$1:$1,0)-MATCH("競技名",競技csv!$1:$1,0)+1,0))</f>
        <v/>
      </c>
      <c r="O12" s="135" t="str">
        <f>IF(M12="","",VLOOKUP(M12,競技csv!$F:$O,MATCH(O$2,競技csv!$1:$1,0)-MATCH("競技名",競技csv!$1:$1,0)+1,0))</f>
        <v/>
      </c>
      <c r="P12" s="136"/>
      <c r="Q12" s="137"/>
      <c r="R12" s="138"/>
      <c r="S12" s="139"/>
      <c r="T12" s="44" t="str">
        <f t="shared" si="0"/>
        <v/>
      </c>
      <c r="U12" s="58" t="str">
        <f t="shared" si="1"/>
        <v/>
      </c>
      <c r="V12" s="58" t="str">
        <f t="shared" si="1"/>
        <v/>
      </c>
      <c r="W12" s="44" t="str">
        <f t="shared" si="11"/>
        <v/>
      </c>
      <c r="X12" s="44">
        <f t="shared" si="2"/>
        <v>0</v>
      </c>
      <c r="Y12" s="44">
        <f t="shared" si="6"/>
        <v>0</v>
      </c>
      <c r="Z12" s="44">
        <f t="shared" si="7"/>
        <v>0</v>
      </c>
      <c r="AA12" s="44">
        <f t="shared" si="8"/>
        <v>0</v>
      </c>
      <c r="AB12" s="44">
        <f t="shared" si="9"/>
        <v>0</v>
      </c>
      <c r="AC12" s="44">
        <f t="shared" si="10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130"/>
      <c r="D13" s="131"/>
      <c r="E13" s="132" t="str">
        <f t="shared" ca="1" si="4"/>
        <v/>
      </c>
      <c r="F13" s="133" t="str">
        <f t="shared" ca="1" si="5"/>
        <v/>
      </c>
      <c r="G13" s="134"/>
      <c r="H13" s="135" t="str">
        <f>IF(G13="","",VLOOKUP(G13,競技csv!$F:$O,MATCH(H$2,競技csv!$1:$1,0)-MATCH("競技名",競技csv!$1:$1,0)+1,0))</f>
        <v/>
      </c>
      <c r="I13" s="135" t="str">
        <f>IF(G13="","",VLOOKUP(G13,競技csv!$F:$O,MATCH(I$2,競技csv!$1:$1,0)-MATCH("競技名",競技csv!$1:$1,0)+1,0))</f>
        <v/>
      </c>
      <c r="J13" s="136"/>
      <c r="K13" s="137"/>
      <c r="L13" s="138"/>
      <c r="M13" s="134"/>
      <c r="N13" s="135" t="str">
        <f>IF(M13="","",VLOOKUP(M13,競技csv!$F:$O,MATCH(N$2,競技csv!$1:$1,0)-MATCH("競技名",競技csv!$1:$1,0)+1,0))</f>
        <v/>
      </c>
      <c r="O13" s="135" t="str">
        <f>IF(M13="","",VLOOKUP(M13,競技csv!$F:$O,MATCH(O$2,競技csv!$1:$1,0)-MATCH("競技名",競技csv!$1:$1,0)+1,0))</f>
        <v/>
      </c>
      <c r="P13" s="136"/>
      <c r="Q13" s="137"/>
      <c r="R13" s="138"/>
      <c r="S13" s="139"/>
      <c r="T13" s="44" t="str">
        <f t="shared" si="0"/>
        <v/>
      </c>
      <c r="U13" s="58" t="str">
        <f t="shared" si="1"/>
        <v/>
      </c>
      <c r="V13" s="58" t="str">
        <f t="shared" si="1"/>
        <v/>
      </c>
      <c r="W13" s="44" t="str">
        <f t="shared" si="11"/>
        <v/>
      </c>
      <c r="X13" s="44">
        <f t="shared" si="2"/>
        <v>0</v>
      </c>
      <c r="Y13" s="44">
        <f t="shared" si="6"/>
        <v>0</v>
      </c>
      <c r="Z13" s="44">
        <f t="shared" si="7"/>
        <v>0</v>
      </c>
      <c r="AA13" s="44">
        <f t="shared" si="8"/>
        <v>0</v>
      </c>
      <c r="AB13" s="44">
        <f t="shared" si="9"/>
        <v>0</v>
      </c>
      <c r="AC13" s="44">
        <f t="shared" si="10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130"/>
      <c r="D14" s="131"/>
      <c r="E14" s="132" t="str">
        <f t="shared" ca="1" si="4"/>
        <v/>
      </c>
      <c r="F14" s="133" t="str">
        <f t="shared" ca="1" si="5"/>
        <v/>
      </c>
      <c r="G14" s="134"/>
      <c r="H14" s="135" t="str">
        <f>IF(G14="","",VLOOKUP(G14,競技csv!$F:$O,MATCH(H$2,競技csv!$1:$1,0)-MATCH("競技名",競技csv!$1:$1,0)+1,0))</f>
        <v/>
      </c>
      <c r="I14" s="135" t="str">
        <f>IF(G14="","",VLOOKUP(G14,競技csv!$F:$O,MATCH(I$2,競技csv!$1:$1,0)-MATCH("競技名",競技csv!$1:$1,0)+1,0))</f>
        <v/>
      </c>
      <c r="J14" s="136"/>
      <c r="K14" s="137"/>
      <c r="L14" s="138"/>
      <c r="M14" s="134"/>
      <c r="N14" s="135" t="str">
        <f>IF(M14="","",VLOOKUP(M14,競技csv!$F:$O,MATCH(N$2,競技csv!$1:$1,0)-MATCH("競技名",競技csv!$1:$1,0)+1,0))</f>
        <v/>
      </c>
      <c r="O14" s="135" t="str">
        <f>IF(M14="","",VLOOKUP(M14,競技csv!$F:$O,MATCH(O$2,競技csv!$1:$1,0)-MATCH("競技名",競技csv!$1:$1,0)+1,0))</f>
        <v/>
      </c>
      <c r="P14" s="136"/>
      <c r="Q14" s="137"/>
      <c r="R14" s="138"/>
      <c r="S14" s="139"/>
      <c r="T14" s="44" t="str">
        <f t="shared" si="0"/>
        <v/>
      </c>
      <c r="U14" s="58" t="str">
        <f t="shared" si="1"/>
        <v/>
      </c>
      <c r="V14" s="58" t="str">
        <f t="shared" si="1"/>
        <v/>
      </c>
      <c r="W14" s="44" t="str">
        <f t="shared" si="11"/>
        <v/>
      </c>
      <c r="X14" s="44">
        <f t="shared" si="2"/>
        <v>0</v>
      </c>
      <c r="Y14" s="44">
        <f t="shared" si="6"/>
        <v>0</v>
      </c>
      <c r="Z14" s="44">
        <f t="shared" si="7"/>
        <v>0</v>
      </c>
      <c r="AA14" s="44">
        <f t="shared" si="8"/>
        <v>0</v>
      </c>
      <c r="AB14" s="44">
        <f t="shared" si="9"/>
        <v>0</v>
      </c>
      <c r="AC14" s="44">
        <f t="shared" si="10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130"/>
      <c r="D15" s="131"/>
      <c r="E15" s="132" t="str">
        <f t="shared" ca="1" si="4"/>
        <v/>
      </c>
      <c r="F15" s="133" t="str">
        <f t="shared" ca="1" si="5"/>
        <v/>
      </c>
      <c r="G15" s="134"/>
      <c r="H15" s="135" t="str">
        <f>IF(G15="","",VLOOKUP(G15,競技csv!$F:$O,MATCH(H$2,競技csv!$1:$1,0)-MATCH("競技名",競技csv!$1:$1,0)+1,0))</f>
        <v/>
      </c>
      <c r="I15" s="135" t="str">
        <f>IF(G15="","",VLOOKUP(G15,競技csv!$F:$O,MATCH(I$2,競技csv!$1:$1,0)-MATCH("競技名",競技csv!$1:$1,0)+1,0))</f>
        <v/>
      </c>
      <c r="J15" s="136"/>
      <c r="K15" s="137"/>
      <c r="L15" s="138"/>
      <c r="M15" s="134"/>
      <c r="N15" s="135" t="str">
        <f>IF(M15="","",VLOOKUP(M15,競技csv!$F:$O,MATCH(N$2,競技csv!$1:$1,0)-MATCH("競技名",競技csv!$1:$1,0)+1,0))</f>
        <v/>
      </c>
      <c r="O15" s="135" t="str">
        <f>IF(M15="","",VLOOKUP(M15,競技csv!$F:$O,MATCH(O$2,競技csv!$1:$1,0)-MATCH("競技名",競技csv!$1:$1,0)+1,0))</f>
        <v/>
      </c>
      <c r="P15" s="136"/>
      <c r="Q15" s="137"/>
      <c r="R15" s="138"/>
      <c r="S15" s="139"/>
      <c r="T15" s="44" t="str">
        <f t="shared" si="0"/>
        <v/>
      </c>
      <c r="U15" s="58" t="str">
        <f t="shared" si="1"/>
        <v/>
      </c>
      <c r="V15" s="58" t="str">
        <f t="shared" si="1"/>
        <v/>
      </c>
      <c r="W15" s="44" t="str">
        <f t="shared" si="11"/>
        <v/>
      </c>
      <c r="X15" s="44">
        <f t="shared" si="2"/>
        <v>0</v>
      </c>
      <c r="Y15" s="44">
        <f t="shared" si="6"/>
        <v>0</v>
      </c>
      <c r="Z15" s="44">
        <f t="shared" si="7"/>
        <v>0</v>
      </c>
      <c r="AA15" s="44">
        <f t="shared" si="8"/>
        <v>0</v>
      </c>
      <c r="AB15" s="44">
        <f t="shared" si="9"/>
        <v>0</v>
      </c>
      <c r="AC15" s="44">
        <f t="shared" si="10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130"/>
      <c r="D16" s="131"/>
      <c r="E16" s="132" t="str">
        <f t="shared" ca="1" si="4"/>
        <v/>
      </c>
      <c r="F16" s="133" t="str">
        <f t="shared" ca="1" si="5"/>
        <v/>
      </c>
      <c r="G16" s="134"/>
      <c r="H16" s="135" t="str">
        <f>IF(G16="","",VLOOKUP(G16,競技csv!$F:$O,MATCH(H$2,競技csv!$1:$1,0)-MATCH("競技名",競技csv!$1:$1,0)+1,0))</f>
        <v/>
      </c>
      <c r="I16" s="135" t="str">
        <f>IF(G16="","",VLOOKUP(G16,競技csv!$F:$O,MATCH(I$2,競技csv!$1:$1,0)-MATCH("競技名",競技csv!$1:$1,0)+1,0))</f>
        <v/>
      </c>
      <c r="J16" s="136"/>
      <c r="K16" s="137"/>
      <c r="L16" s="138"/>
      <c r="M16" s="134"/>
      <c r="N16" s="135" t="str">
        <f>IF(M16="","",VLOOKUP(M16,競技csv!$F:$O,MATCH(N$2,競技csv!$1:$1,0)-MATCH("競技名",競技csv!$1:$1,0)+1,0))</f>
        <v/>
      </c>
      <c r="O16" s="135" t="str">
        <f>IF(M16="","",VLOOKUP(M16,競技csv!$F:$O,MATCH(O$2,競技csv!$1:$1,0)-MATCH("競技名",競技csv!$1:$1,0)+1,0))</f>
        <v/>
      </c>
      <c r="P16" s="136"/>
      <c r="Q16" s="137"/>
      <c r="R16" s="138"/>
      <c r="S16" s="139"/>
      <c r="T16" s="44" t="str">
        <f t="shared" si="0"/>
        <v/>
      </c>
      <c r="U16" s="58" t="str">
        <f t="shared" si="1"/>
        <v/>
      </c>
      <c r="V16" s="58" t="str">
        <f t="shared" si="1"/>
        <v/>
      </c>
      <c r="W16" s="44" t="str">
        <f t="shared" si="11"/>
        <v/>
      </c>
      <c r="X16" s="44">
        <f t="shared" si="2"/>
        <v>0</v>
      </c>
      <c r="Y16" s="44">
        <f t="shared" si="6"/>
        <v>0</v>
      </c>
      <c r="Z16" s="44">
        <f t="shared" si="7"/>
        <v>0</v>
      </c>
      <c r="AA16" s="44">
        <f t="shared" si="8"/>
        <v>0</v>
      </c>
      <c r="AB16" s="44">
        <f t="shared" si="9"/>
        <v>0</v>
      </c>
      <c r="AC16" s="44">
        <f t="shared" si="10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130"/>
      <c r="D17" s="131"/>
      <c r="E17" s="132" t="str">
        <f t="shared" ca="1" si="4"/>
        <v/>
      </c>
      <c r="F17" s="133" t="str">
        <f t="shared" ca="1" si="5"/>
        <v/>
      </c>
      <c r="G17" s="134"/>
      <c r="H17" s="135" t="str">
        <f>IF(G17="","",VLOOKUP(G17,競技csv!$F:$O,MATCH(H$2,競技csv!$1:$1,0)-MATCH("競技名",競技csv!$1:$1,0)+1,0))</f>
        <v/>
      </c>
      <c r="I17" s="135" t="str">
        <f>IF(G17="","",VLOOKUP(G17,競技csv!$F:$O,MATCH(I$2,競技csv!$1:$1,0)-MATCH("競技名",競技csv!$1:$1,0)+1,0))</f>
        <v/>
      </c>
      <c r="J17" s="136"/>
      <c r="K17" s="137"/>
      <c r="L17" s="138"/>
      <c r="M17" s="134"/>
      <c r="N17" s="135" t="str">
        <f>IF(M17="","",VLOOKUP(M17,競技csv!$F:$O,MATCH(N$2,競技csv!$1:$1,0)-MATCH("競技名",競技csv!$1:$1,0)+1,0))</f>
        <v/>
      </c>
      <c r="O17" s="135" t="str">
        <f>IF(M17="","",VLOOKUP(M17,競技csv!$F:$O,MATCH(O$2,競技csv!$1:$1,0)-MATCH("競技名",競技csv!$1:$1,0)+1,0))</f>
        <v/>
      </c>
      <c r="P17" s="136"/>
      <c r="Q17" s="137"/>
      <c r="R17" s="138"/>
      <c r="S17" s="139"/>
      <c r="T17" s="44" t="str">
        <f t="shared" si="0"/>
        <v/>
      </c>
      <c r="U17" s="58" t="str">
        <f t="shared" si="1"/>
        <v/>
      </c>
      <c r="V17" s="58" t="str">
        <f t="shared" si="1"/>
        <v/>
      </c>
      <c r="W17" s="44" t="str">
        <f t="shared" si="11"/>
        <v/>
      </c>
      <c r="X17" s="44">
        <f t="shared" si="2"/>
        <v>0</v>
      </c>
      <c r="Y17" s="44">
        <f t="shared" si="6"/>
        <v>0</v>
      </c>
      <c r="Z17" s="44">
        <f t="shared" si="7"/>
        <v>0</v>
      </c>
      <c r="AA17" s="44">
        <f t="shared" si="8"/>
        <v>0</v>
      </c>
      <c r="AB17" s="44">
        <f t="shared" si="9"/>
        <v>0</v>
      </c>
      <c r="AC17" s="44">
        <f t="shared" si="10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130"/>
      <c r="D18" s="131"/>
      <c r="E18" s="132" t="str">
        <f t="shared" ca="1" si="4"/>
        <v/>
      </c>
      <c r="F18" s="133" t="str">
        <f t="shared" ca="1" si="5"/>
        <v/>
      </c>
      <c r="G18" s="134"/>
      <c r="H18" s="135" t="str">
        <f>IF(G18="","",VLOOKUP(G18,競技csv!$F:$O,MATCH(H$2,競技csv!$1:$1,0)-MATCH("競技名",競技csv!$1:$1,0)+1,0))</f>
        <v/>
      </c>
      <c r="I18" s="135" t="str">
        <f>IF(G18="","",VLOOKUP(G18,競技csv!$F:$O,MATCH(I$2,競技csv!$1:$1,0)-MATCH("競技名",競技csv!$1:$1,0)+1,0))</f>
        <v/>
      </c>
      <c r="J18" s="136"/>
      <c r="K18" s="137"/>
      <c r="L18" s="138"/>
      <c r="M18" s="134"/>
      <c r="N18" s="135" t="str">
        <f>IF(M18="","",VLOOKUP(M18,競技csv!$F:$O,MATCH(N$2,競技csv!$1:$1,0)-MATCH("競技名",競技csv!$1:$1,0)+1,0))</f>
        <v/>
      </c>
      <c r="O18" s="135" t="str">
        <f>IF(M18="","",VLOOKUP(M18,競技csv!$F:$O,MATCH(O$2,競技csv!$1:$1,0)-MATCH("競技名",競技csv!$1:$1,0)+1,0))</f>
        <v/>
      </c>
      <c r="P18" s="136"/>
      <c r="Q18" s="137"/>
      <c r="R18" s="138"/>
      <c r="S18" s="139"/>
      <c r="T18" s="44" t="str">
        <f t="shared" si="0"/>
        <v/>
      </c>
      <c r="U18" s="58" t="str">
        <f t="shared" si="1"/>
        <v/>
      </c>
      <c r="V18" s="58" t="str">
        <f t="shared" si="1"/>
        <v/>
      </c>
      <c r="W18" s="44" t="str">
        <f t="shared" si="11"/>
        <v/>
      </c>
      <c r="X18" s="44">
        <f t="shared" si="2"/>
        <v>0</v>
      </c>
      <c r="Y18" s="44">
        <f t="shared" si="6"/>
        <v>0</v>
      </c>
      <c r="Z18" s="44">
        <f t="shared" si="7"/>
        <v>0</v>
      </c>
      <c r="AA18" s="44">
        <f t="shared" si="8"/>
        <v>0</v>
      </c>
      <c r="AB18" s="44">
        <f t="shared" si="9"/>
        <v>0</v>
      </c>
      <c r="AC18" s="44">
        <f t="shared" si="10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130"/>
      <c r="D19" s="131"/>
      <c r="E19" s="132" t="str">
        <f t="shared" ca="1" si="4"/>
        <v/>
      </c>
      <c r="F19" s="133" t="str">
        <f t="shared" ca="1" si="5"/>
        <v/>
      </c>
      <c r="G19" s="134"/>
      <c r="H19" s="135" t="str">
        <f>IF(G19="","",VLOOKUP(G19,競技csv!$F:$O,MATCH(H$2,競技csv!$1:$1,0)-MATCH("競技名",競技csv!$1:$1,0)+1,0))</f>
        <v/>
      </c>
      <c r="I19" s="135" t="str">
        <f>IF(G19="","",VLOOKUP(G19,競技csv!$F:$O,MATCH(I$2,競技csv!$1:$1,0)-MATCH("競技名",競技csv!$1:$1,0)+1,0))</f>
        <v/>
      </c>
      <c r="J19" s="136"/>
      <c r="K19" s="137"/>
      <c r="L19" s="138"/>
      <c r="M19" s="134"/>
      <c r="N19" s="135" t="str">
        <f>IF(M19="","",VLOOKUP(M19,競技csv!$F:$O,MATCH(N$2,競技csv!$1:$1,0)-MATCH("競技名",競技csv!$1:$1,0)+1,0))</f>
        <v/>
      </c>
      <c r="O19" s="135" t="str">
        <f>IF(M19="","",VLOOKUP(M19,競技csv!$F:$O,MATCH(O$2,競技csv!$1:$1,0)-MATCH("競技名",競技csv!$1:$1,0)+1,0))</f>
        <v/>
      </c>
      <c r="P19" s="136"/>
      <c r="Q19" s="137"/>
      <c r="R19" s="138"/>
      <c r="S19" s="139"/>
      <c r="T19" s="44" t="str">
        <f t="shared" si="0"/>
        <v/>
      </c>
      <c r="U19" s="58" t="str">
        <f t="shared" si="1"/>
        <v/>
      </c>
      <c r="V19" s="58" t="str">
        <f t="shared" si="1"/>
        <v/>
      </c>
      <c r="W19" s="44" t="str">
        <f t="shared" ref="W19:W42" si="12">IF(S19="","",C19&amp;S19)</f>
        <v/>
      </c>
      <c r="X19" s="44">
        <f t="shared" si="2"/>
        <v>0</v>
      </c>
      <c r="Y19" s="44">
        <f t="shared" si="6"/>
        <v>0</v>
      </c>
      <c r="Z19" s="44">
        <f t="shared" si="7"/>
        <v>0</v>
      </c>
      <c r="AA19" s="44">
        <f t="shared" si="8"/>
        <v>0</v>
      </c>
      <c r="AB19" s="44">
        <f t="shared" si="9"/>
        <v>0</v>
      </c>
      <c r="AC19" s="44">
        <f t="shared" si="10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130"/>
      <c r="D20" s="131"/>
      <c r="E20" s="132" t="str">
        <f t="shared" ca="1" si="4"/>
        <v/>
      </c>
      <c r="F20" s="133" t="str">
        <f t="shared" ca="1" si="5"/>
        <v/>
      </c>
      <c r="G20" s="134"/>
      <c r="H20" s="135" t="str">
        <f>IF(G20="","",VLOOKUP(G20,競技csv!$F:$O,MATCH(H$2,競技csv!$1:$1,0)-MATCH("競技名",競技csv!$1:$1,0)+1,0))</f>
        <v/>
      </c>
      <c r="I20" s="135" t="str">
        <f>IF(G20="","",VLOOKUP(G20,競技csv!$F:$O,MATCH(I$2,競技csv!$1:$1,0)-MATCH("競技名",競技csv!$1:$1,0)+1,0))</f>
        <v/>
      </c>
      <c r="J20" s="136"/>
      <c r="K20" s="137"/>
      <c r="L20" s="138"/>
      <c r="M20" s="134"/>
      <c r="N20" s="135" t="str">
        <f>IF(M20="","",VLOOKUP(M20,競技csv!$F:$O,MATCH(N$2,競技csv!$1:$1,0)-MATCH("競技名",競技csv!$1:$1,0)+1,0))</f>
        <v/>
      </c>
      <c r="O20" s="135" t="str">
        <f>IF(M20="","",VLOOKUP(M20,競技csv!$F:$O,MATCH(O$2,競技csv!$1:$1,0)-MATCH("競技名",競技csv!$1:$1,0)+1,0))</f>
        <v/>
      </c>
      <c r="P20" s="136"/>
      <c r="Q20" s="137"/>
      <c r="R20" s="138"/>
      <c r="S20" s="139"/>
      <c r="T20" s="44" t="str">
        <f t="shared" si="0"/>
        <v/>
      </c>
      <c r="U20" s="58" t="str">
        <f t="shared" si="1"/>
        <v/>
      </c>
      <c r="V20" s="58" t="str">
        <f t="shared" si="1"/>
        <v/>
      </c>
      <c r="W20" s="44" t="str">
        <f t="shared" si="12"/>
        <v/>
      </c>
      <c r="X20" s="44">
        <f t="shared" si="2"/>
        <v>0</v>
      </c>
      <c r="Y20" s="44">
        <f t="shared" si="6"/>
        <v>0</v>
      </c>
      <c r="Z20" s="44">
        <f t="shared" si="7"/>
        <v>0</v>
      </c>
      <c r="AA20" s="44">
        <f t="shared" si="8"/>
        <v>0</v>
      </c>
      <c r="AB20" s="44">
        <f t="shared" si="9"/>
        <v>0</v>
      </c>
      <c r="AC20" s="44">
        <f t="shared" si="10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130"/>
      <c r="D21" s="131"/>
      <c r="E21" s="132" t="str">
        <f t="shared" ca="1" si="4"/>
        <v/>
      </c>
      <c r="F21" s="133" t="str">
        <f t="shared" ca="1" si="5"/>
        <v/>
      </c>
      <c r="G21" s="134"/>
      <c r="H21" s="135" t="str">
        <f>IF(G21="","",VLOOKUP(G21,競技csv!$F:$O,MATCH(H$2,競技csv!$1:$1,0)-MATCH("競技名",競技csv!$1:$1,0)+1,0))</f>
        <v/>
      </c>
      <c r="I21" s="135" t="str">
        <f>IF(G21="","",VLOOKUP(G21,競技csv!$F:$O,MATCH(I$2,競技csv!$1:$1,0)-MATCH("競技名",競技csv!$1:$1,0)+1,0))</f>
        <v/>
      </c>
      <c r="J21" s="136"/>
      <c r="K21" s="137"/>
      <c r="L21" s="138"/>
      <c r="M21" s="134"/>
      <c r="N21" s="135" t="str">
        <f>IF(M21="","",VLOOKUP(M21,競技csv!$F:$O,MATCH(N$2,競技csv!$1:$1,0)-MATCH("競技名",競技csv!$1:$1,0)+1,0))</f>
        <v/>
      </c>
      <c r="O21" s="135" t="str">
        <f>IF(M21="","",VLOOKUP(M21,競技csv!$F:$O,MATCH(O$2,競技csv!$1:$1,0)-MATCH("競技名",競技csv!$1:$1,0)+1,0))</f>
        <v/>
      </c>
      <c r="P21" s="136"/>
      <c r="Q21" s="137"/>
      <c r="R21" s="138"/>
      <c r="S21" s="139"/>
      <c r="T21" s="44" t="str">
        <f t="shared" si="0"/>
        <v/>
      </c>
      <c r="U21" s="58" t="str">
        <f t="shared" si="1"/>
        <v/>
      </c>
      <c r="V21" s="58" t="str">
        <f t="shared" si="1"/>
        <v/>
      </c>
      <c r="W21" s="44" t="str">
        <f t="shared" si="12"/>
        <v/>
      </c>
      <c r="X21" s="44">
        <f t="shared" si="2"/>
        <v>0</v>
      </c>
      <c r="Y21" s="44">
        <f t="shared" si="6"/>
        <v>0</v>
      </c>
      <c r="Z21" s="44">
        <f t="shared" si="7"/>
        <v>0</v>
      </c>
      <c r="AA21" s="44">
        <f t="shared" si="8"/>
        <v>0</v>
      </c>
      <c r="AB21" s="44">
        <f t="shared" si="9"/>
        <v>0</v>
      </c>
      <c r="AC21" s="44">
        <f t="shared" si="10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130"/>
      <c r="D22" s="131"/>
      <c r="E22" s="132" t="str">
        <f t="shared" ca="1" si="4"/>
        <v/>
      </c>
      <c r="F22" s="133" t="str">
        <f t="shared" ca="1" si="5"/>
        <v/>
      </c>
      <c r="G22" s="134"/>
      <c r="H22" s="135" t="str">
        <f>IF(G22="","",VLOOKUP(G22,競技csv!$F:$O,MATCH(H$2,競技csv!$1:$1,0)-MATCH("競技名",競技csv!$1:$1,0)+1,0))</f>
        <v/>
      </c>
      <c r="I22" s="135" t="str">
        <f>IF(G22="","",VLOOKUP(G22,競技csv!$F:$O,MATCH(I$2,競技csv!$1:$1,0)-MATCH("競技名",競技csv!$1:$1,0)+1,0))</f>
        <v/>
      </c>
      <c r="J22" s="136"/>
      <c r="K22" s="137"/>
      <c r="L22" s="138"/>
      <c r="M22" s="134"/>
      <c r="N22" s="135" t="str">
        <f>IF(M22="","",VLOOKUP(M22,競技csv!$F:$O,MATCH(N$2,競技csv!$1:$1,0)-MATCH("競技名",競技csv!$1:$1,0)+1,0))</f>
        <v/>
      </c>
      <c r="O22" s="135" t="str">
        <f>IF(M22="","",VLOOKUP(M22,競技csv!$F:$O,MATCH(O$2,競技csv!$1:$1,0)-MATCH("競技名",競技csv!$1:$1,0)+1,0))</f>
        <v/>
      </c>
      <c r="P22" s="136"/>
      <c r="Q22" s="137"/>
      <c r="R22" s="138"/>
      <c r="S22" s="139"/>
      <c r="T22" s="44" t="str">
        <f t="shared" si="0"/>
        <v/>
      </c>
      <c r="U22" s="58" t="str">
        <f t="shared" si="1"/>
        <v/>
      </c>
      <c r="V22" s="58" t="str">
        <f t="shared" si="1"/>
        <v/>
      </c>
      <c r="W22" s="44" t="str">
        <f t="shared" si="12"/>
        <v/>
      </c>
      <c r="X22" s="44">
        <f t="shared" si="2"/>
        <v>0</v>
      </c>
      <c r="Y22" s="44">
        <f t="shared" si="6"/>
        <v>0</v>
      </c>
      <c r="Z22" s="44">
        <f t="shared" si="7"/>
        <v>0</v>
      </c>
      <c r="AA22" s="44">
        <f t="shared" si="8"/>
        <v>0</v>
      </c>
      <c r="AB22" s="44">
        <f t="shared" si="9"/>
        <v>0</v>
      </c>
      <c r="AC22" s="44">
        <f t="shared" si="10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130"/>
      <c r="D23" s="131"/>
      <c r="E23" s="132" t="str">
        <f t="shared" ca="1" si="4"/>
        <v/>
      </c>
      <c r="F23" s="133" t="str">
        <f t="shared" ca="1" si="5"/>
        <v/>
      </c>
      <c r="G23" s="134"/>
      <c r="H23" s="135" t="str">
        <f>IF(G23="","",VLOOKUP(G23,競技csv!$F:$O,MATCH(H$2,競技csv!$1:$1,0)-MATCH("競技名",競技csv!$1:$1,0)+1,0))</f>
        <v/>
      </c>
      <c r="I23" s="135" t="str">
        <f>IF(G23="","",VLOOKUP(G23,競技csv!$F:$O,MATCH(I$2,競技csv!$1:$1,0)-MATCH("競技名",競技csv!$1:$1,0)+1,0))</f>
        <v/>
      </c>
      <c r="J23" s="136"/>
      <c r="K23" s="137"/>
      <c r="L23" s="138"/>
      <c r="M23" s="134"/>
      <c r="N23" s="135" t="str">
        <f>IF(M23="","",VLOOKUP(M23,競技csv!$F:$O,MATCH(N$2,競技csv!$1:$1,0)-MATCH("競技名",競技csv!$1:$1,0)+1,0))</f>
        <v/>
      </c>
      <c r="O23" s="135" t="str">
        <f>IF(M23="","",VLOOKUP(M23,競技csv!$F:$O,MATCH(O$2,競技csv!$1:$1,0)-MATCH("競技名",競技csv!$1:$1,0)+1,0))</f>
        <v/>
      </c>
      <c r="P23" s="136"/>
      <c r="Q23" s="137"/>
      <c r="R23" s="138"/>
      <c r="S23" s="139"/>
      <c r="T23" s="44" t="str">
        <f t="shared" si="0"/>
        <v/>
      </c>
      <c r="U23" s="58" t="str">
        <f t="shared" ref="U23:V42" si="13">IF($S23="","",VLOOKUP($C23&amp;$S23,$P$65:$S$70,MATCH(U$2,$P$64:$S$64,0),0))</f>
        <v/>
      </c>
      <c r="V23" s="58" t="str">
        <f t="shared" si="13"/>
        <v/>
      </c>
      <c r="W23" s="44" t="str">
        <f t="shared" si="12"/>
        <v/>
      </c>
      <c r="X23" s="44">
        <f t="shared" si="2"/>
        <v>0</v>
      </c>
      <c r="Y23" s="44">
        <f t="shared" si="6"/>
        <v>0</v>
      </c>
      <c r="Z23" s="44">
        <f t="shared" si="7"/>
        <v>0</v>
      </c>
      <c r="AA23" s="44">
        <f t="shared" si="8"/>
        <v>0</v>
      </c>
      <c r="AB23" s="44">
        <f t="shared" si="9"/>
        <v>0</v>
      </c>
      <c r="AC23" s="44">
        <f t="shared" si="10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130"/>
      <c r="D24" s="131"/>
      <c r="E24" s="132" t="str">
        <f t="shared" ca="1" si="4"/>
        <v/>
      </c>
      <c r="F24" s="133" t="str">
        <f t="shared" ca="1" si="5"/>
        <v/>
      </c>
      <c r="G24" s="134"/>
      <c r="H24" s="135" t="str">
        <f>IF(G24="","",VLOOKUP(G24,競技csv!$F:$O,MATCH(H$2,競技csv!$1:$1,0)-MATCH("競技名",競技csv!$1:$1,0)+1,0))</f>
        <v/>
      </c>
      <c r="I24" s="135" t="str">
        <f>IF(G24="","",VLOOKUP(G24,競技csv!$F:$O,MATCH(I$2,競技csv!$1:$1,0)-MATCH("競技名",競技csv!$1:$1,0)+1,0))</f>
        <v/>
      </c>
      <c r="J24" s="136"/>
      <c r="K24" s="137"/>
      <c r="L24" s="138"/>
      <c r="M24" s="134"/>
      <c r="N24" s="135" t="str">
        <f>IF(M24="","",VLOOKUP(M24,競技csv!$F:$O,MATCH(N$2,競技csv!$1:$1,0)-MATCH("競技名",競技csv!$1:$1,0)+1,0))</f>
        <v/>
      </c>
      <c r="O24" s="135" t="str">
        <f>IF(M24="","",VLOOKUP(M24,競技csv!$F:$O,MATCH(O$2,競技csv!$1:$1,0)-MATCH("競技名",競技csv!$1:$1,0)+1,0))</f>
        <v/>
      </c>
      <c r="P24" s="136"/>
      <c r="Q24" s="137"/>
      <c r="R24" s="138"/>
      <c r="S24" s="139"/>
      <c r="T24" s="44" t="str">
        <f t="shared" si="0"/>
        <v/>
      </c>
      <c r="U24" s="58" t="str">
        <f t="shared" si="13"/>
        <v/>
      </c>
      <c r="V24" s="58" t="str">
        <f t="shared" si="13"/>
        <v/>
      </c>
      <c r="W24" s="44" t="str">
        <f t="shared" si="12"/>
        <v/>
      </c>
      <c r="X24" s="44">
        <f t="shared" si="2"/>
        <v>0</v>
      </c>
      <c r="Y24" s="44">
        <f t="shared" si="6"/>
        <v>0</v>
      </c>
      <c r="Z24" s="44">
        <f t="shared" si="7"/>
        <v>0</v>
      </c>
      <c r="AA24" s="44">
        <f t="shared" si="8"/>
        <v>0</v>
      </c>
      <c r="AB24" s="44">
        <f t="shared" si="9"/>
        <v>0</v>
      </c>
      <c r="AC24" s="44">
        <f t="shared" si="10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130"/>
      <c r="D25" s="131"/>
      <c r="E25" s="132" t="str">
        <f t="shared" ca="1" si="4"/>
        <v/>
      </c>
      <c r="F25" s="133" t="str">
        <f t="shared" ca="1" si="5"/>
        <v/>
      </c>
      <c r="G25" s="134"/>
      <c r="H25" s="135" t="str">
        <f>IF(G25="","",VLOOKUP(G25,競技csv!$F:$O,MATCH(H$2,競技csv!$1:$1,0)-MATCH("競技名",競技csv!$1:$1,0)+1,0))</f>
        <v/>
      </c>
      <c r="I25" s="135" t="str">
        <f>IF(G25="","",VLOOKUP(G25,競技csv!$F:$O,MATCH(I$2,競技csv!$1:$1,0)-MATCH("競技名",競技csv!$1:$1,0)+1,0))</f>
        <v/>
      </c>
      <c r="J25" s="136"/>
      <c r="K25" s="137"/>
      <c r="L25" s="138"/>
      <c r="M25" s="134"/>
      <c r="N25" s="135" t="str">
        <f>IF(M25="","",VLOOKUP(M25,競技csv!$F:$O,MATCH(N$2,競技csv!$1:$1,0)-MATCH("競技名",競技csv!$1:$1,0)+1,0))</f>
        <v/>
      </c>
      <c r="O25" s="135" t="str">
        <f>IF(M25="","",VLOOKUP(M25,競技csv!$F:$O,MATCH(O$2,競技csv!$1:$1,0)-MATCH("競技名",競技csv!$1:$1,0)+1,0))</f>
        <v/>
      </c>
      <c r="P25" s="136"/>
      <c r="Q25" s="137"/>
      <c r="R25" s="138"/>
      <c r="S25" s="139"/>
      <c r="T25" s="44" t="str">
        <f t="shared" si="0"/>
        <v/>
      </c>
      <c r="U25" s="58" t="str">
        <f t="shared" si="13"/>
        <v/>
      </c>
      <c r="V25" s="58" t="str">
        <f t="shared" si="13"/>
        <v/>
      </c>
      <c r="W25" s="44" t="str">
        <f t="shared" si="12"/>
        <v/>
      </c>
      <c r="X25" s="44">
        <f t="shared" si="2"/>
        <v>0</v>
      </c>
      <c r="Y25" s="44">
        <f t="shared" si="6"/>
        <v>0</v>
      </c>
      <c r="Z25" s="44">
        <f t="shared" si="7"/>
        <v>0</v>
      </c>
      <c r="AA25" s="44">
        <f t="shared" si="8"/>
        <v>0</v>
      </c>
      <c r="AB25" s="44">
        <f t="shared" si="9"/>
        <v>0</v>
      </c>
      <c r="AC25" s="44">
        <f t="shared" si="10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130"/>
      <c r="D26" s="131"/>
      <c r="E26" s="132" t="str">
        <f t="shared" ca="1" si="4"/>
        <v/>
      </c>
      <c r="F26" s="133" t="str">
        <f t="shared" ca="1" si="5"/>
        <v/>
      </c>
      <c r="G26" s="134"/>
      <c r="H26" s="135" t="str">
        <f>IF(G26="","",VLOOKUP(G26,競技csv!$F:$O,MATCH(H$2,競技csv!$1:$1,0)-MATCH("競技名",競技csv!$1:$1,0)+1,0))</f>
        <v/>
      </c>
      <c r="I26" s="135" t="str">
        <f>IF(G26="","",VLOOKUP(G26,競技csv!$F:$O,MATCH(I$2,競技csv!$1:$1,0)-MATCH("競技名",競技csv!$1:$1,0)+1,0))</f>
        <v/>
      </c>
      <c r="J26" s="136"/>
      <c r="K26" s="137"/>
      <c r="L26" s="138"/>
      <c r="M26" s="134"/>
      <c r="N26" s="135" t="str">
        <f>IF(M26="","",VLOOKUP(M26,競技csv!$F:$O,MATCH(N$2,競技csv!$1:$1,0)-MATCH("競技名",競技csv!$1:$1,0)+1,0))</f>
        <v/>
      </c>
      <c r="O26" s="135" t="str">
        <f>IF(M26="","",VLOOKUP(M26,競技csv!$F:$O,MATCH(O$2,競技csv!$1:$1,0)-MATCH("競技名",競技csv!$1:$1,0)+1,0))</f>
        <v/>
      </c>
      <c r="P26" s="136"/>
      <c r="Q26" s="137"/>
      <c r="R26" s="138"/>
      <c r="S26" s="139"/>
      <c r="T26" s="44" t="str">
        <f t="shared" si="0"/>
        <v/>
      </c>
      <c r="U26" s="58" t="str">
        <f t="shared" si="13"/>
        <v/>
      </c>
      <c r="V26" s="58" t="str">
        <f t="shared" si="13"/>
        <v/>
      </c>
      <c r="W26" s="44" t="str">
        <f t="shared" ref="W26" si="14">IF(S26="","",C26&amp;S26)</f>
        <v/>
      </c>
      <c r="X26" s="44">
        <f t="shared" si="2"/>
        <v>0</v>
      </c>
      <c r="Y26" s="44">
        <f t="shared" si="6"/>
        <v>0</v>
      </c>
      <c r="Z26" s="44">
        <f t="shared" si="7"/>
        <v>0</v>
      </c>
      <c r="AA26" s="44">
        <f t="shared" si="8"/>
        <v>0</v>
      </c>
      <c r="AB26" s="44">
        <f t="shared" si="9"/>
        <v>0</v>
      </c>
      <c r="AC26" s="44">
        <f t="shared" si="10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130"/>
      <c r="D27" s="131"/>
      <c r="E27" s="132" t="str">
        <f t="shared" ca="1" si="4"/>
        <v/>
      </c>
      <c r="F27" s="133" t="str">
        <f t="shared" ca="1" si="5"/>
        <v/>
      </c>
      <c r="G27" s="134"/>
      <c r="H27" s="135" t="str">
        <f>IF(G27="","",VLOOKUP(G27,競技csv!$F:$O,MATCH(H$2,競技csv!$1:$1,0)-MATCH("競技名",競技csv!$1:$1,0)+1,0))</f>
        <v/>
      </c>
      <c r="I27" s="135" t="str">
        <f>IF(G27="","",VLOOKUP(G27,競技csv!$F:$O,MATCH(I$2,競技csv!$1:$1,0)-MATCH("競技名",競技csv!$1:$1,0)+1,0))</f>
        <v/>
      </c>
      <c r="J27" s="136"/>
      <c r="K27" s="137"/>
      <c r="L27" s="138"/>
      <c r="M27" s="134"/>
      <c r="N27" s="135" t="str">
        <f>IF(M27="","",VLOOKUP(M27,競技csv!$F:$O,MATCH(N$2,競技csv!$1:$1,0)-MATCH("競技名",競技csv!$1:$1,0)+1,0))</f>
        <v/>
      </c>
      <c r="O27" s="135" t="str">
        <f>IF(M27="","",VLOOKUP(M27,競技csv!$F:$O,MATCH(O$2,競技csv!$1:$1,0)-MATCH("競技名",競技csv!$1:$1,0)+1,0))</f>
        <v/>
      </c>
      <c r="P27" s="136"/>
      <c r="Q27" s="137"/>
      <c r="R27" s="138"/>
      <c r="S27" s="139"/>
      <c r="T27" s="44" t="str">
        <f t="shared" si="0"/>
        <v/>
      </c>
      <c r="U27" s="58" t="str">
        <f t="shared" si="13"/>
        <v/>
      </c>
      <c r="V27" s="58" t="str">
        <f t="shared" si="13"/>
        <v/>
      </c>
      <c r="W27" s="44" t="str">
        <f t="shared" si="12"/>
        <v/>
      </c>
      <c r="X27" s="44">
        <f t="shared" si="2"/>
        <v>0</v>
      </c>
      <c r="Y27" s="44">
        <f t="shared" si="6"/>
        <v>0</v>
      </c>
      <c r="Z27" s="44">
        <f t="shared" si="7"/>
        <v>0</v>
      </c>
      <c r="AA27" s="44">
        <f t="shared" si="8"/>
        <v>0</v>
      </c>
      <c r="AB27" s="44">
        <f t="shared" si="9"/>
        <v>0</v>
      </c>
      <c r="AC27" s="44">
        <f t="shared" si="10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130"/>
      <c r="D28" s="131"/>
      <c r="E28" s="132" t="str">
        <f t="shared" ca="1" si="4"/>
        <v/>
      </c>
      <c r="F28" s="133" t="str">
        <f t="shared" ca="1" si="5"/>
        <v/>
      </c>
      <c r="G28" s="134"/>
      <c r="H28" s="135" t="str">
        <f>IF(G28="","",VLOOKUP(G28,競技csv!$F:$O,MATCH(H$2,競技csv!$1:$1,0)-MATCH("競技名",競技csv!$1:$1,0)+1,0))</f>
        <v/>
      </c>
      <c r="I28" s="135" t="str">
        <f>IF(G28="","",VLOOKUP(G28,競技csv!$F:$O,MATCH(I$2,競技csv!$1:$1,0)-MATCH("競技名",競技csv!$1:$1,0)+1,0))</f>
        <v/>
      </c>
      <c r="J28" s="136"/>
      <c r="K28" s="137"/>
      <c r="L28" s="138"/>
      <c r="M28" s="134"/>
      <c r="N28" s="135" t="str">
        <f>IF(M28="","",VLOOKUP(M28,競技csv!$F:$O,MATCH(N$2,競技csv!$1:$1,0)-MATCH("競技名",競技csv!$1:$1,0)+1,0))</f>
        <v/>
      </c>
      <c r="O28" s="135" t="str">
        <f>IF(M28="","",VLOOKUP(M28,競技csv!$F:$O,MATCH(O$2,競技csv!$1:$1,0)-MATCH("競技名",競技csv!$1:$1,0)+1,0))</f>
        <v/>
      </c>
      <c r="P28" s="136"/>
      <c r="Q28" s="137"/>
      <c r="R28" s="138"/>
      <c r="S28" s="139"/>
      <c r="T28" s="44" t="str">
        <f t="shared" si="0"/>
        <v/>
      </c>
      <c r="U28" s="58" t="str">
        <f t="shared" si="13"/>
        <v/>
      </c>
      <c r="V28" s="58" t="str">
        <f t="shared" si="13"/>
        <v/>
      </c>
      <c r="W28" s="44" t="str">
        <f t="shared" si="12"/>
        <v/>
      </c>
      <c r="X28" s="44">
        <f t="shared" si="2"/>
        <v>0</v>
      </c>
      <c r="Y28" s="44">
        <f t="shared" si="6"/>
        <v>0</v>
      </c>
      <c r="Z28" s="44">
        <f t="shared" si="7"/>
        <v>0</v>
      </c>
      <c r="AA28" s="44">
        <f t="shared" si="8"/>
        <v>0</v>
      </c>
      <c r="AB28" s="44">
        <f t="shared" si="9"/>
        <v>0</v>
      </c>
      <c r="AC28" s="44">
        <f t="shared" si="10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130"/>
      <c r="D29" s="131"/>
      <c r="E29" s="132" t="str">
        <f t="shared" ca="1" si="4"/>
        <v/>
      </c>
      <c r="F29" s="133" t="str">
        <f t="shared" ca="1" si="5"/>
        <v/>
      </c>
      <c r="G29" s="134"/>
      <c r="H29" s="135" t="str">
        <f>IF(G29="","",VLOOKUP(G29,競技csv!$F:$O,MATCH(H$2,競技csv!$1:$1,0)-MATCH("競技名",競技csv!$1:$1,0)+1,0))</f>
        <v/>
      </c>
      <c r="I29" s="135" t="str">
        <f>IF(G29="","",VLOOKUP(G29,競技csv!$F:$O,MATCH(I$2,競技csv!$1:$1,0)-MATCH("競技名",競技csv!$1:$1,0)+1,0))</f>
        <v/>
      </c>
      <c r="J29" s="136"/>
      <c r="K29" s="137"/>
      <c r="L29" s="138"/>
      <c r="M29" s="134"/>
      <c r="N29" s="135" t="str">
        <f>IF(M29="","",VLOOKUP(M29,競技csv!$F:$O,MATCH(N$2,競技csv!$1:$1,0)-MATCH("競技名",競技csv!$1:$1,0)+1,0))</f>
        <v/>
      </c>
      <c r="O29" s="135" t="str">
        <f>IF(M29="","",VLOOKUP(M29,競技csv!$F:$O,MATCH(O$2,競技csv!$1:$1,0)-MATCH("競技名",競技csv!$1:$1,0)+1,0))</f>
        <v/>
      </c>
      <c r="P29" s="136"/>
      <c r="Q29" s="137"/>
      <c r="R29" s="138"/>
      <c r="S29" s="139"/>
      <c r="T29" s="44" t="str">
        <f t="shared" si="0"/>
        <v/>
      </c>
      <c r="U29" s="58" t="str">
        <f t="shared" si="13"/>
        <v/>
      </c>
      <c r="V29" s="58" t="str">
        <f t="shared" si="13"/>
        <v/>
      </c>
      <c r="W29" s="44" t="str">
        <f t="shared" si="12"/>
        <v/>
      </c>
      <c r="X29" s="44">
        <f t="shared" si="2"/>
        <v>0</v>
      </c>
      <c r="Y29" s="44">
        <f t="shared" si="6"/>
        <v>0</v>
      </c>
      <c r="Z29" s="44">
        <f t="shared" si="7"/>
        <v>0</v>
      </c>
      <c r="AA29" s="44">
        <f t="shared" si="8"/>
        <v>0</v>
      </c>
      <c r="AB29" s="44">
        <f t="shared" si="9"/>
        <v>0</v>
      </c>
      <c r="AC29" s="44">
        <f t="shared" si="10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130"/>
      <c r="D30" s="131"/>
      <c r="E30" s="132" t="str">
        <f t="shared" ca="1" si="4"/>
        <v/>
      </c>
      <c r="F30" s="133" t="str">
        <f t="shared" ca="1" si="5"/>
        <v/>
      </c>
      <c r="G30" s="134"/>
      <c r="H30" s="135" t="str">
        <f>IF(G30="","",VLOOKUP(G30,競技csv!$F:$O,MATCH(H$2,競技csv!$1:$1,0)-MATCH("競技名",競技csv!$1:$1,0)+1,0))</f>
        <v/>
      </c>
      <c r="I30" s="135" t="str">
        <f>IF(G30="","",VLOOKUP(G30,競技csv!$F:$O,MATCH(I$2,競技csv!$1:$1,0)-MATCH("競技名",競技csv!$1:$1,0)+1,0))</f>
        <v/>
      </c>
      <c r="J30" s="136"/>
      <c r="K30" s="137"/>
      <c r="L30" s="138"/>
      <c r="M30" s="134"/>
      <c r="N30" s="135" t="str">
        <f>IF(M30="","",VLOOKUP(M30,競技csv!$F:$O,MATCH(N$2,競技csv!$1:$1,0)-MATCH("競技名",競技csv!$1:$1,0)+1,0))</f>
        <v/>
      </c>
      <c r="O30" s="135" t="str">
        <f>IF(M30="","",VLOOKUP(M30,競技csv!$F:$O,MATCH(O$2,競技csv!$1:$1,0)-MATCH("競技名",競技csv!$1:$1,0)+1,0))</f>
        <v/>
      </c>
      <c r="P30" s="136"/>
      <c r="Q30" s="137"/>
      <c r="R30" s="138"/>
      <c r="S30" s="139"/>
      <c r="T30" s="44" t="str">
        <f t="shared" si="0"/>
        <v/>
      </c>
      <c r="U30" s="58" t="str">
        <f t="shared" si="13"/>
        <v/>
      </c>
      <c r="V30" s="58" t="str">
        <f t="shared" si="13"/>
        <v/>
      </c>
      <c r="W30" s="44" t="str">
        <f t="shared" si="12"/>
        <v/>
      </c>
      <c r="X30" s="44">
        <f t="shared" si="2"/>
        <v>0</v>
      </c>
      <c r="Y30" s="44">
        <f t="shared" si="6"/>
        <v>0</v>
      </c>
      <c r="Z30" s="44">
        <f t="shared" si="7"/>
        <v>0</v>
      </c>
      <c r="AA30" s="44">
        <f t="shared" si="8"/>
        <v>0</v>
      </c>
      <c r="AB30" s="44">
        <f t="shared" si="9"/>
        <v>0</v>
      </c>
      <c r="AC30" s="44">
        <f t="shared" si="10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130"/>
      <c r="D31" s="131"/>
      <c r="E31" s="132" t="str">
        <f t="shared" ca="1" si="4"/>
        <v/>
      </c>
      <c r="F31" s="133" t="str">
        <f t="shared" ca="1" si="5"/>
        <v/>
      </c>
      <c r="G31" s="134"/>
      <c r="H31" s="135" t="str">
        <f>IF(G31="","",VLOOKUP(G31,競技csv!$F:$O,MATCH(H$2,競技csv!$1:$1,0)-MATCH("競技名",競技csv!$1:$1,0)+1,0))</f>
        <v/>
      </c>
      <c r="I31" s="135" t="str">
        <f>IF(G31="","",VLOOKUP(G31,競技csv!$F:$O,MATCH(I$2,競技csv!$1:$1,0)-MATCH("競技名",競技csv!$1:$1,0)+1,0))</f>
        <v/>
      </c>
      <c r="J31" s="136"/>
      <c r="K31" s="137"/>
      <c r="L31" s="138"/>
      <c r="M31" s="134"/>
      <c r="N31" s="135" t="str">
        <f>IF(M31="","",VLOOKUP(M31,競技csv!$F:$O,MATCH(N$2,競技csv!$1:$1,0)-MATCH("競技名",競技csv!$1:$1,0)+1,0))</f>
        <v/>
      </c>
      <c r="O31" s="135" t="str">
        <f>IF(M31="","",VLOOKUP(M31,競技csv!$F:$O,MATCH(O$2,競技csv!$1:$1,0)-MATCH("競技名",競技csv!$1:$1,0)+1,0))</f>
        <v/>
      </c>
      <c r="P31" s="136"/>
      <c r="Q31" s="137"/>
      <c r="R31" s="138"/>
      <c r="S31" s="139"/>
      <c r="T31" s="44" t="str">
        <f t="shared" si="0"/>
        <v/>
      </c>
      <c r="U31" s="58" t="str">
        <f t="shared" si="13"/>
        <v/>
      </c>
      <c r="V31" s="58" t="str">
        <f t="shared" si="13"/>
        <v/>
      </c>
      <c r="W31" s="44" t="str">
        <f t="shared" si="12"/>
        <v/>
      </c>
      <c r="X31" s="44">
        <f t="shared" si="2"/>
        <v>0</v>
      </c>
      <c r="Y31" s="44">
        <f t="shared" si="6"/>
        <v>0</v>
      </c>
      <c r="Z31" s="44">
        <f t="shared" si="7"/>
        <v>0</v>
      </c>
      <c r="AA31" s="44">
        <f t="shared" si="8"/>
        <v>0</v>
      </c>
      <c r="AB31" s="44">
        <f t="shared" si="9"/>
        <v>0</v>
      </c>
      <c r="AC31" s="44">
        <f t="shared" si="10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130"/>
      <c r="D32" s="131"/>
      <c r="E32" s="132" t="str">
        <f t="shared" ca="1" si="4"/>
        <v/>
      </c>
      <c r="F32" s="133" t="str">
        <f t="shared" ca="1" si="5"/>
        <v/>
      </c>
      <c r="G32" s="134"/>
      <c r="H32" s="135" t="str">
        <f>IF(G32="","",VLOOKUP(G32,競技csv!$F:$O,MATCH(H$2,競技csv!$1:$1,0)-MATCH("競技名",競技csv!$1:$1,0)+1,0))</f>
        <v/>
      </c>
      <c r="I32" s="135" t="str">
        <f>IF(G32="","",VLOOKUP(G32,競技csv!$F:$O,MATCH(I$2,競技csv!$1:$1,0)-MATCH("競技名",競技csv!$1:$1,0)+1,0))</f>
        <v/>
      </c>
      <c r="J32" s="136"/>
      <c r="K32" s="137"/>
      <c r="L32" s="138"/>
      <c r="M32" s="134"/>
      <c r="N32" s="135" t="str">
        <f>IF(M32="","",VLOOKUP(M32,競技csv!$F:$O,MATCH(N$2,競技csv!$1:$1,0)-MATCH("競技名",競技csv!$1:$1,0)+1,0))</f>
        <v/>
      </c>
      <c r="O32" s="135" t="str">
        <f>IF(M32="","",VLOOKUP(M32,競技csv!$F:$O,MATCH(O$2,競技csv!$1:$1,0)-MATCH("競技名",競技csv!$1:$1,0)+1,0))</f>
        <v/>
      </c>
      <c r="P32" s="136"/>
      <c r="Q32" s="137"/>
      <c r="R32" s="138"/>
      <c r="S32" s="139"/>
      <c r="T32" s="44" t="str">
        <f t="shared" si="0"/>
        <v/>
      </c>
      <c r="U32" s="58" t="str">
        <f t="shared" si="13"/>
        <v/>
      </c>
      <c r="V32" s="58" t="str">
        <f t="shared" si="13"/>
        <v/>
      </c>
      <c r="W32" s="44" t="str">
        <f t="shared" si="12"/>
        <v/>
      </c>
      <c r="X32" s="44">
        <f t="shared" si="2"/>
        <v>0</v>
      </c>
      <c r="Y32" s="44">
        <f t="shared" si="6"/>
        <v>0</v>
      </c>
      <c r="Z32" s="44">
        <f t="shared" si="7"/>
        <v>0</v>
      </c>
      <c r="AA32" s="44">
        <f t="shared" si="8"/>
        <v>0</v>
      </c>
      <c r="AB32" s="44">
        <f t="shared" si="9"/>
        <v>0</v>
      </c>
      <c r="AC32" s="44">
        <f t="shared" si="10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130"/>
      <c r="D33" s="131"/>
      <c r="E33" s="132" t="str">
        <f t="shared" ca="1" si="4"/>
        <v/>
      </c>
      <c r="F33" s="133" t="str">
        <f t="shared" ca="1" si="5"/>
        <v/>
      </c>
      <c r="G33" s="134"/>
      <c r="H33" s="135" t="str">
        <f>IF(G33="","",VLOOKUP(G33,競技csv!$F:$O,MATCH(H$2,競技csv!$1:$1,0)-MATCH("競技名",競技csv!$1:$1,0)+1,0))</f>
        <v/>
      </c>
      <c r="I33" s="135" t="str">
        <f>IF(G33="","",VLOOKUP(G33,競技csv!$F:$O,MATCH(I$2,競技csv!$1:$1,0)-MATCH("競技名",競技csv!$1:$1,0)+1,0))</f>
        <v/>
      </c>
      <c r="J33" s="136"/>
      <c r="K33" s="137"/>
      <c r="L33" s="138"/>
      <c r="M33" s="134"/>
      <c r="N33" s="135" t="str">
        <f>IF(M33="","",VLOOKUP(M33,競技csv!$F:$O,MATCH(N$2,競技csv!$1:$1,0)-MATCH("競技名",競技csv!$1:$1,0)+1,0))</f>
        <v/>
      </c>
      <c r="O33" s="135" t="str">
        <f>IF(M33="","",VLOOKUP(M33,競技csv!$F:$O,MATCH(O$2,競技csv!$1:$1,0)-MATCH("競技名",競技csv!$1:$1,0)+1,0))</f>
        <v/>
      </c>
      <c r="P33" s="136"/>
      <c r="Q33" s="137"/>
      <c r="R33" s="138"/>
      <c r="S33" s="139"/>
      <c r="T33" s="44" t="str">
        <f t="shared" si="0"/>
        <v/>
      </c>
      <c r="U33" s="58" t="str">
        <f t="shared" si="13"/>
        <v/>
      </c>
      <c r="V33" s="58" t="str">
        <f t="shared" si="13"/>
        <v/>
      </c>
      <c r="W33" s="44" t="str">
        <f t="shared" si="12"/>
        <v/>
      </c>
      <c r="X33" s="44">
        <f t="shared" si="2"/>
        <v>0</v>
      </c>
      <c r="Y33" s="44">
        <f t="shared" si="6"/>
        <v>0</v>
      </c>
      <c r="Z33" s="44">
        <f t="shared" si="7"/>
        <v>0</v>
      </c>
      <c r="AA33" s="44">
        <f t="shared" si="8"/>
        <v>0</v>
      </c>
      <c r="AB33" s="44">
        <f t="shared" si="9"/>
        <v>0</v>
      </c>
      <c r="AC33" s="44">
        <f t="shared" si="10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130"/>
      <c r="D34" s="131"/>
      <c r="E34" s="132" t="str">
        <f t="shared" ca="1" si="4"/>
        <v/>
      </c>
      <c r="F34" s="133" t="str">
        <f t="shared" ca="1" si="5"/>
        <v/>
      </c>
      <c r="G34" s="134"/>
      <c r="H34" s="135" t="str">
        <f>IF(G34="","",VLOOKUP(G34,競技csv!$F:$O,MATCH(H$2,競技csv!$1:$1,0)-MATCH("競技名",競技csv!$1:$1,0)+1,0))</f>
        <v/>
      </c>
      <c r="I34" s="135" t="str">
        <f>IF(G34="","",VLOOKUP(G34,競技csv!$F:$O,MATCH(I$2,競技csv!$1:$1,0)-MATCH("競技名",競技csv!$1:$1,0)+1,0))</f>
        <v/>
      </c>
      <c r="J34" s="136"/>
      <c r="K34" s="137"/>
      <c r="L34" s="138"/>
      <c r="M34" s="134"/>
      <c r="N34" s="135" t="str">
        <f>IF(M34="","",VLOOKUP(M34,競技csv!$F:$O,MATCH(N$2,競技csv!$1:$1,0)-MATCH("競技名",競技csv!$1:$1,0)+1,0))</f>
        <v/>
      </c>
      <c r="O34" s="135" t="str">
        <f>IF(M34="","",VLOOKUP(M34,競技csv!$F:$O,MATCH(O$2,競技csv!$1:$1,0)-MATCH("競技名",競技csv!$1:$1,0)+1,0))</f>
        <v/>
      </c>
      <c r="P34" s="136"/>
      <c r="Q34" s="137"/>
      <c r="R34" s="138"/>
      <c r="S34" s="139"/>
      <c r="T34" s="44" t="str">
        <f t="shared" si="0"/>
        <v/>
      </c>
      <c r="U34" s="58" t="str">
        <f t="shared" si="13"/>
        <v/>
      </c>
      <c r="V34" s="58" t="str">
        <f t="shared" si="13"/>
        <v/>
      </c>
      <c r="W34" s="44" t="str">
        <f t="shared" si="12"/>
        <v/>
      </c>
      <c r="X34" s="44">
        <f t="shared" si="2"/>
        <v>0</v>
      </c>
      <c r="Y34" s="44">
        <f t="shared" si="6"/>
        <v>0</v>
      </c>
      <c r="Z34" s="44">
        <f t="shared" si="7"/>
        <v>0</v>
      </c>
      <c r="AA34" s="44">
        <f t="shared" si="8"/>
        <v>0</v>
      </c>
      <c r="AB34" s="44">
        <f t="shared" si="9"/>
        <v>0</v>
      </c>
      <c r="AC34" s="44">
        <f t="shared" si="10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130"/>
      <c r="D35" s="131"/>
      <c r="E35" s="132" t="str">
        <f t="shared" ca="1" si="4"/>
        <v/>
      </c>
      <c r="F35" s="133" t="str">
        <f t="shared" ca="1" si="5"/>
        <v/>
      </c>
      <c r="G35" s="134"/>
      <c r="H35" s="135" t="str">
        <f>IF(G35="","",VLOOKUP(G35,競技csv!$F:$O,MATCH(H$2,競技csv!$1:$1,0)-MATCH("競技名",競技csv!$1:$1,0)+1,0))</f>
        <v/>
      </c>
      <c r="I35" s="135" t="str">
        <f>IF(G35="","",VLOOKUP(G35,競技csv!$F:$O,MATCH(I$2,競技csv!$1:$1,0)-MATCH("競技名",競技csv!$1:$1,0)+1,0))</f>
        <v/>
      </c>
      <c r="J35" s="136"/>
      <c r="K35" s="137"/>
      <c r="L35" s="138"/>
      <c r="M35" s="134"/>
      <c r="N35" s="135" t="str">
        <f>IF(M35="","",VLOOKUP(M35,競技csv!$F:$O,MATCH(N$2,競技csv!$1:$1,0)-MATCH("競技名",競技csv!$1:$1,0)+1,0))</f>
        <v/>
      </c>
      <c r="O35" s="135" t="str">
        <f>IF(M35="","",VLOOKUP(M35,競技csv!$F:$O,MATCH(O$2,競技csv!$1:$1,0)-MATCH("競技名",競技csv!$1:$1,0)+1,0))</f>
        <v/>
      </c>
      <c r="P35" s="136"/>
      <c r="Q35" s="137"/>
      <c r="R35" s="138"/>
      <c r="S35" s="139"/>
      <c r="T35" s="44" t="str">
        <f t="shared" ref="T35:T62" si="15">IF($S35="","",IF(VLOOKUP($C35&amp;$S35,$P$65:$S$70,MATCH(T$2,$P$64:$S$64,0),0)=0,"",VLOOKUP($C35&amp;$S35,$P$65:$S$70,MATCH(T$2,$P$64:$S$64,0),0)))</f>
        <v/>
      </c>
      <c r="U35" s="58" t="str">
        <f t="shared" si="13"/>
        <v/>
      </c>
      <c r="V35" s="58" t="str">
        <f t="shared" si="13"/>
        <v/>
      </c>
      <c r="W35" s="44" t="str">
        <f t="shared" si="12"/>
        <v/>
      </c>
      <c r="X35" s="44">
        <f t="shared" ref="X35:X62" si="16">IF($W35=X$1,X34+1,X34)</f>
        <v>0</v>
      </c>
      <c r="Y35" s="44">
        <f t="shared" si="6"/>
        <v>0</v>
      </c>
      <c r="Z35" s="44">
        <f t="shared" si="7"/>
        <v>0</v>
      </c>
      <c r="AA35" s="44">
        <f t="shared" si="8"/>
        <v>0</v>
      </c>
      <c r="AB35" s="44">
        <f t="shared" si="9"/>
        <v>0</v>
      </c>
      <c r="AC35" s="44">
        <f t="shared" si="10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130"/>
      <c r="D36" s="131"/>
      <c r="E36" s="132" t="str">
        <f t="shared" ca="1" si="4"/>
        <v/>
      </c>
      <c r="F36" s="133" t="str">
        <f t="shared" ca="1" si="5"/>
        <v/>
      </c>
      <c r="G36" s="134"/>
      <c r="H36" s="135" t="str">
        <f>IF(G36="","",VLOOKUP(G36,競技csv!$F:$O,MATCH(H$2,競技csv!$1:$1,0)-MATCH("競技名",競技csv!$1:$1,0)+1,0))</f>
        <v/>
      </c>
      <c r="I36" s="135" t="str">
        <f>IF(G36="","",VLOOKUP(G36,競技csv!$F:$O,MATCH(I$2,競技csv!$1:$1,0)-MATCH("競技名",競技csv!$1:$1,0)+1,0))</f>
        <v/>
      </c>
      <c r="J36" s="136"/>
      <c r="K36" s="137"/>
      <c r="L36" s="138"/>
      <c r="M36" s="134"/>
      <c r="N36" s="135" t="str">
        <f>IF(M36="","",VLOOKUP(M36,競技csv!$F:$O,MATCH(N$2,競技csv!$1:$1,0)-MATCH("競技名",競技csv!$1:$1,0)+1,0))</f>
        <v/>
      </c>
      <c r="O36" s="135" t="str">
        <f>IF(M36="","",VLOOKUP(M36,競技csv!$F:$O,MATCH(O$2,競技csv!$1:$1,0)-MATCH("競技名",競技csv!$1:$1,0)+1,0))</f>
        <v/>
      </c>
      <c r="P36" s="136"/>
      <c r="Q36" s="137"/>
      <c r="R36" s="138"/>
      <c r="S36" s="139"/>
      <c r="T36" s="44" t="str">
        <f t="shared" si="15"/>
        <v/>
      </c>
      <c r="U36" s="58" t="str">
        <f t="shared" si="13"/>
        <v/>
      </c>
      <c r="V36" s="58" t="str">
        <f t="shared" si="13"/>
        <v/>
      </c>
      <c r="W36" s="44" t="str">
        <f t="shared" si="12"/>
        <v/>
      </c>
      <c r="X36" s="44">
        <f t="shared" si="16"/>
        <v>0</v>
      </c>
      <c r="Y36" s="44">
        <f t="shared" si="6"/>
        <v>0</v>
      </c>
      <c r="Z36" s="44">
        <f t="shared" si="7"/>
        <v>0</v>
      </c>
      <c r="AA36" s="44">
        <f t="shared" si="8"/>
        <v>0</v>
      </c>
      <c r="AB36" s="44">
        <f t="shared" si="9"/>
        <v>0</v>
      </c>
      <c r="AC36" s="44">
        <f t="shared" si="10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130"/>
      <c r="D37" s="131"/>
      <c r="E37" s="132" t="str">
        <f t="shared" ca="1" si="4"/>
        <v/>
      </c>
      <c r="F37" s="133" t="str">
        <f t="shared" ca="1" si="5"/>
        <v/>
      </c>
      <c r="G37" s="134"/>
      <c r="H37" s="135" t="str">
        <f>IF(G37="","",VLOOKUP(G37,競技csv!$F:$O,MATCH(H$2,競技csv!$1:$1,0)-MATCH("競技名",競技csv!$1:$1,0)+1,0))</f>
        <v/>
      </c>
      <c r="I37" s="135" t="str">
        <f>IF(G37="","",VLOOKUP(G37,競技csv!$F:$O,MATCH(I$2,競技csv!$1:$1,0)-MATCH("競技名",競技csv!$1:$1,0)+1,0))</f>
        <v/>
      </c>
      <c r="J37" s="136"/>
      <c r="K37" s="137"/>
      <c r="L37" s="138"/>
      <c r="M37" s="134"/>
      <c r="N37" s="135" t="str">
        <f>IF(M37="","",VLOOKUP(M37,競技csv!$F:$O,MATCH(N$2,競技csv!$1:$1,0)-MATCH("競技名",競技csv!$1:$1,0)+1,0))</f>
        <v/>
      </c>
      <c r="O37" s="135" t="str">
        <f>IF(M37="","",VLOOKUP(M37,競技csv!$F:$O,MATCH(O$2,競技csv!$1:$1,0)-MATCH("競技名",競技csv!$1:$1,0)+1,0))</f>
        <v/>
      </c>
      <c r="P37" s="136"/>
      <c r="Q37" s="137"/>
      <c r="R37" s="138"/>
      <c r="S37" s="139"/>
      <c r="T37" s="44" t="str">
        <f t="shared" si="15"/>
        <v/>
      </c>
      <c r="U37" s="58" t="str">
        <f t="shared" si="13"/>
        <v/>
      </c>
      <c r="V37" s="58" t="str">
        <f t="shared" si="13"/>
        <v/>
      </c>
      <c r="W37" s="44" t="str">
        <f t="shared" si="12"/>
        <v/>
      </c>
      <c r="X37" s="44">
        <f t="shared" si="16"/>
        <v>0</v>
      </c>
      <c r="Y37" s="44">
        <f t="shared" si="6"/>
        <v>0</v>
      </c>
      <c r="Z37" s="44">
        <f t="shared" si="7"/>
        <v>0</v>
      </c>
      <c r="AA37" s="44">
        <f t="shared" si="8"/>
        <v>0</v>
      </c>
      <c r="AB37" s="44">
        <f t="shared" si="9"/>
        <v>0</v>
      </c>
      <c r="AC37" s="44">
        <f t="shared" si="10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130"/>
      <c r="D38" s="131"/>
      <c r="E38" s="132" t="str">
        <f t="shared" ca="1" si="4"/>
        <v/>
      </c>
      <c r="F38" s="133" t="str">
        <f t="shared" ca="1" si="5"/>
        <v/>
      </c>
      <c r="G38" s="134"/>
      <c r="H38" s="135" t="str">
        <f>IF(G38="","",VLOOKUP(G38,競技csv!$F:$O,MATCH(H$2,競技csv!$1:$1,0)-MATCH("競技名",競技csv!$1:$1,0)+1,0))</f>
        <v/>
      </c>
      <c r="I38" s="135" t="str">
        <f>IF(G38="","",VLOOKUP(G38,競技csv!$F:$O,MATCH(I$2,競技csv!$1:$1,0)-MATCH("競技名",競技csv!$1:$1,0)+1,0))</f>
        <v/>
      </c>
      <c r="J38" s="136"/>
      <c r="K38" s="137"/>
      <c r="L38" s="138"/>
      <c r="M38" s="134"/>
      <c r="N38" s="135" t="str">
        <f>IF(M38="","",VLOOKUP(M38,競技csv!$F:$O,MATCH(N$2,競技csv!$1:$1,0)-MATCH("競技名",競技csv!$1:$1,0)+1,0))</f>
        <v/>
      </c>
      <c r="O38" s="135" t="str">
        <f>IF(M38="","",VLOOKUP(M38,競技csv!$F:$O,MATCH(O$2,競技csv!$1:$1,0)-MATCH("競技名",競技csv!$1:$1,0)+1,0))</f>
        <v/>
      </c>
      <c r="P38" s="136"/>
      <c r="Q38" s="137"/>
      <c r="R38" s="138"/>
      <c r="S38" s="139"/>
      <c r="T38" s="44" t="str">
        <f t="shared" si="15"/>
        <v/>
      </c>
      <c r="U38" s="58" t="str">
        <f t="shared" si="13"/>
        <v/>
      </c>
      <c r="V38" s="58" t="str">
        <f t="shared" si="13"/>
        <v/>
      </c>
      <c r="W38" s="44" t="str">
        <f t="shared" si="12"/>
        <v/>
      </c>
      <c r="X38" s="44">
        <f t="shared" si="16"/>
        <v>0</v>
      </c>
      <c r="Y38" s="44">
        <f t="shared" si="6"/>
        <v>0</v>
      </c>
      <c r="Z38" s="44">
        <f t="shared" si="7"/>
        <v>0</v>
      </c>
      <c r="AA38" s="44">
        <f t="shared" si="8"/>
        <v>0</v>
      </c>
      <c r="AB38" s="44">
        <f t="shared" si="9"/>
        <v>0</v>
      </c>
      <c r="AC38" s="44">
        <f t="shared" si="10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130"/>
      <c r="D39" s="131"/>
      <c r="E39" s="132" t="str">
        <f t="shared" ca="1" si="4"/>
        <v/>
      </c>
      <c r="F39" s="133" t="str">
        <f t="shared" ca="1" si="5"/>
        <v/>
      </c>
      <c r="G39" s="134"/>
      <c r="H39" s="135" t="str">
        <f>IF(G39="","",VLOOKUP(G39,競技csv!$F:$O,MATCH(H$2,競技csv!$1:$1,0)-MATCH("競技名",競技csv!$1:$1,0)+1,0))</f>
        <v/>
      </c>
      <c r="I39" s="135" t="str">
        <f>IF(G39="","",VLOOKUP(G39,競技csv!$F:$O,MATCH(I$2,競技csv!$1:$1,0)-MATCH("競技名",競技csv!$1:$1,0)+1,0))</f>
        <v/>
      </c>
      <c r="J39" s="136"/>
      <c r="K39" s="137"/>
      <c r="L39" s="138"/>
      <c r="M39" s="134"/>
      <c r="N39" s="135" t="str">
        <f>IF(M39="","",VLOOKUP(M39,競技csv!$F:$O,MATCH(N$2,競技csv!$1:$1,0)-MATCH("競技名",競技csv!$1:$1,0)+1,0))</f>
        <v/>
      </c>
      <c r="O39" s="135" t="str">
        <f>IF(M39="","",VLOOKUP(M39,競技csv!$F:$O,MATCH(O$2,競技csv!$1:$1,0)-MATCH("競技名",競技csv!$1:$1,0)+1,0))</f>
        <v/>
      </c>
      <c r="P39" s="136"/>
      <c r="Q39" s="137"/>
      <c r="R39" s="138"/>
      <c r="S39" s="139"/>
      <c r="T39" s="44" t="str">
        <f t="shared" si="15"/>
        <v/>
      </c>
      <c r="U39" s="58" t="str">
        <f t="shared" si="13"/>
        <v/>
      </c>
      <c r="V39" s="58" t="str">
        <f t="shared" si="13"/>
        <v/>
      </c>
      <c r="W39" s="44" t="str">
        <f t="shared" si="12"/>
        <v/>
      </c>
      <c r="X39" s="44">
        <f t="shared" si="16"/>
        <v>0</v>
      </c>
      <c r="Y39" s="44">
        <f t="shared" si="6"/>
        <v>0</v>
      </c>
      <c r="Z39" s="44">
        <f t="shared" si="7"/>
        <v>0</v>
      </c>
      <c r="AA39" s="44">
        <f t="shared" si="8"/>
        <v>0</v>
      </c>
      <c r="AB39" s="44">
        <f t="shared" si="9"/>
        <v>0</v>
      </c>
      <c r="AC39" s="44">
        <f t="shared" si="10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130"/>
      <c r="D40" s="131"/>
      <c r="E40" s="132" t="str">
        <f t="shared" ca="1" si="4"/>
        <v/>
      </c>
      <c r="F40" s="133" t="str">
        <f t="shared" ca="1" si="5"/>
        <v/>
      </c>
      <c r="G40" s="134"/>
      <c r="H40" s="135" t="str">
        <f>IF(G40="","",VLOOKUP(G40,競技csv!$F:$O,MATCH(H$2,競技csv!$1:$1,0)-MATCH("競技名",競技csv!$1:$1,0)+1,0))</f>
        <v/>
      </c>
      <c r="I40" s="135" t="str">
        <f>IF(G40="","",VLOOKUP(G40,競技csv!$F:$O,MATCH(I$2,競技csv!$1:$1,0)-MATCH("競技名",競技csv!$1:$1,0)+1,0))</f>
        <v/>
      </c>
      <c r="J40" s="136"/>
      <c r="K40" s="137"/>
      <c r="L40" s="138"/>
      <c r="M40" s="134"/>
      <c r="N40" s="135" t="str">
        <f>IF(M40="","",VLOOKUP(M40,競技csv!$F:$O,MATCH(N$2,競技csv!$1:$1,0)-MATCH("競技名",競技csv!$1:$1,0)+1,0))</f>
        <v/>
      </c>
      <c r="O40" s="135" t="str">
        <f>IF(M40="","",VLOOKUP(M40,競技csv!$F:$O,MATCH(O$2,競技csv!$1:$1,0)-MATCH("競技名",競技csv!$1:$1,0)+1,0))</f>
        <v/>
      </c>
      <c r="P40" s="136"/>
      <c r="Q40" s="137"/>
      <c r="R40" s="138"/>
      <c r="S40" s="139"/>
      <c r="T40" s="44" t="str">
        <f t="shared" si="15"/>
        <v/>
      </c>
      <c r="U40" s="58" t="str">
        <f t="shared" si="13"/>
        <v/>
      </c>
      <c r="V40" s="58" t="str">
        <f t="shared" si="13"/>
        <v/>
      </c>
      <c r="W40" s="44" t="str">
        <f t="shared" si="12"/>
        <v/>
      </c>
      <c r="X40" s="44">
        <f t="shared" si="16"/>
        <v>0</v>
      </c>
      <c r="Y40" s="44">
        <f t="shared" si="6"/>
        <v>0</v>
      </c>
      <c r="Z40" s="44">
        <f t="shared" si="7"/>
        <v>0</v>
      </c>
      <c r="AA40" s="44">
        <f t="shared" si="8"/>
        <v>0</v>
      </c>
      <c r="AB40" s="44">
        <f t="shared" si="9"/>
        <v>0</v>
      </c>
      <c r="AC40" s="44">
        <f t="shared" si="10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130"/>
      <c r="D41" s="131"/>
      <c r="E41" s="132" t="str">
        <f t="shared" ca="1" si="4"/>
        <v/>
      </c>
      <c r="F41" s="133" t="str">
        <f t="shared" ca="1" si="5"/>
        <v/>
      </c>
      <c r="G41" s="134"/>
      <c r="H41" s="135" t="str">
        <f>IF(G41="","",VLOOKUP(G41,競技csv!$F:$O,MATCH(H$2,競技csv!$1:$1,0)-MATCH("競技名",競技csv!$1:$1,0)+1,0))</f>
        <v/>
      </c>
      <c r="I41" s="135" t="str">
        <f>IF(G41="","",VLOOKUP(G41,競技csv!$F:$O,MATCH(I$2,競技csv!$1:$1,0)-MATCH("競技名",競技csv!$1:$1,0)+1,0))</f>
        <v/>
      </c>
      <c r="J41" s="136"/>
      <c r="K41" s="137"/>
      <c r="L41" s="138"/>
      <c r="M41" s="134"/>
      <c r="N41" s="135" t="str">
        <f>IF(M41="","",VLOOKUP(M41,競技csv!$F:$O,MATCH(N$2,競技csv!$1:$1,0)-MATCH("競技名",競技csv!$1:$1,0)+1,0))</f>
        <v/>
      </c>
      <c r="O41" s="135" t="str">
        <f>IF(M41="","",VLOOKUP(M41,競技csv!$F:$O,MATCH(O$2,競技csv!$1:$1,0)-MATCH("競技名",競技csv!$1:$1,0)+1,0))</f>
        <v/>
      </c>
      <c r="P41" s="136"/>
      <c r="Q41" s="137"/>
      <c r="R41" s="138"/>
      <c r="S41" s="139"/>
      <c r="T41" s="44" t="str">
        <f t="shared" si="15"/>
        <v/>
      </c>
      <c r="U41" s="58" t="str">
        <f t="shared" si="13"/>
        <v/>
      </c>
      <c r="V41" s="58" t="str">
        <f t="shared" si="13"/>
        <v/>
      </c>
      <c r="W41" s="44" t="str">
        <f t="shared" si="12"/>
        <v/>
      </c>
      <c r="X41" s="44">
        <f t="shared" si="16"/>
        <v>0</v>
      </c>
      <c r="Y41" s="44">
        <f t="shared" si="6"/>
        <v>0</v>
      </c>
      <c r="Z41" s="44">
        <f t="shared" si="7"/>
        <v>0</v>
      </c>
      <c r="AA41" s="44">
        <f t="shared" si="8"/>
        <v>0</v>
      </c>
      <c r="AB41" s="44">
        <f t="shared" si="9"/>
        <v>0</v>
      </c>
      <c r="AC41" s="44">
        <f t="shared" si="10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130"/>
      <c r="D42" s="131"/>
      <c r="E42" s="132" t="str">
        <f t="shared" ca="1" si="4"/>
        <v/>
      </c>
      <c r="F42" s="133" t="str">
        <f t="shared" ca="1" si="5"/>
        <v/>
      </c>
      <c r="G42" s="134"/>
      <c r="H42" s="135" t="str">
        <f>IF(G42="","",VLOOKUP(G42,競技csv!$F:$O,MATCH(H$2,競技csv!$1:$1,0)-MATCH("競技名",競技csv!$1:$1,0)+1,0))</f>
        <v/>
      </c>
      <c r="I42" s="135" t="str">
        <f>IF(G42="","",VLOOKUP(G42,競技csv!$F:$O,MATCH(I$2,競技csv!$1:$1,0)-MATCH("競技名",競技csv!$1:$1,0)+1,0))</f>
        <v/>
      </c>
      <c r="J42" s="136"/>
      <c r="K42" s="137"/>
      <c r="L42" s="138"/>
      <c r="M42" s="134"/>
      <c r="N42" s="135" t="str">
        <f>IF(M42="","",VLOOKUP(M42,競技csv!$F:$O,MATCH(N$2,競技csv!$1:$1,0)-MATCH("競技名",競技csv!$1:$1,0)+1,0))</f>
        <v/>
      </c>
      <c r="O42" s="135" t="str">
        <f>IF(M42="","",VLOOKUP(M42,競技csv!$F:$O,MATCH(O$2,競技csv!$1:$1,0)-MATCH("競技名",競技csv!$1:$1,0)+1,0))</f>
        <v/>
      </c>
      <c r="P42" s="136"/>
      <c r="Q42" s="137"/>
      <c r="R42" s="138"/>
      <c r="S42" s="139"/>
      <c r="T42" s="44" t="str">
        <f t="shared" si="15"/>
        <v/>
      </c>
      <c r="U42" s="58" t="str">
        <f t="shared" si="13"/>
        <v/>
      </c>
      <c r="V42" s="58" t="str">
        <f t="shared" si="13"/>
        <v/>
      </c>
      <c r="W42" s="44" t="str">
        <f t="shared" si="12"/>
        <v/>
      </c>
      <c r="X42" s="44">
        <f t="shared" si="16"/>
        <v>0</v>
      </c>
      <c r="Y42" s="44">
        <f t="shared" si="6"/>
        <v>0</v>
      </c>
      <c r="Z42" s="44">
        <f t="shared" si="7"/>
        <v>0</v>
      </c>
      <c r="AA42" s="44">
        <f t="shared" si="8"/>
        <v>0</v>
      </c>
      <c r="AB42" s="44">
        <f t="shared" si="9"/>
        <v>0</v>
      </c>
      <c r="AC42" s="44">
        <f t="shared" si="10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130"/>
      <c r="D43" s="131"/>
      <c r="E43" s="132" t="str">
        <f t="shared" ca="1" si="4"/>
        <v/>
      </c>
      <c r="F43" s="133" t="str">
        <f t="shared" ca="1" si="5"/>
        <v/>
      </c>
      <c r="G43" s="134"/>
      <c r="H43" s="135" t="str">
        <f>IF(G43="","",VLOOKUP(G43,競技csv!$F:$O,MATCH(H$2,競技csv!$1:$1,0)-MATCH("競技名",競技csv!$1:$1,0)+1,0))</f>
        <v/>
      </c>
      <c r="I43" s="135" t="str">
        <f>IF(G43="","",VLOOKUP(G43,競技csv!$F:$O,MATCH(I$2,競技csv!$1:$1,0)-MATCH("競技名",競技csv!$1:$1,0)+1,0))</f>
        <v/>
      </c>
      <c r="J43" s="136"/>
      <c r="K43" s="137"/>
      <c r="L43" s="138"/>
      <c r="M43" s="134"/>
      <c r="N43" s="135" t="str">
        <f>IF(M43="","",VLOOKUP(M43,競技csv!$F:$O,MATCH(N$2,競技csv!$1:$1,0)-MATCH("競技名",競技csv!$1:$1,0)+1,0))</f>
        <v/>
      </c>
      <c r="O43" s="135" t="str">
        <f>IF(M43="","",VLOOKUP(M43,競技csv!$F:$O,MATCH(O$2,競技csv!$1:$1,0)-MATCH("競技名",競技csv!$1:$1,0)+1,0))</f>
        <v/>
      </c>
      <c r="P43" s="136"/>
      <c r="Q43" s="137"/>
      <c r="R43" s="138"/>
      <c r="S43" s="139"/>
      <c r="T43" s="44" t="str">
        <f t="shared" si="15"/>
        <v/>
      </c>
      <c r="U43" s="58" t="str">
        <f t="shared" ref="U43:V62" si="17">IF($S43="","",VLOOKUP($C43&amp;$S43,$P$65:$S$70,MATCH(U$2,$P$64:$S$64,0),0))</f>
        <v/>
      </c>
      <c r="V43" s="58" t="str">
        <f t="shared" si="17"/>
        <v/>
      </c>
      <c r="W43" s="44" t="str">
        <f t="shared" ref="W43:W61" si="18">IF(S43="","",C43&amp;S43)</f>
        <v/>
      </c>
      <c r="X43" s="44">
        <f t="shared" si="16"/>
        <v>0</v>
      </c>
      <c r="Y43" s="44">
        <f t="shared" si="6"/>
        <v>0</v>
      </c>
      <c r="Z43" s="44">
        <f t="shared" si="7"/>
        <v>0</v>
      </c>
      <c r="AA43" s="44">
        <f t="shared" si="8"/>
        <v>0</v>
      </c>
      <c r="AB43" s="44">
        <f t="shared" si="9"/>
        <v>0</v>
      </c>
      <c r="AC43" s="44">
        <f t="shared" si="10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130"/>
      <c r="D44" s="131"/>
      <c r="E44" s="132" t="str">
        <f t="shared" ca="1" si="4"/>
        <v/>
      </c>
      <c r="F44" s="133" t="str">
        <f t="shared" ca="1" si="5"/>
        <v/>
      </c>
      <c r="G44" s="134"/>
      <c r="H44" s="135" t="str">
        <f>IF(G44="","",VLOOKUP(G44,競技csv!$F:$O,MATCH(H$2,競技csv!$1:$1,0)-MATCH("競技名",競技csv!$1:$1,0)+1,0))</f>
        <v/>
      </c>
      <c r="I44" s="135" t="str">
        <f>IF(G44="","",VLOOKUP(G44,競技csv!$F:$O,MATCH(I$2,競技csv!$1:$1,0)-MATCH("競技名",競技csv!$1:$1,0)+1,0))</f>
        <v/>
      </c>
      <c r="J44" s="136"/>
      <c r="K44" s="137"/>
      <c r="L44" s="138"/>
      <c r="M44" s="134"/>
      <c r="N44" s="135" t="str">
        <f>IF(M44="","",VLOOKUP(M44,競技csv!$F:$O,MATCH(N$2,競技csv!$1:$1,0)-MATCH("競技名",競技csv!$1:$1,0)+1,0))</f>
        <v/>
      </c>
      <c r="O44" s="135" t="str">
        <f>IF(M44="","",VLOOKUP(M44,競技csv!$F:$O,MATCH(O$2,競技csv!$1:$1,0)-MATCH("競技名",競技csv!$1:$1,0)+1,0))</f>
        <v/>
      </c>
      <c r="P44" s="136"/>
      <c r="Q44" s="137"/>
      <c r="R44" s="138"/>
      <c r="S44" s="139"/>
      <c r="T44" s="44" t="str">
        <f t="shared" si="15"/>
        <v/>
      </c>
      <c r="U44" s="58" t="str">
        <f t="shared" si="17"/>
        <v/>
      </c>
      <c r="V44" s="58" t="str">
        <f t="shared" si="17"/>
        <v/>
      </c>
      <c r="W44" s="44" t="str">
        <f t="shared" si="18"/>
        <v/>
      </c>
      <c r="X44" s="44">
        <f t="shared" si="16"/>
        <v>0</v>
      </c>
      <c r="Y44" s="44">
        <f t="shared" si="6"/>
        <v>0</v>
      </c>
      <c r="Z44" s="44">
        <f t="shared" si="7"/>
        <v>0</v>
      </c>
      <c r="AA44" s="44">
        <f t="shared" si="8"/>
        <v>0</v>
      </c>
      <c r="AB44" s="44">
        <f t="shared" si="9"/>
        <v>0</v>
      </c>
      <c r="AC44" s="44">
        <f t="shared" si="10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130"/>
      <c r="D45" s="131"/>
      <c r="E45" s="132" t="str">
        <f t="shared" ca="1" si="4"/>
        <v/>
      </c>
      <c r="F45" s="133" t="str">
        <f t="shared" ca="1" si="5"/>
        <v/>
      </c>
      <c r="G45" s="134"/>
      <c r="H45" s="135" t="str">
        <f>IF(G45="","",VLOOKUP(G45,競技csv!$F:$O,MATCH(H$2,競技csv!$1:$1,0)-MATCH("競技名",競技csv!$1:$1,0)+1,0))</f>
        <v/>
      </c>
      <c r="I45" s="135" t="str">
        <f>IF(G45="","",VLOOKUP(G45,競技csv!$F:$O,MATCH(I$2,競技csv!$1:$1,0)-MATCH("競技名",競技csv!$1:$1,0)+1,0))</f>
        <v/>
      </c>
      <c r="J45" s="136"/>
      <c r="K45" s="137"/>
      <c r="L45" s="138"/>
      <c r="M45" s="134"/>
      <c r="N45" s="135" t="str">
        <f>IF(M45="","",VLOOKUP(M45,競技csv!$F:$O,MATCH(N$2,競技csv!$1:$1,0)-MATCH("競技名",競技csv!$1:$1,0)+1,0))</f>
        <v/>
      </c>
      <c r="O45" s="135" t="str">
        <f>IF(M45="","",VLOOKUP(M45,競技csv!$F:$O,MATCH(O$2,競技csv!$1:$1,0)-MATCH("競技名",競技csv!$1:$1,0)+1,0))</f>
        <v/>
      </c>
      <c r="P45" s="136"/>
      <c r="Q45" s="137"/>
      <c r="R45" s="138"/>
      <c r="S45" s="139"/>
      <c r="T45" s="44" t="str">
        <f t="shared" si="15"/>
        <v/>
      </c>
      <c r="U45" s="58" t="str">
        <f t="shared" si="17"/>
        <v/>
      </c>
      <c r="V45" s="58" t="str">
        <f t="shared" si="17"/>
        <v/>
      </c>
      <c r="W45" s="44" t="str">
        <f t="shared" si="18"/>
        <v/>
      </c>
      <c r="X45" s="44">
        <f t="shared" si="16"/>
        <v>0</v>
      </c>
      <c r="Y45" s="44">
        <f t="shared" si="6"/>
        <v>0</v>
      </c>
      <c r="Z45" s="44">
        <f t="shared" si="7"/>
        <v>0</v>
      </c>
      <c r="AA45" s="44">
        <f t="shared" si="8"/>
        <v>0</v>
      </c>
      <c r="AB45" s="44">
        <f t="shared" si="9"/>
        <v>0</v>
      </c>
      <c r="AC45" s="44">
        <f t="shared" si="10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130"/>
      <c r="D46" s="131"/>
      <c r="E46" s="132" t="str">
        <f t="shared" ca="1" si="4"/>
        <v/>
      </c>
      <c r="F46" s="133" t="str">
        <f t="shared" ca="1" si="5"/>
        <v/>
      </c>
      <c r="G46" s="134"/>
      <c r="H46" s="135" t="str">
        <f>IF(G46="","",VLOOKUP(G46,競技csv!$F:$O,MATCH(H$2,競技csv!$1:$1,0)-MATCH("競技名",競技csv!$1:$1,0)+1,0))</f>
        <v/>
      </c>
      <c r="I46" s="135" t="str">
        <f>IF(G46="","",VLOOKUP(G46,競技csv!$F:$O,MATCH(I$2,競技csv!$1:$1,0)-MATCH("競技名",競技csv!$1:$1,0)+1,0))</f>
        <v/>
      </c>
      <c r="J46" s="136"/>
      <c r="K46" s="137"/>
      <c r="L46" s="138"/>
      <c r="M46" s="134"/>
      <c r="N46" s="135" t="str">
        <f>IF(M46="","",VLOOKUP(M46,競技csv!$F:$O,MATCH(N$2,競技csv!$1:$1,0)-MATCH("競技名",競技csv!$1:$1,0)+1,0))</f>
        <v/>
      </c>
      <c r="O46" s="135" t="str">
        <f>IF(M46="","",VLOOKUP(M46,競技csv!$F:$O,MATCH(O$2,競技csv!$1:$1,0)-MATCH("競技名",競技csv!$1:$1,0)+1,0))</f>
        <v/>
      </c>
      <c r="P46" s="136"/>
      <c r="Q46" s="137"/>
      <c r="R46" s="138"/>
      <c r="S46" s="139"/>
      <c r="T46" s="44" t="str">
        <f t="shared" si="15"/>
        <v/>
      </c>
      <c r="U46" s="58" t="str">
        <f t="shared" si="17"/>
        <v/>
      </c>
      <c r="V46" s="58" t="str">
        <f t="shared" si="17"/>
        <v/>
      </c>
      <c r="W46" s="44" t="str">
        <f t="shared" si="18"/>
        <v/>
      </c>
      <c r="X46" s="44">
        <f t="shared" si="16"/>
        <v>0</v>
      </c>
      <c r="Y46" s="44">
        <f t="shared" si="6"/>
        <v>0</v>
      </c>
      <c r="Z46" s="44">
        <f t="shared" si="7"/>
        <v>0</v>
      </c>
      <c r="AA46" s="44">
        <f t="shared" si="8"/>
        <v>0</v>
      </c>
      <c r="AB46" s="44">
        <f t="shared" si="9"/>
        <v>0</v>
      </c>
      <c r="AC46" s="44">
        <f t="shared" si="10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130"/>
      <c r="D47" s="131"/>
      <c r="E47" s="132" t="str">
        <f t="shared" ca="1" si="4"/>
        <v/>
      </c>
      <c r="F47" s="133" t="str">
        <f t="shared" ca="1" si="5"/>
        <v/>
      </c>
      <c r="G47" s="134"/>
      <c r="H47" s="135" t="str">
        <f>IF(G47="","",VLOOKUP(G47,競技csv!$F:$O,MATCH(H$2,競技csv!$1:$1,0)-MATCH("競技名",競技csv!$1:$1,0)+1,0))</f>
        <v/>
      </c>
      <c r="I47" s="135" t="str">
        <f>IF(G47="","",VLOOKUP(G47,競技csv!$F:$O,MATCH(I$2,競技csv!$1:$1,0)-MATCH("競技名",競技csv!$1:$1,0)+1,0))</f>
        <v/>
      </c>
      <c r="J47" s="136"/>
      <c r="K47" s="137"/>
      <c r="L47" s="138"/>
      <c r="M47" s="134"/>
      <c r="N47" s="135" t="str">
        <f>IF(M47="","",VLOOKUP(M47,競技csv!$F:$O,MATCH(N$2,競技csv!$1:$1,0)-MATCH("競技名",競技csv!$1:$1,0)+1,0))</f>
        <v/>
      </c>
      <c r="O47" s="135" t="str">
        <f>IF(M47="","",VLOOKUP(M47,競技csv!$F:$O,MATCH(O$2,競技csv!$1:$1,0)-MATCH("競技名",競技csv!$1:$1,0)+1,0))</f>
        <v/>
      </c>
      <c r="P47" s="136"/>
      <c r="Q47" s="137"/>
      <c r="R47" s="138"/>
      <c r="S47" s="139"/>
      <c r="T47" s="44" t="str">
        <f t="shared" si="15"/>
        <v/>
      </c>
      <c r="U47" s="58" t="str">
        <f t="shared" si="17"/>
        <v/>
      </c>
      <c r="V47" s="58" t="str">
        <f t="shared" si="17"/>
        <v/>
      </c>
      <c r="W47" s="44" t="str">
        <f t="shared" si="18"/>
        <v/>
      </c>
      <c r="X47" s="44">
        <f t="shared" si="16"/>
        <v>0</v>
      </c>
      <c r="Y47" s="44">
        <f t="shared" si="6"/>
        <v>0</v>
      </c>
      <c r="Z47" s="44">
        <f t="shared" si="7"/>
        <v>0</v>
      </c>
      <c r="AA47" s="44">
        <f t="shared" si="8"/>
        <v>0</v>
      </c>
      <c r="AB47" s="44">
        <f t="shared" si="9"/>
        <v>0</v>
      </c>
      <c r="AC47" s="44">
        <f t="shared" si="10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130"/>
      <c r="D48" s="131"/>
      <c r="E48" s="132" t="str">
        <f t="shared" ca="1" si="4"/>
        <v/>
      </c>
      <c r="F48" s="133" t="str">
        <f t="shared" ca="1" si="5"/>
        <v/>
      </c>
      <c r="G48" s="134"/>
      <c r="H48" s="135" t="str">
        <f>IF(G48="","",VLOOKUP(G48,競技csv!$F:$O,MATCH(H$2,競技csv!$1:$1,0)-MATCH("競技名",競技csv!$1:$1,0)+1,0))</f>
        <v/>
      </c>
      <c r="I48" s="135" t="str">
        <f>IF(G48="","",VLOOKUP(G48,競技csv!$F:$O,MATCH(I$2,競技csv!$1:$1,0)-MATCH("競技名",競技csv!$1:$1,0)+1,0))</f>
        <v/>
      </c>
      <c r="J48" s="136"/>
      <c r="K48" s="137"/>
      <c r="L48" s="138"/>
      <c r="M48" s="134"/>
      <c r="N48" s="135" t="str">
        <f>IF(M48="","",VLOOKUP(M48,競技csv!$F:$O,MATCH(N$2,競技csv!$1:$1,0)-MATCH("競技名",競技csv!$1:$1,0)+1,0))</f>
        <v/>
      </c>
      <c r="O48" s="135" t="str">
        <f>IF(M48="","",VLOOKUP(M48,競技csv!$F:$O,MATCH(O$2,競技csv!$1:$1,0)-MATCH("競技名",競技csv!$1:$1,0)+1,0))</f>
        <v/>
      </c>
      <c r="P48" s="136"/>
      <c r="Q48" s="137"/>
      <c r="R48" s="138"/>
      <c r="S48" s="139"/>
      <c r="T48" s="44" t="str">
        <f t="shared" si="15"/>
        <v/>
      </c>
      <c r="U48" s="58" t="str">
        <f t="shared" si="17"/>
        <v/>
      </c>
      <c r="V48" s="58" t="str">
        <f t="shared" si="17"/>
        <v/>
      </c>
      <c r="W48" s="44" t="str">
        <f t="shared" si="18"/>
        <v/>
      </c>
      <c r="X48" s="44">
        <f t="shared" ref="X48:AC48" si="19">IF($W48=X$1,X47+1,X47)</f>
        <v>0</v>
      </c>
      <c r="Y48" s="44">
        <f t="shared" si="19"/>
        <v>0</v>
      </c>
      <c r="Z48" s="44">
        <f t="shared" si="19"/>
        <v>0</v>
      </c>
      <c r="AA48" s="44">
        <f t="shared" si="19"/>
        <v>0</v>
      </c>
      <c r="AB48" s="44">
        <f t="shared" si="19"/>
        <v>0</v>
      </c>
      <c r="AC48" s="44">
        <f t="shared" si="19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130"/>
      <c r="D49" s="131"/>
      <c r="E49" s="132" t="str">
        <f t="shared" ca="1" si="4"/>
        <v/>
      </c>
      <c r="F49" s="133" t="str">
        <f t="shared" ca="1" si="5"/>
        <v/>
      </c>
      <c r="G49" s="134"/>
      <c r="H49" s="135" t="str">
        <f>IF(G49="","",VLOOKUP(G49,競技csv!$F:$O,MATCH(H$2,競技csv!$1:$1,0)-MATCH("競技名",競技csv!$1:$1,0)+1,0))</f>
        <v/>
      </c>
      <c r="I49" s="135" t="str">
        <f>IF(G49="","",VLOOKUP(G49,競技csv!$F:$O,MATCH(I$2,競技csv!$1:$1,0)-MATCH("競技名",競技csv!$1:$1,0)+1,0))</f>
        <v/>
      </c>
      <c r="J49" s="136"/>
      <c r="K49" s="137"/>
      <c r="L49" s="138"/>
      <c r="M49" s="134"/>
      <c r="N49" s="135" t="str">
        <f>IF(M49="","",VLOOKUP(M49,競技csv!$F:$O,MATCH(N$2,競技csv!$1:$1,0)-MATCH("競技名",競技csv!$1:$1,0)+1,0))</f>
        <v/>
      </c>
      <c r="O49" s="135" t="str">
        <f>IF(M49="","",VLOOKUP(M49,競技csv!$F:$O,MATCH(O$2,競技csv!$1:$1,0)-MATCH("競技名",競技csv!$1:$1,0)+1,0))</f>
        <v/>
      </c>
      <c r="P49" s="136"/>
      <c r="Q49" s="137"/>
      <c r="R49" s="138"/>
      <c r="S49" s="139"/>
      <c r="T49" s="44" t="str">
        <f t="shared" si="15"/>
        <v/>
      </c>
      <c r="U49" s="58" t="str">
        <f t="shared" si="17"/>
        <v/>
      </c>
      <c r="V49" s="58" t="str">
        <f t="shared" si="17"/>
        <v/>
      </c>
      <c r="W49" s="44" t="str">
        <f t="shared" si="18"/>
        <v/>
      </c>
      <c r="X49" s="44">
        <f t="shared" si="16"/>
        <v>0</v>
      </c>
      <c r="Y49" s="44">
        <f t="shared" si="6"/>
        <v>0</v>
      </c>
      <c r="Z49" s="44">
        <f t="shared" si="7"/>
        <v>0</v>
      </c>
      <c r="AA49" s="44">
        <f t="shared" si="8"/>
        <v>0</v>
      </c>
      <c r="AB49" s="44">
        <f t="shared" si="9"/>
        <v>0</v>
      </c>
      <c r="AC49" s="44">
        <f t="shared" si="10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130"/>
      <c r="D50" s="131"/>
      <c r="E50" s="132" t="str">
        <f t="shared" ca="1" si="4"/>
        <v/>
      </c>
      <c r="F50" s="133" t="str">
        <f t="shared" ca="1" si="5"/>
        <v/>
      </c>
      <c r="G50" s="134"/>
      <c r="H50" s="135" t="str">
        <f>IF(G50="","",VLOOKUP(G50,競技csv!$F:$O,MATCH(H$2,競技csv!$1:$1,0)-MATCH("競技名",競技csv!$1:$1,0)+1,0))</f>
        <v/>
      </c>
      <c r="I50" s="135" t="str">
        <f>IF(G50="","",VLOOKUP(G50,競技csv!$F:$O,MATCH(I$2,競技csv!$1:$1,0)-MATCH("競技名",競技csv!$1:$1,0)+1,0))</f>
        <v/>
      </c>
      <c r="J50" s="136"/>
      <c r="K50" s="137"/>
      <c r="L50" s="138"/>
      <c r="M50" s="134"/>
      <c r="N50" s="135" t="str">
        <f>IF(M50="","",VLOOKUP(M50,競技csv!$F:$O,MATCH(N$2,競技csv!$1:$1,0)-MATCH("競技名",競技csv!$1:$1,0)+1,0))</f>
        <v/>
      </c>
      <c r="O50" s="135" t="str">
        <f>IF(M50="","",VLOOKUP(M50,競技csv!$F:$O,MATCH(O$2,競技csv!$1:$1,0)-MATCH("競技名",競技csv!$1:$1,0)+1,0))</f>
        <v/>
      </c>
      <c r="P50" s="136"/>
      <c r="Q50" s="137"/>
      <c r="R50" s="138"/>
      <c r="S50" s="139"/>
      <c r="T50" s="44" t="str">
        <f t="shared" si="15"/>
        <v/>
      </c>
      <c r="U50" s="58" t="str">
        <f t="shared" si="17"/>
        <v/>
      </c>
      <c r="V50" s="58" t="str">
        <f t="shared" si="17"/>
        <v/>
      </c>
      <c r="W50" s="44" t="str">
        <f t="shared" si="18"/>
        <v/>
      </c>
      <c r="X50" s="44">
        <f t="shared" si="16"/>
        <v>0</v>
      </c>
      <c r="Y50" s="44">
        <f t="shared" si="6"/>
        <v>0</v>
      </c>
      <c r="Z50" s="44">
        <f t="shared" si="7"/>
        <v>0</v>
      </c>
      <c r="AA50" s="44">
        <f t="shared" si="8"/>
        <v>0</v>
      </c>
      <c r="AB50" s="44">
        <f t="shared" si="9"/>
        <v>0</v>
      </c>
      <c r="AC50" s="44">
        <f t="shared" si="10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130"/>
      <c r="D51" s="131"/>
      <c r="E51" s="132" t="str">
        <f t="shared" ca="1" si="4"/>
        <v/>
      </c>
      <c r="F51" s="133" t="str">
        <f t="shared" ca="1" si="5"/>
        <v/>
      </c>
      <c r="G51" s="134"/>
      <c r="H51" s="135" t="str">
        <f>IF(G51="","",VLOOKUP(G51,競技csv!$F:$O,MATCH(H$2,競技csv!$1:$1,0)-MATCH("競技名",競技csv!$1:$1,0)+1,0))</f>
        <v/>
      </c>
      <c r="I51" s="135" t="str">
        <f>IF(G51="","",VLOOKUP(G51,競技csv!$F:$O,MATCH(I$2,競技csv!$1:$1,0)-MATCH("競技名",競技csv!$1:$1,0)+1,0))</f>
        <v/>
      </c>
      <c r="J51" s="136"/>
      <c r="K51" s="137"/>
      <c r="L51" s="138"/>
      <c r="M51" s="134"/>
      <c r="N51" s="135" t="str">
        <f>IF(M51="","",VLOOKUP(M51,競技csv!$F:$O,MATCH(N$2,競技csv!$1:$1,0)-MATCH("競技名",競技csv!$1:$1,0)+1,0))</f>
        <v/>
      </c>
      <c r="O51" s="135" t="str">
        <f>IF(M51="","",VLOOKUP(M51,競技csv!$F:$O,MATCH(O$2,競技csv!$1:$1,0)-MATCH("競技名",競技csv!$1:$1,0)+1,0))</f>
        <v/>
      </c>
      <c r="P51" s="136"/>
      <c r="Q51" s="137"/>
      <c r="R51" s="138"/>
      <c r="S51" s="139"/>
      <c r="T51" s="44" t="str">
        <f t="shared" si="15"/>
        <v/>
      </c>
      <c r="U51" s="58" t="str">
        <f t="shared" si="17"/>
        <v/>
      </c>
      <c r="V51" s="58" t="str">
        <f t="shared" si="17"/>
        <v/>
      </c>
      <c r="W51" s="44" t="str">
        <f t="shared" si="18"/>
        <v/>
      </c>
      <c r="X51" s="44">
        <f t="shared" si="16"/>
        <v>0</v>
      </c>
      <c r="Y51" s="44">
        <f t="shared" si="6"/>
        <v>0</v>
      </c>
      <c r="Z51" s="44">
        <f t="shared" si="7"/>
        <v>0</v>
      </c>
      <c r="AA51" s="44">
        <f t="shared" si="8"/>
        <v>0</v>
      </c>
      <c r="AB51" s="44">
        <f t="shared" si="9"/>
        <v>0</v>
      </c>
      <c r="AC51" s="44">
        <f t="shared" si="10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130"/>
      <c r="D52" s="131"/>
      <c r="E52" s="132" t="str">
        <f t="shared" ca="1" si="4"/>
        <v/>
      </c>
      <c r="F52" s="133" t="str">
        <f t="shared" ca="1" si="5"/>
        <v/>
      </c>
      <c r="G52" s="134"/>
      <c r="H52" s="135" t="str">
        <f>IF(G52="","",VLOOKUP(G52,競技csv!$F:$O,MATCH(H$2,競技csv!$1:$1,0)-MATCH("競技名",競技csv!$1:$1,0)+1,0))</f>
        <v/>
      </c>
      <c r="I52" s="135" t="str">
        <f>IF(G52="","",VLOOKUP(G52,競技csv!$F:$O,MATCH(I$2,競技csv!$1:$1,0)-MATCH("競技名",競技csv!$1:$1,0)+1,0))</f>
        <v/>
      </c>
      <c r="J52" s="136"/>
      <c r="K52" s="137"/>
      <c r="L52" s="138"/>
      <c r="M52" s="134"/>
      <c r="N52" s="135" t="str">
        <f>IF(M52="","",VLOOKUP(M52,競技csv!$F:$O,MATCH(N$2,競技csv!$1:$1,0)-MATCH("競技名",競技csv!$1:$1,0)+1,0))</f>
        <v/>
      </c>
      <c r="O52" s="135" t="str">
        <f>IF(M52="","",VLOOKUP(M52,競技csv!$F:$O,MATCH(O$2,競技csv!$1:$1,0)-MATCH("競技名",競技csv!$1:$1,0)+1,0))</f>
        <v/>
      </c>
      <c r="P52" s="136"/>
      <c r="Q52" s="137"/>
      <c r="R52" s="138"/>
      <c r="S52" s="139"/>
      <c r="T52" s="44" t="str">
        <f t="shared" si="15"/>
        <v/>
      </c>
      <c r="U52" s="58" t="str">
        <f t="shared" si="17"/>
        <v/>
      </c>
      <c r="V52" s="58" t="str">
        <f t="shared" si="17"/>
        <v/>
      </c>
      <c r="W52" s="44" t="str">
        <f t="shared" si="18"/>
        <v/>
      </c>
      <c r="X52" s="44">
        <f t="shared" si="16"/>
        <v>0</v>
      </c>
      <c r="Y52" s="44">
        <f t="shared" si="6"/>
        <v>0</v>
      </c>
      <c r="Z52" s="44">
        <f t="shared" si="7"/>
        <v>0</v>
      </c>
      <c r="AA52" s="44">
        <f t="shared" si="8"/>
        <v>0</v>
      </c>
      <c r="AB52" s="44">
        <f t="shared" si="9"/>
        <v>0</v>
      </c>
      <c r="AC52" s="44">
        <f t="shared" si="10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130"/>
      <c r="D53" s="131"/>
      <c r="E53" s="132" t="str">
        <f t="shared" ca="1" si="4"/>
        <v/>
      </c>
      <c r="F53" s="133" t="str">
        <f t="shared" ca="1" si="5"/>
        <v/>
      </c>
      <c r="G53" s="134"/>
      <c r="H53" s="135" t="str">
        <f>IF(G53="","",VLOOKUP(G53,競技csv!$F:$O,MATCH(H$2,競技csv!$1:$1,0)-MATCH("競技名",競技csv!$1:$1,0)+1,0))</f>
        <v/>
      </c>
      <c r="I53" s="135" t="str">
        <f>IF(G53="","",VLOOKUP(G53,競技csv!$F:$O,MATCH(I$2,競技csv!$1:$1,0)-MATCH("競技名",競技csv!$1:$1,0)+1,0))</f>
        <v/>
      </c>
      <c r="J53" s="136"/>
      <c r="K53" s="137"/>
      <c r="L53" s="138"/>
      <c r="M53" s="134"/>
      <c r="N53" s="135" t="str">
        <f>IF(M53="","",VLOOKUP(M53,競技csv!$F:$O,MATCH(N$2,競技csv!$1:$1,0)-MATCH("競技名",競技csv!$1:$1,0)+1,0))</f>
        <v/>
      </c>
      <c r="O53" s="135" t="str">
        <f>IF(M53="","",VLOOKUP(M53,競技csv!$F:$O,MATCH(O$2,競技csv!$1:$1,0)-MATCH("競技名",競技csv!$1:$1,0)+1,0))</f>
        <v/>
      </c>
      <c r="P53" s="136"/>
      <c r="Q53" s="137"/>
      <c r="R53" s="138"/>
      <c r="S53" s="139"/>
      <c r="T53" s="44" t="str">
        <f t="shared" si="15"/>
        <v/>
      </c>
      <c r="U53" s="58" t="str">
        <f t="shared" si="17"/>
        <v/>
      </c>
      <c r="V53" s="58" t="str">
        <f t="shared" si="17"/>
        <v/>
      </c>
      <c r="W53" s="44" t="str">
        <f t="shared" si="18"/>
        <v/>
      </c>
      <c r="X53" s="44">
        <f t="shared" si="16"/>
        <v>0</v>
      </c>
      <c r="Y53" s="44">
        <f t="shared" si="6"/>
        <v>0</v>
      </c>
      <c r="Z53" s="44">
        <f t="shared" si="7"/>
        <v>0</v>
      </c>
      <c r="AA53" s="44">
        <f t="shared" si="8"/>
        <v>0</v>
      </c>
      <c r="AB53" s="44">
        <f t="shared" si="9"/>
        <v>0</v>
      </c>
      <c r="AC53" s="44">
        <f t="shared" si="10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130"/>
      <c r="D54" s="131"/>
      <c r="E54" s="132" t="str">
        <f t="shared" ca="1" si="4"/>
        <v/>
      </c>
      <c r="F54" s="133" t="str">
        <f t="shared" ca="1" si="5"/>
        <v/>
      </c>
      <c r="G54" s="134"/>
      <c r="H54" s="135" t="str">
        <f>IF(G54="","",VLOOKUP(G54,競技csv!$F:$O,MATCH(H$2,競技csv!$1:$1,0)-MATCH("競技名",競技csv!$1:$1,0)+1,0))</f>
        <v/>
      </c>
      <c r="I54" s="135" t="str">
        <f>IF(G54="","",VLOOKUP(G54,競技csv!$F:$O,MATCH(I$2,競技csv!$1:$1,0)-MATCH("競技名",競技csv!$1:$1,0)+1,0))</f>
        <v/>
      </c>
      <c r="J54" s="136"/>
      <c r="K54" s="137"/>
      <c r="L54" s="138"/>
      <c r="M54" s="134"/>
      <c r="N54" s="135" t="str">
        <f>IF(M54="","",VLOOKUP(M54,競技csv!$F:$O,MATCH(N$2,競技csv!$1:$1,0)-MATCH("競技名",競技csv!$1:$1,0)+1,0))</f>
        <v/>
      </c>
      <c r="O54" s="135" t="str">
        <f>IF(M54="","",VLOOKUP(M54,競技csv!$F:$O,MATCH(O$2,競技csv!$1:$1,0)-MATCH("競技名",競技csv!$1:$1,0)+1,0))</f>
        <v/>
      </c>
      <c r="P54" s="136"/>
      <c r="Q54" s="137"/>
      <c r="R54" s="138"/>
      <c r="S54" s="139"/>
      <c r="T54" s="44" t="str">
        <f t="shared" si="15"/>
        <v/>
      </c>
      <c r="U54" s="58" t="str">
        <f t="shared" si="17"/>
        <v/>
      </c>
      <c r="V54" s="58" t="str">
        <f t="shared" si="17"/>
        <v/>
      </c>
      <c r="W54" s="44" t="str">
        <f t="shared" ref="W54:W60" si="20">IF(S54="","",C54&amp;S54)</f>
        <v/>
      </c>
      <c r="X54" s="44">
        <f t="shared" si="16"/>
        <v>0</v>
      </c>
      <c r="Y54" s="44">
        <f t="shared" si="6"/>
        <v>0</v>
      </c>
      <c r="Z54" s="44">
        <f t="shared" si="7"/>
        <v>0</v>
      </c>
      <c r="AA54" s="44">
        <f t="shared" si="8"/>
        <v>0</v>
      </c>
      <c r="AB54" s="44">
        <f t="shared" si="9"/>
        <v>0</v>
      </c>
      <c r="AC54" s="44">
        <f t="shared" si="10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130"/>
      <c r="D55" s="131"/>
      <c r="E55" s="132" t="str">
        <f t="shared" ca="1" si="4"/>
        <v/>
      </c>
      <c r="F55" s="133" t="str">
        <f t="shared" ca="1" si="5"/>
        <v/>
      </c>
      <c r="G55" s="134"/>
      <c r="H55" s="135" t="str">
        <f>IF(G55="","",VLOOKUP(G55,競技csv!$F:$O,MATCH(H$2,競技csv!$1:$1,0)-MATCH("競技名",競技csv!$1:$1,0)+1,0))</f>
        <v/>
      </c>
      <c r="I55" s="135" t="str">
        <f>IF(G55="","",VLOOKUP(G55,競技csv!$F:$O,MATCH(I$2,競技csv!$1:$1,0)-MATCH("競技名",競技csv!$1:$1,0)+1,0))</f>
        <v/>
      </c>
      <c r="J55" s="136"/>
      <c r="K55" s="137"/>
      <c r="L55" s="138"/>
      <c r="M55" s="134"/>
      <c r="N55" s="135" t="str">
        <f>IF(M55="","",VLOOKUP(M55,競技csv!$F:$O,MATCH(N$2,競技csv!$1:$1,0)-MATCH("競技名",競技csv!$1:$1,0)+1,0))</f>
        <v/>
      </c>
      <c r="O55" s="135" t="str">
        <f>IF(M55="","",VLOOKUP(M55,競技csv!$F:$O,MATCH(O$2,競技csv!$1:$1,0)-MATCH("競技名",競技csv!$1:$1,0)+1,0))</f>
        <v/>
      </c>
      <c r="P55" s="136"/>
      <c r="Q55" s="137"/>
      <c r="R55" s="138"/>
      <c r="S55" s="139"/>
      <c r="T55" s="44" t="str">
        <f t="shared" si="15"/>
        <v/>
      </c>
      <c r="U55" s="58" t="str">
        <f t="shared" si="17"/>
        <v/>
      </c>
      <c r="V55" s="58" t="str">
        <f t="shared" si="17"/>
        <v/>
      </c>
      <c r="W55" s="44" t="str">
        <f t="shared" si="20"/>
        <v/>
      </c>
      <c r="X55" s="44">
        <f t="shared" si="16"/>
        <v>0</v>
      </c>
      <c r="Y55" s="44">
        <f t="shared" si="6"/>
        <v>0</v>
      </c>
      <c r="Z55" s="44">
        <f t="shared" si="7"/>
        <v>0</v>
      </c>
      <c r="AA55" s="44">
        <f t="shared" si="8"/>
        <v>0</v>
      </c>
      <c r="AB55" s="44">
        <f t="shared" si="9"/>
        <v>0</v>
      </c>
      <c r="AC55" s="44">
        <f t="shared" si="10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130"/>
      <c r="D56" s="131"/>
      <c r="E56" s="132" t="str">
        <f t="shared" ca="1" si="4"/>
        <v/>
      </c>
      <c r="F56" s="133" t="str">
        <f t="shared" ca="1" si="5"/>
        <v/>
      </c>
      <c r="G56" s="134"/>
      <c r="H56" s="135" t="str">
        <f>IF(G56="","",VLOOKUP(G56,競技csv!$F:$O,MATCH(H$2,競技csv!$1:$1,0)-MATCH("競技名",競技csv!$1:$1,0)+1,0))</f>
        <v/>
      </c>
      <c r="I56" s="135" t="str">
        <f>IF(G56="","",VLOOKUP(G56,競技csv!$F:$O,MATCH(I$2,競技csv!$1:$1,0)-MATCH("競技名",競技csv!$1:$1,0)+1,0))</f>
        <v/>
      </c>
      <c r="J56" s="136"/>
      <c r="K56" s="137"/>
      <c r="L56" s="138"/>
      <c r="M56" s="134"/>
      <c r="N56" s="135" t="str">
        <f>IF(M56="","",VLOOKUP(M56,競技csv!$F:$O,MATCH(N$2,競技csv!$1:$1,0)-MATCH("競技名",競技csv!$1:$1,0)+1,0))</f>
        <v/>
      </c>
      <c r="O56" s="135" t="str">
        <f>IF(M56="","",VLOOKUP(M56,競技csv!$F:$O,MATCH(O$2,競技csv!$1:$1,0)-MATCH("競技名",競技csv!$1:$1,0)+1,0))</f>
        <v/>
      </c>
      <c r="P56" s="136"/>
      <c r="Q56" s="137"/>
      <c r="R56" s="138"/>
      <c r="S56" s="139"/>
      <c r="T56" s="44" t="str">
        <f t="shared" si="15"/>
        <v/>
      </c>
      <c r="U56" s="58" t="str">
        <f t="shared" si="17"/>
        <v/>
      </c>
      <c r="V56" s="58" t="str">
        <f t="shared" si="17"/>
        <v/>
      </c>
      <c r="W56" s="44" t="str">
        <f t="shared" si="20"/>
        <v/>
      </c>
      <c r="X56" s="44">
        <f t="shared" si="16"/>
        <v>0</v>
      </c>
      <c r="Y56" s="44">
        <f t="shared" si="6"/>
        <v>0</v>
      </c>
      <c r="Z56" s="44">
        <f t="shared" si="7"/>
        <v>0</v>
      </c>
      <c r="AA56" s="44">
        <f t="shared" si="8"/>
        <v>0</v>
      </c>
      <c r="AB56" s="44">
        <f t="shared" si="9"/>
        <v>0</v>
      </c>
      <c r="AC56" s="44">
        <f t="shared" si="10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130"/>
      <c r="D57" s="131"/>
      <c r="E57" s="132" t="str">
        <f t="shared" ca="1" si="4"/>
        <v/>
      </c>
      <c r="F57" s="133" t="str">
        <f t="shared" ca="1" si="5"/>
        <v/>
      </c>
      <c r="G57" s="134"/>
      <c r="H57" s="135" t="str">
        <f>IF(G57="","",VLOOKUP(G57,競技csv!$F:$O,MATCH(H$2,競技csv!$1:$1,0)-MATCH("競技名",競技csv!$1:$1,0)+1,0))</f>
        <v/>
      </c>
      <c r="I57" s="135" t="str">
        <f>IF(G57="","",VLOOKUP(G57,競技csv!$F:$O,MATCH(I$2,競技csv!$1:$1,0)-MATCH("競技名",競技csv!$1:$1,0)+1,0))</f>
        <v/>
      </c>
      <c r="J57" s="136"/>
      <c r="K57" s="137"/>
      <c r="L57" s="138"/>
      <c r="M57" s="134"/>
      <c r="N57" s="135" t="str">
        <f>IF(M57="","",VLOOKUP(M57,競技csv!$F:$O,MATCH(N$2,競技csv!$1:$1,0)-MATCH("競技名",競技csv!$1:$1,0)+1,0))</f>
        <v/>
      </c>
      <c r="O57" s="135" t="str">
        <f>IF(M57="","",VLOOKUP(M57,競技csv!$F:$O,MATCH(O$2,競技csv!$1:$1,0)-MATCH("競技名",競技csv!$1:$1,0)+1,0))</f>
        <v/>
      </c>
      <c r="P57" s="136"/>
      <c r="Q57" s="137"/>
      <c r="R57" s="138"/>
      <c r="S57" s="139"/>
      <c r="T57" s="44" t="str">
        <f t="shared" si="15"/>
        <v/>
      </c>
      <c r="U57" s="58" t="str">
        <f t="shared" si="17"/>
        <v/>
      </c>
      <c r="V57" s="58" t="str">
        <f t="shared" si="17"/>
        <v/>
      </c>
      <c r="W57" s="44" t="str">
        <f t="shared" si="20"/>
        <v/>
      </c>
      <c r="X57" s="44">
        <f t="shared" si="16"/>
        <v>0</v>
      </c>
      <c r="Y57" s="44">
        <f t="shared" si="6"/>
        <v>0</v>
      </c>
      <c r="Z57" s="44">
        <f t="shared" si="7"/>
        <v>0</v>
      </c>
      <c r="AA57" s="44">
        <f t="shared" si="8"/>
        <v>0</v>
      </c>
      <c r="AB57" s="44">
        <f t="shared" si="9"/>
        <v>0</v>
      </c>
      <c r="AC57" s="44">
        <f t="shared" si="10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130"/>
      <c r="D58" s="131"/>
      <c r="E58" s="132" t="str">
        <f t="shared" ca="1" si="4"/>
        <v/>
      </c>
      <c r="F58" s="133" t="str">
        <f t="shared" ca="1" si="5"/>
        <v/>
      </c>
      <c r="G58" s="134"/>
      <c r="H58" s="135" t="str">
        <f>IF(G58="","",VLOOKUP(G58,競技csv!$F:$O,MATCH(H$2,競技csv!$1:$1,0)-MATCH("競技名",競技csv!$1:$1,0)+1,0))</f>
        <v/>
      </c>
      <c r="I58" s="135" t="str">
        <f>IF(G58="","",VLOOKUP(G58,競技csv!$F:$O,MATCH(I$2,競技csv!$1:$1,0)-MATCH("競技名",競技csv!$1:$1,0)+1,0))</f>
        <v/>
      </c>
      <c r="J58" s="136"/>
      <c r="K58" s="137"/>
      <c r="L58" s="138"/>
      <c r="M58" s="134"/>
      <c r="N58" s="135" t="str">
        <f>IF(M58="","",VLOOKUP(M58,競技csv!$F:$O,MATCH(N$2,競技csv!$1:$1,0)-MATCH("競技名",競技csv!$1:$1,0)+1,0))</f>
        <v/>
      </c>
      <c r="O58" s="135" t="str">
        <f>IF(M58="","",VLOOKUP(M58,競技csv!$F:$O,MATCH(O$2,競技csv!$1:$1,0)-MATCH("競技名",競技csv!$1:$1,0)+1,0))</f>
        <v/>
      </c>
      <c r="P58" s="136"/>
      <c r="Q58" s="137"/>
      <c r="R58" s="138"/>
      <c r="S58" s="139"/>
      <c r="T58" s="44" t="str">
        <f t="shared" si="15"/>
        <v/>
      </c>
      <c r="U58" s="58" t="str">
        <f t="shared" si="17"/>
        <v/>
      </c>
      <c r="V58" s="58" t="str">
        <f t="shared" si="17"/>
        <v/>
      </c>
      <c r="W58" s="44" t="str">
        <f t="shared" si="20"/>
        <v/>
      </c>
      <c r="X58" s="44">
        <f t="shared" si="16"/>
        <v>0</v>
      </c>
      <c r="Y58" s="44">
        <f t="shared" si="6"/>
        <v>0</v>
      </c>
      <c r="Z58" s="44">
        <f t="shared" si="7"/>
        <v>0</v>
      </c>
      <c r="AA58" s="44">
        <f t="shared" si="8"/>
        <v>0</v>
      </c>
      <c r="AB58" s="44">
        <f t="shared" si="9"/>
        <v>0</v>
      </c>
      <c r="AC58" s="44">
        <f t="shared" si="10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130"/>
      <c r="D59" s="131"/>
      <c r="E59" s="132" t="str">
        <f t="shared" ca="1" si="4"/>
        <v/>
      </c>
      <c r="F59" s="133" t="str">
        <f t="shared" ca="1" si="5"/>
        <v/>
      </c>
      <c r="G59" s="134"/>
      <c r="H59" s="135" t="str">
        <f>IF(G59="","",VLOOKUP(G59,競技csv!$F:$O,MATCH(H$2,競技csv!$1:$1,0)-MATCH("競技名",競技csv!$1:$1,0)+1,0))</f>
        <v/>
      </c>
      <c r="I59" s="135" t="str">
        <f>IF(G59="","",VLOOKUP(G59,競技csv!$F:$O,MATCH(I$2,競技csv!$1:$1,0)-MATCH("競技名",競技csv!$1:$1,0)+1,0))</f>
        <v/>
      </c>
      <c r="J59" s="136"/>
      <c r="K59" s="137"/>
      <c r="L59" s="138"/>
      <c r="M59" s="134"/>
      <c r="N59" s="135" t="str">
        <f>IF(M59="","",VLOOKUP(M59,競技csv!$F:$O,MATCH(N$2,競技csv!$1:$1,0)-MATCH("競技名",競技csv!$1:$1,0)+1,0))</f>
        <v/>
      </c>
      <c r="O59" s="135" t="str">
        <f>IF(M59="","",VLOOKUP(M59,競技csv!$F:$O,MATCH(O$2,競技csv!$1:$1,0)-MATCH("競技名",競技csv!$1:$1,0)+1,0))</f>
        <v/>
      </c>
      <c r="P59" s="136"/>
      <c r="Q59" s="137"/>
      <c r="R59" s="138"/>
      <c r="S59" s="139"/>
      <c r="T59" s="44" t="str">
        <f t="shared" si="15"/>
        <v/>
      </c>
      <c r="U59" s="58" t="str">
        <f t="shared" si="17"/>
        <v/>
      </c>
      <c r="V59" s="58" t="str">
        <f t="shared" si="17"/>
        <v/>
      </c>
      <c r="W59" s="44" t="str">
        <f t="shared" si="20"/>
        <v/>
      </c>
      <c r="X59" s="44">
        <f t="shared" si="16"/>
        <v>0</v>
      </c>
      <c r="Y59" s="44">
        <f t="shared" si="6"/>
        <v>0</v>
      </c>
      <c r="Z59" s="44">
        <f t="shared" si="7"/>
        <v>0</v>
      </c>
      <c r="AA59" s="44">
        <f t="shared" si="8"/>
        <v>0</v>
      </c>
      <c r="AB59" s="44">
        <f t="shared" si="9"/>
        <v>0</v>
      </c>
      <c r="AC59" s="44">
        <f t="shared" si="10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130"/>
      <c r="D60" s="131"/>
      <c r="E60" s="132" t="str">
        <f t="shared" ca="1" si="4"/>
        <v/>
      </c>
      <c r="F60" s="133" t="str">
        <f t="shared" ca="1" si="5"/>
        <v/>
      </c>
      <c r="G60" s="134"/>
      <c r="H60" s="135" t="str">
        <f>IF(G60="","",VLOOKUP(G60,競技csv!$F:$O,MATCH(H$2,競技csv!$1:$1,0)-MATCH("競技名",競技csv!$1:$1,0)+1,0))</f>
        <v/>
      </c>
      <c r="I60" s="135" t="str">
        <f>IF(G60="","",VLOOKUP(G60,競技csv!$F:$O,MATCH(I$2,競技csv!$1:$1,0)-MATCH("競技名",競技csv!$1:$1,0)+1,0))</f>
        <v/>
      </c>
      <c r="J60" s="136"/>
      <c r="K60" s="137"/>
      <c r="L60" s="138"/>
      <c r="M60" s="134"/>
      <c r="N60" s="135" t="str">
        <f>IF(M60="","",VLOOKUP(M60,競技csv!$F:$O,MATCH(N$2,競技csv!$1:$1,0)-MATCH("競技名",競技csv!$1:$1,0)+1,0))</f>
        <v/>
      </c>
      <c r="O60" s="135" t="str">
        <f>IF(M60="","",VLOOKUP(M60,競技csv!$F:$O,MATCH(O$2,競技csv!$1:$1,0)-MATCH("競技名",競技csv!$1:$1,0)+1,0))</f>
        <v/>
      </c>
      <c r="P60" s="136"/>
      <c r="Q60" s="137"/>
      <c r="R60" s="138"/>
      <c r="S60" s="139"/>
      <c r="T60" s="44" t="str">
        <f t="shared" si="15"/>
        <v/>
      </c>
      <c r="U60" s="58" t="str">
        <f t="shared" si="17"/>
        <v/>
      </c>
      <c r="V60" s="58" t="str">
        <f t="shared" si="17"/>
        <v/>
      </c>
      <c r="W60" s="44" t="str">
        <f t="shared" si="20"/>
        <v/>
      </c>
      <c r="X60" s="44">
        <f t="shared" si="16"/>
        <v>0</v>
      </c>
      <c r="Y60" s="44">
        <f t="shared" si="6"/>
        <v>0</v>
      </c>
      <c r="Z60" s="44">
        <f t="shared" si="7"/>
        <v>0</v>
      </c>
      <c r="AA60" s="44">
        <f t="shared" si="8"/>
        <v>0</v>
      </c>
      <c r="AB60" s="44">
        <f t="shared" si="9"/>
        <v>0</v>
      </c>
      <c r="AC60" s="44">
        <f t="shared" si="10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130"/>
      <c r="D61" s="131"/>
      <c r="E61" s="132" t="str">
        <f t="shared" ca="1" si="4"/>
        <v/>
      </c>
      <c r="F61" s="133" t="str">
        <f t="shared" ca="1" si="5"/>
        <v/>
      </c>
      <c r="G61" s="134"/>
      <c r="H61" s="135" t="str">
        <f>IF(G61="","",VLOOKUP(G61,競技csv!$F:$O,MATCH(H$2,競技csv!$1:$1,0)-MATCH("競技名",競技csv!$1:$1,0)+1,0))</f>
        <v/>
      </c>
      <c r="I61" s="135" t="str">
        <f>IF(G61="","",VLOOKUP(G61,競技csv!$F:$O,MATCH(I$2,競技csv!$1:$1,0)-MATCH("競技名",競技csv!$1:$1,0)+1,0))</f>
        <v/>
      </c>
      <c r="J61" s="136"/>
      <c r="K61" s="137"/>
      <c r="L61" s="138"/>
      <c r="M61" s="134"/>
      <c r="N61" s="135" t="str">
        <f>IF(M61="","",VLOOKUP(M61,競技csv!$F:$O,MATCH(N$2,競技csv!$1:$1,0)-MATCH("競技名",競技csv!$1:$1,0)+1,0))</f>
        <v/>
      </c>
      <c r="O61" s="135" t="str">
        <f>IF(M61="","",VLOOKUP(M61,競技csv!$F:$O,MATCH(O$2,競技csv!$1:$1,0)-MATCH("競技名",競技csv!$1:$1,0)+1,0))</f>
        <v/>
      </c>
      <c r="P61" s="136"/>
      <c r="Q61" s="137"/>
      <c r="R61" s="138"/>
      <c r="S61" s="139"/>
      <c r="T61" s="44" t="str">
        <f t="shared" si="15"/>
        <v/>
      </c>
      <c r="U61" s="58" t="str">
        <f t="shared" si="17"/>
        <v/>
      </c>
      <c r="V61" s="58" t="str">
        <f t="shared" si="17"/>
        <v/>
      </c>
      <c r="W61" s="44" t="str">
        <f t="shared" si="18"/>
        <v/>
      </c>
      <c r="X61" s="44">
        <f t="shared" ref="X61:AC61" si="21">IF($W61=X$1,X49+1,X49)</f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140"/>
      <c r="D62" s="141"/>
      <c r="E62" s="142" t="str">
        <f t="shared" ca="1" si="4"/>
        <v/>
      </c>
      <c r="F62" s="143" t="str">
        <f t="shared" ca="1" si="5"/>
        <v/>
      </c>
      <c r="G62" s="144"/>
      <c r="H62" s="145" t="str">
        <f>IF(G62="","",VLOOKUP(G62,競技csv!$F:$O,MATCH(H$2,競技csv!$1:$1,0)-MATCH("競技名",競技csv!$1:$1,0)+1,0))</f>
        <v/>
      </c>
      <c r="I62" s="145" t="str">
        <f>IF(G62="","",VLOOKUP(G62,競技csv!$F:$O,MATCH(I$2,競技csv!$1:$1,0)-MATCH("競技名",競技csv!$1:$1,0)+1,0))</f>
        <v/>
      </c>
      <c r="J62" s="146"/>
      <c r="K62" s="147"/>
      <c r="L62" s="148"/>
      <c r="M62" s="144"/>
      <c r="N62" s="145" t="str">
        <f>IF(M62="","",VLOOKUP(M62,競技csv!$F:$O,MATCH(N$2,競技csv!$1:$1,0)-MATCH("競技名",競技csv!$1:$1,0)+1,0))</f>
        <v/>
      </c>
      <c r="O62" s="145" t="str">
        <f>IF(M62="","",VLOOKUP(M62,競技csv!$F:$O,MATCH(O$2,競技csv!$1:$1,0)-MATCH("競技名",競技csv!$1:$1,0)+1,0))</f>
        <v/>
      </c>
      <c r="P62" s="146"/>
      <c r="Q62" s="147"/>
      <c r="R62" s="148"/>
      <c r="S62" s="149"/>
      <c r="T62" s="44" t="str">
        <f t="shared" si="15"/>
        <v/>
      </c>
      <c r="U62" s="58" t="str">
        <f t="shared" si="17"/>
        <v/>
      </c>
      <c r="V62" s="58" t="str">
        <f t="shared" si="17"/>
        <v/>
      </c>
      <c r="W62" s="44" t="str">
        <f t="shared" si="11"/>
        <v/>
      </c>
      <c r="X62" s="44">
        <f t="shared" si="16"/>
        <v>0</v>
      </c>
      <c r="Y62" s="44">
        <f t="shared" si="6"/>
        <v>0</v>
      </c>
      <c r="Z62" s="44">
        <f t="shared" si="7"/>
        <v>0</v>
      </c>
      <c r="AA62" s="44">
        <f t="shared" si="8"/>
        <v>0</v>
      </c>
      <c r="AB62" s="44">
        <f t="shared" si="9"/>
        <v>0</v>
      </c>
      <c r="AC62" s="44">
        <f t="shared" si="10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45">
      <c r="C63" s="96" t="s">
        <v>1576</v>
      </c>
      <c r="D63" s="97"/>
      <c r="E63" s="97"/>
      <c r="F63" s="97"/>
      <c r="G63" s="97"/>
      <c r="H63" s="97"/>
      <c r="I63" s="97"/>
      <c r="J63" s="97"/>
      <c r="K63" s="97"/>
      <c r="L63" s="97"/>
      <c r="M63" s="98" t="s">
        <v>1585</v>
      </c>
      <c r="N63" s="97"/>
      <c r="O63" s="97"/>
      <c r="P63" s="99" t="s">
        <v>1583</v>
      </c>
      <c r="Q63" s="99"/>
      <c r="R63" s="99"/>
      <c r="S63" s="99"/>
      <c r="U63" s="58" t="str">
        <f>IF($S63="","",VLOOKUP($C63&amp;$S63,$N$65:$S$70,MATCH(U$2,$N$64:$S$64,0),0))</f>
        <v/>
      </c>
      <c r="V63" s="58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22">IF(MAX(Y3:Y62)&gt;0,1,0)</f>
        <v>0</v>
      </c>
      <c r="Z63" s="44">
        <f t="shared" si="22"/>
        <v>0</v>
      </c>
      <c r="AA63" s="44">
        <f t="shared" si="22"/>
        <v>0</v>
      </c>
      <c r="AB63" s="44">
        <f t="shared" si="22"/>
        <v>0</v>
      </c>
      <c r="AC63" s="44">
        <f t="shared" si="22"/>
        <v>0</v>
      </c>
    </row>
    <row r="64" spans="3:30" s="44" customFormat="1" ht="13.5" customHeight="1" thickBot="1" x14ac:dyDescent="0.5">
      <c r="C64" s="77">
        <f ca="1">TODAY()</f>
        <v>45149</v>
      </c>
      <c r="D64" s="78"/>
      <c r="F64" s="156" t="s">
        <v>5131</v>
      </c>
      <c r="M64" s="72" t="s">
        <v>1580</v>
      </c>
      <c r="N64" s="68"/>
      <c r="O64" s="53"/>
      <c r="P64" s="67" t="s">
        <v>1564</v>
      </c>
      <c r="Q64" s="54" t="s">
        <v>16</v>
      </c>
      <c r="R64" s="55" t="s">
        <v>1562</v>
      </c>
      <c r="S64" s="56" t="s">
        <v>1563</v>
      </c>
      <c r="U64" s="91"/>
      <c r="V64" s="92"/>
      <c r="W64" s="93"/>
      <c r="X64" s="93"/>
      <c r="Y64" s="41"/>
    </row>
    <row r="65" spans="3:25" s="44" customFormat="1" ht="13.5" customHeight="1" thickTop="1" thickBot="1" x14ac:dyDescent="0.5">
      <c r="C65" s="162" t="s">
        <v>1577</v>
      </c>
      <c r="D65" s="163"/>
      <c r="E65" s="102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82"/>
      <c r="G65" s="83"/>
      <c r="H65" s="83"/>
      <c r="I65" s="83"/>
      <c r="J65" s="83"/>
      <c r="K65" s="84"/>
      <c r="M65" s="74">
        <f>COUNTA(G3:G62,M3:M62)</f>
        <v>0</v>
      </c>
      <c r="N65" s="69"/>
      <c r="O65" s="61"/>
      <c r="P65" s="60" t="s">
        <v>1560</v>
      </c>
      <c r="Q65" s="105"/>
      <c r="R65" s="106"/>
      <c r="S65" s="107"/>
      <c r="U65" s="91"/>
      <c r="V65" s="92"/>
      <c r="W65" s="93"/>
      <c r="X65" s="93"/>
      <c r="Y65" s="91"/>
    </row>
    <row r="66" spans="3:25" s="44" customFormat="1" ht="13.5" customHeight="1" thickBot="1" x14ac:dyDescent="0.5">
      <c r="C66" s="164" t="s">
        <v>1578</v>
      </c>
      <c r="D66" s="165"/>
      <c r="E66" s="103"/>
      <c r="F66" s="85"/>
      <c r="G66" s="85"/>
      <c r="H66" s="85"/>
      <c r="I66" s="85"/>
      <c r="J66" s="85"/>
      <c r="K66" s="86" t="s">
        <v>1587</v>
      </c>
      <c r="M66" s="73" t="s">
        <v>1581</v>
      </c>
      <c r="N66" s="70"/>
      <c r="O66" s="63"/>
      <c r="P66" s="62" t="s">
        <v>1561</v>
      </c>
      <c r="Q66" s="108"/>
      <c r="R66" s="109"/>
      <c r="S66" s="110"/>
      <c r="U66" s="91"/>
      <c r="V66" s="92"/>
      <c r="W66" s="93"/>
      <c r="X66" s="93"/>
      <c r="Y66" s="41"/>
    </row>
    <row r="67" spans="3:25" s="44" customFormat="1" ht="13.5" customHeight="1" thickTop="1" thickBot="1" x14ac:dyDescent="0.5">
      <c r="C67" s="168" t="s">
        <v>1579</v>
      </c>
      <c r="D67" s="169"/>
      <c r="E67" s="104"/>
      <c r="F67" s="87"/>
      <c r="G67" s="87"/>
      <c r="H67" s="87"/>
      <c r="I67" s="87"/>
      <c r="J67" s="87"/>
      <c r="K67" s="88"/>
      <c r="M67" s="75">
        <f>SUM(X63:AC63)</f>
        <v>0</v>
      </c>
      <c r="N67" s="70"/>
      <c r="O67" s="63"/>
      <c r="P67" s="62" t="s">
        <v>1565</v>
      </c>
      <c r="Q67" s="108"/>
      <c r="R67" s="109"/>
      <c r="S67" s="110"/>
      <c r="U67" s="91"/>
      <c r="V67" s="93"/>
      <c r="W67" s="93"/>
      <c r="X67" s="93"/>
      <c r="Y67" s="93"/>
    </row>
    <row r="68" spans="3:25" s="44" customFormat="1" ht="13.5" customHeight="1" thickBot="1" x14ac:dyDescent="0.5">
      <c r="C68" s="79" t="s">
        <v>1586</v>
      </c>
      <c r="D68" s="80"/>
      <c r="E68" s="66" t="s">
        <v>1584</v>
      </c>
      <c r="F68" s="66"/>
      <c r="G68" s="66"/>
      <c r="H68" s="66"/>
      <c r="I68" s="66"/>
      <c r="J68" s="66"/>
      <c r="K68" s="81"/>
      <c r="M68" s="73" t="s">
        <v>1582</v>
      </c>
      <c r="N68" s="70"/>
      <c r="O68" s="63"/>
      <c r="P68" s="62" t="s">
        <v>1566</v>
      </c>
      <c r="Q68" s="108"/>
      <c r="R68" s="109"/>
      <c r="S68" s="110"/>
      <c r="U68" s="94"/>
      <c r="V68" s="92"/>
      <c r="W68" s="93"/>
      <c r="X68" s="93"/>
      <c r="Y68" s="93"/>
    </row>
    <row r="69" spans="3:25" s="44" customFormat="1" ht="13.5" customHeight="1" thickTop="1" x14ac:dyDescent="0.45">
      <c r="C69" s="166"/>
      <c r="D69" s="167"/>
      <c r="E69" s="114"/>
      <c r="F69" s="89"/>
      <c r="G69" s="89"/>
      <c r="H69" s="89"/>
      <c r="I69" s="89"/>
      <c r="J69" s="89"/>
      <c r="K69" s="90"/>
      <c r="M69" s="76" t="str">
        <f>"300円×"&amp;M65&amp;"種目+600円×"&amp;M67&amp;"チーム"</f>
        <v>300円×0種目+600円×0チーム</v>
      </c>
      <c r="N69" s="70"/>
      <c r="O69" s="63"/>
      <c r="P69" s="62" t="s">
        <v>1567</v>
      </c>
      <c r="Q69" s="108"/>
      <c r="R69" s="109"/>
      <c r="S69" s="110"/>
      <c r="U69" s="94"/>
      <c r="V69" s="92"/>
      <c r="W69" s="93"/>
      <c r="X69" s="93"/>
      <c r="Y69" s="93"/>
    </row>
    <row r="70" spans="3:25" s="44" customFormat="1" ht="13.5" customHeight="1" thickBot="1" x14ac:dyDescent="0.5">
      <c r="C70" s="170"/>
      <c r="D70" s="171"/>
      <c r="E70" s="103"/>
      <c r="F70" s="85"/>
      <c r="G70" s="85"/>
      <c r="H70" s="85"/>
      <c r="I70" s="85"/>
      <c r="J70" s="85"/>
      <c r="K70" s="154"/>
      <c r="M70" s="95">
        <f>300*M65+600*M67</f>
        <v>0</v>
      </c>
      <c r="N70" s="71"/>
      <c r="O70" s="65"/>
      <c r="P70" s="64" t="s">
        <v>1568</v>
      </c>
      <c r="Q70" s="111"/>
      <c r="R70" s="112"/>
      <c r="S70" s="113"/>
      <c r="U70" s="58"/>
      <c r="V70" s="58"/>
    </row>
    <row r="71" spans="3:25" ht="13.2" customHeight="1" x14ac:dyDescent="0.45">
      <c r="C71" s="158"/>
      <c r="D71" s="159"/>
      <c r="E71" s="114"/>
      <c r="F71" s="89"/>
      <c r="G71" s="89"/>
      <c r="H71" s="89"/>
      <c r="I71" s="89"/>
      <c r="J71" s="89"/>
      <c r="K71" s="90"/>
    </row>
    <row r="72" spans="3:25" ht="13.2" customHeight="1" thickBot="1" x14ac:dyDescent="0.5">
      <c r="C72" s="160"/>
      <c r="D72" s="161"/>
      <c r="E72" s="151"/>
      <c r="F72" s="152"/>
      <c r="G72" s="152"/>
      <c r="H72" s="152"/>
      <c r="I72" s="152"/>
      <c r="J72" s="152"/>
      <c r="K72" s="153"/>
    </row>
  </sheetData>
  <sheetProtection sheet="1" objects="1" scenarios="1"/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29" priority="12">
      <formula>AND(C3="",MOD(ROW(),2)=0)</formula>
    </cfRule>
    <cfRule type="expression" dxfId="28" priority="13">
      <formula>AND(C3="",MOD(ROW(),2)=1)</formula>
    </cfRule>
  </conditionalFormatting>
  <conditionalFormatting sqref="D3:D62 G3:G62 J3:M62 P3:S62">
    <cfRule type="expression" dxfId="27" priority="8">
      <formula>AND(D3="",$C3="女",MOD(ROW(),2)=0)</formula>
    </cfRule>
    <cfRule type="expression" dxfId="26" priority="9">
      <formula>AND(D3="",$C3="男",MOD(ROW(),2)=1)</formula>
    </cfRule>
    <cfRule type="expression" dxfId="25" priority="10">
      <formula>AND(D3="",$C3="男",MOD(ROW(),2)=0)</formula>
    </cfRule>
    <cfRule type="expression" dxfId="24" priority="11">
      <formula>D3=""</formula>
    </cfRule>
  </conditionalFormatting>
  <conditionalFormatting sqref="G3:G62 M3:M62">
    <cfRule type="expression" dxfId="23" priority="15">
      <formula>OR(COUNTIF(I3,"*"&amp;$F3&amp;"*")=0,COUNTIF(G3,"*"&amp;$C3&amp;"*")=0)</formula>
    </cfRule>
  </conditionalFormatting>
  <conditionalFormatting sqref="J3:J62 P3:P62">
    <cfRule type="expression" dxfId="22" priority="6">
      <formula>H3&lt;2</formula>
    </cfRule>
  </conditionalFormatting>
  <conditionalFormatting sqref="J3:M62 P3:S62 D3:D62 G3:G62">
    <cfRule type="expression" dxfId="21" priority="7">
      <formula>AND(D3="",$C3="女",MOD(ROW(),2)=1)</formula>
    </cfRule>
  </conditionalFormatting>
  <conditionalFormatting sqref="Q65:S67">
    <cfRule type="expression" dxfId="20" priority="5">
      <formula>AND(Q65="",MOD(ROW(),2)=1)</formula>
    </cfRule>
    <cfRule type="expression" dxfId="19" priority="42">
      <formula>AND(Q65="",MOD(ROW(),2)=0)</formula>
    </cfRule>
  </conditionalFormatting>
  <conditionalFormatting sqref="Q65:S70">
    <cfRule type="expression" dxfId="18" priority="2">
      <formula>COUNTIF($W$3:$W$62,$P65)=0</formula>
    </cfRule>
  </conditionalFormatting>
  <conditionalFormatting sqref="Q68:S70">
    <cfRule type="expression" dxfId="17" priority="3">
      <formula>AND(Q68="",MOD(ROW(),2)=1)</formula>
    </cfRule>
    <cfRule type="expression" dxfId="16" priority="4">
      <formula>AND(Q68="",MOD(ROW(),2)=0)</formula>
    </cfRule>
  </conditionalFormatting>
  <conditionalFormatting sqref="S3:S62">
    <cfRule type="expression" dxfId="15" priority="14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03F17C-F384-4A3D-B12E-B3C9794B5760}">
          <x14:formula1>
            <xm:f>競技csv!$Q$2:$Q$21</xm:f>
          </x14:formula1>
          <xm:sqref>G3:G62 M3:M62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3655-8656-45BC-8C2B-FF1016D8697C}"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1551</v>
      </c>
      <c r="C1" s="59" t="str">
        <f ca="1">DBCS(YEAR(TODAY())&amp;"年度 第"&amp;DBCS(YEAR(TODAY())-2021)&amp;"回 市川・浦安　秋季陸上競技記録会 申込一覧表（市川・浦安支部高校）")</f>
        <v>２０２３年度　第２回　市川・浦安　秋季陸上競技記録会　申込一覧表（市川・浦安支部高校）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X1" t="s">
        <v>1560</v>
      </c>
      <c r="Y1" t="s">
        <v>1561</v>
      </c>
      <c r="Z1" t="s">
        <v>1565</v>
      </c>
      <c r="AA1" t="s">
        <v>1566</v>
      </c>
      <c r="AB1" t="s">
        <v>1567</v>
      </c>
      <c r="AC1" t="s">
        <v>1568</v>
      </c>
    </row>
    <row r="2" spans="1:30" s="44" customFormat="1" ht="13.5" customHeight="1" thickBot="1" x14ac:dyDescent="0.5">
      <c r="C2" s="45" t="s">
        <v>1551</v>
      </c>
      <c r="D2" s="46" t="s">
        <v>1327</v>
      </c>
      <c r="E2" s="47" t="s">
        <v>14</v>
      </c>
      <c r="F2" s="48" t="s">
        <v>15</v>
      </c>
      <c r="G2" s="49" t="s">
        <v>1552</v>
      </c>
      <c r="H2" s="46" t="s">
        <v>1383</v>
      </c>
      <c r="I2" s="46" t="s">
        <v>1384</v>
      </c>
      <c r="J2" s="47" t="s">
        <v>16</v>
      </c>
      <c r="K2" s="50" t="s">
        <v>1328</v>
      </c>
      <c r="L2" s="51" t="s">
        <v>1329</v>
      </c>
      <c r="M2" s="49" t="s">
        <v>1555</v>
      </c>
      <c r="N2" s="46" t="s">
        <v>1383</v>
      </c>
      <c r="O2" s="46" t="s">
        <v>1384</v>
      </c>
      <c r="P2" s="47" t="s">
        <v>16</v>
      </c>
      <c r="Q2" s="50" t="s">
        <v>1328</v>
      </c>
      <c r="R2" s="51" t="s">
        <v>1329</v>
      </c>
      <c r="S2" s="52" t="s">
        <v>1556</v>
      </c>
      <c r="T2" s="44" t="s">
        <v>16</v>
      </c>
      <c r="U2" s="44" t="s">
        <v>1562</v>
      </c>
      <c r="V2" s="44" t="s">
        <v>1563</v>
      </c>
      <c r="W2" s="44" t="s">
        <v>1564</v>
      </c>
    </row>
    <row r="3" spans="1:30" s="44" customFormat="1" ht="10.199999999999999" customHeight="1" thickTop="1" x14ac:dyDescent="0.45">
      <c r="A3" s="44" t="s">
        <v>1553</v>
      </c>
      <c r="B3" s="44">
        <v>3</v>
      </c>
      <c r="C3" s="120"/>
      <c r="D3" s="121"/>
      <c r="E3" s="122" t="str">
        <f t="shared" ref="E3:E34" ca="1" si="0">IF(ISERROR(VLOOKUP($D3,INDIRECT("高校"&amp;$C3&amp;"選手データ!A:Z"),MATCH("姓",INDIRECT("高校"&amp;$C3&amp;"選手データ!1:1"),0),0)),"",VLOOKUP($D3,INDIRECT("高校"&amp;$C3&amp;"選手データ!A:Z"),MATCH("姓",INDIRECT("高校"&amp;$C3&amp;"選手データ!1:1"),0),0)&amp;"　"&amp;VLOOKUP($D3,INDIRECT("高校"&amp;$C3&amp;"選手データ!A:Z"),MATCH("名",INDIRECT("高校"&amp;$C3&amp;"選手データ!1:1"),0),0))</f>
        <v/>
      </c>
      <c r="F3" s="123" t="str">
        <f t="shared" ref="F3:F34" ca="1" si="1">IF(ISERROR(VLOOKUP($D3,INDIRECT("高校"&amp;$C3&amp;"選手データ!A:Z"),MATCH(F$2,INDIRECT("高校"&amp;$C3&amp;"選手データ!1:1"),0),0)),"",VLOOKUP($D3,INDIRECT("高校"&amp;$C3&amp;"選手データ!A:Z"),MATCH(F$2,INDIRECT("高校"&amp;$C3&amp;"選手データ!1:1"),0),0))</f>
        <v/>
      </c>
      <c r="G3" s="124"/>
      <c r="H3" s="125" t="str">
        <f>IF(G3="","",VLOOKUP(G3,競技csv!$F:$O,MATCH(H$2,競技csv!$1:$1,0)-MATCH("競技名",競技csv!$1:$1,0)+1,0))</f>
        <v/>
      </c>
      <c r="I3" s="125" t="str">
        <f>IF(G3="","",VLOOKUP(G3,競技csv!$F:$O,MATCH(I$2,競技csv!$1:$1,0)-MATCH("競技名",競技csv!$1:$1,0)+1,0))</f>
        <v/>
      </c>
      <c r="J3" s="126"/>
      <c r="K3" s="127"/>
      <c r="L3" s="128"/>
      <c r="M3" s="124"/>
      <c r="N3" s="125" t="str">
        <f>IF(M3="","",VLOOKUP(M3,競技csv!$F:$O,MATCH(N$2,競技csv!$1:$1,0)-MATCH("競技名",競技csv!$1:$1,0)+1,0))</f>
        <v/>
      </c>
      <c r="O3" s="125" t="str">
        <f>IF(M3="","",VLOOKUP(M3,競技csv!$F:$O,MATCH(O$2,競技csv!$1:$1,0)-MATCH("競技名",競技csv!$1:$1,0)+1,0))</f>
        <v/>
      </c>
      <c r="P3" s="126"/>
      <c r="Q3" s="127"/>
      <c r="R3" s="128"/>
      <c r="S3" s="129"/>
      <c r="T3" s="44" t="str">
        <f t="shared" ref="T3:T62" si="2">IF($S3="","",IF(VLOOKUP($C3&amp;$S3,$P$65:$S$70,MATCH(T$2,$P$64:$S$64,0),0)=0,"",VLOOKUP($C3&amp;$S3,$P$65:$S$70,MATCH(T$2,$P$64:$S$64,0),0)))</f>
        <v/>
      </c>
      <c r="U3" s="58" t="str">
        <f t="shared" ref="U3:V22" si="3">IF($S3="","",VLOOKUP($C3&amp;$S3,$P$65:$S$70,MATCH(U$2,$P$64:$S$64,0),0))</f>
        <v/>
      </c>
      <c r="V3" s="58" t="str">
        <f t="shared" si="3"/>
        <v/>
      </c>
      <c r="W3" s="44" t="str">
        <f>IF(S3="","",C3&amp;S3)</f>
        <v/>
      </c>
      <c r="X3" s="44">
        <f t="shared" ref="X3:AC18" si="4">IF($W3=X$1,X2+1,X2)</f>
        <v>0</v>
      </c>
      <c r="Y3" s="44">
        <f t="shared" si="4"/>
        <v>0</v>
      </c>
      <c r="Z3" s="44">
        <f t="shared" si="4"/>
        <v>0</v>
      </c>
      <c r="AA3" s="44">
        <f t="shared" si="4"/>
        <v>0</v>
      </c>
      <c r="AB3" s="44">
        <f t="shared" si="4"/>
        <v>0</v>
      </c>
      <c r="AC3" s="44">
        <f t="shared" si="4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1554</v>
      </c>
      <c r="B4" s="44">
        <v>4</v>
      </c>
      <c r="C4" s="120"/>
      <c r="D4" s="131"/>
      <c r="E4" s="132" t="str">
        <f t="shared" ca="1" si="0"/>
        <v/>
      </c>
      <c r="F4" s="133" t="str">
        <f t="shared" ca="1" si="1"/>
        <v/>
      </c>
      <c r="G4" s="124"/>
      <c r="H4" s="135" t="str">
        <f>IF(G4="","",VLOOKUP(G4,競技csv!$F:$O,MATCH(H$2,競技csv!$1:$1,0)-MATCH("競技名",競技csv!$1:$1,0)+1,0))</f>
        <v/>
      </c>
      <c r="I4" s="135" t="str">
        <f>IF(G4="","",VLOOKUP(G4,競技csv!$F:$O,MATCH(I$2,競技csv!$1:$1,0)-MATCH("競技名",競技csv!$1:$1,0)+1,0))</f>
        <v/>
      </c>
      <c r="J4" s="136"/>
      <c r="K4" s="137"/>
      <c r="L4" s="138"/>
      <c r="M4" s="134"/>
      <c r="N4" s="135" t="str">
        <f>IF(M4="","",VLOOKUP(M4,競技csv!$F:$O,MATCH(N$2,競技csv!$1:$1,0)-MATCH("競技名",競技csv!$1:$1,0)+1,0))</f>
        <v/>
      </c>
      <c r="O4" s="135" t="str">
        <f>IF(M4="","",VLOOKUP(M4,競技csv!$F:$O,MATCH(O$2,競技csv!$1:$1,0)-MATCH("競技名",競技csv!$1:$1,0)+1,0))</f>
        <v/>
      </c>
      <c r="P4" s="136"/>
      <c r="Q4" s="137"/>
      <c r="R4" s="138"/>
      <c r="S4" s="129"/>
      <c r="T4" s="44" t="str">
        <f t="shared" si="2"/>
        <v/>
      </c>
      <c r="U4" s="58" t="str">
        <f t="shared" si="3"/>
        <v/>
      </c>
      <c r="V4" s="58" t="str">
        <f t="shared" si="3"/>
        <v/>
      </c>
      <c r="W4" s="44" t="str">
        <f>IF(S4="","",C4&amp;S4)</f>
        <v/>
      </c>
      <c r="X4" s="44">
        <f t="shared" si="4"/>
        <v>0</v>
      </c>
      <c r="Y4" s="44">
        <f t="shared" si="4"/>
        <v>0</v>
      </c>
      <c r="Z4" s="44">
        <f t="shared" si="4"/>
        <v>0</v>
      </c>
      <c r="AA4" s="44">
        <f t="shared" si="4"/>
        <v>0</v>
      </c>
      <c r="AB4" s="44">
        <f t="shared" si="4"/>
        <v>0</v>
      </c>
      <c r="AC4" s="44">
        <f t="shared" si="4"/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1556</v>
      </c>
      <c r="C5" s="120"/>
      <c r="D5" s="131"/>
      <c r="E5" s="132" t="str">
        <f t="shared" ca="1" si="0"/>
        <v/>
      </c>
      <c r="F5" s="133" t="str">
        <f t="shared" ca="1" si="1"/>
        <v/>
      </c>
      <c r="G5" s="124"/>
      <c r="H5" s="135" t="str">
        <f>IF(G5="","",VLOOKUP(G5,競技csv!$F:$O,MATCH(H$2,競技csv!$1:$1,0)-MATCH("競技名",競技csv!$1:$1,0)+1,0))</f>
        <v/>
      </c>
      <c r="I5" s="135" t="str">
        <f>IF(G5="","",VLOOKUP(G5,競技csv!$F:$O,MATCH(I$2,競技csv!$1:$1,0)-MATCH("競技名",競技csv!$1:$1,0)+1,0))</f>
        <v/>
      </c>
      <c r="J5" s="136"/>
      <c r="K5" s="137"/>
      <c r="L5" s="138"/>
      <c r="M5" s="134"/>
      <c r="N5" s="135" t="str">
        <f>IF(M5="","",VLOOKUP(M5,競技csv!$F:$O,MATCH(N$2,競技csv!$1:$1,0)-MATCH("競技名",競技csv!$1:$1,0)+1,0))</f>
        <v/>
      </c>
      <c r="O5" s="135" t="str">
        <f>IF(M5="","",VLOOKUP(M5,競技csv!$F:$O,MATCH(O$2,競技csv!$1:$1,0)-MATCH("競技名",競技csv!$1:$1,0)+1,0))</f>
        <v/>
      </c>
      <c r="P5" s="136"/>
      <c r="Q5" s="137"/>
      <c r="R5" s="138"/>
      <c r="S5" s="129"/>
      <c r="T5" s="44" t="str">
        <f t="shared" si="2"/>
        <v/>
      </c>
      <c r="U5" s="58" t="str">
        <f t="shared" si="3"/>
        <v/>
      </c>
      <c r="V5" s="58" t="str">
        <f t="shared" si="3"/>
        <v/>
      </c>
      <c r="W5" s="44" t="str">
        <f t="shared" ref="W5:W62" si="5">IF(S5="","",C5&amp;S5)</f>
        <v/>
      </c>
      <c r="X5" s="44">
        <f t="shared" si="4"/>
        <v>0</v>
      </c>
      <c r="Y5" s="44">
        <f t="shared" si="4"/>
        <v>0</v>
      </c>
      <c r="Z5" s="44">
        <f t="shared" si="4"/>
        <v>0</v>
      </c>
      <c r="AA5" s="44">
        <f t="shared" si="4"/>
        <v>0</v>
      </c>
      <c r="AB5" s="44">
        <f t="shared" si="4"/>
        <v>0</v>
      </c>
      <c r="AC5" s="44">
        <f t="shared" si="4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120"/>
      <c r="D6" s="131"/>
      <c r="E6" s="132" t="str">
        <f t="shared" ca="1" si="0"/>
        <v/>
      </c>
      <c r="F6" s="133" t="str">
        <f t="shared" ca="1" si="1"/>
        <v/>
      </c>
      <c r="G6" s="124"/>
      <c r="H6" s="135" t="str">
        <f>IF(G6="","",VLOOKUP(G6,競技csv!$F:$O,MATCH(H$2,競技csv!$1:$1,0)-MATCH("競技名",競技csv!$1:$1,0)+1,0))</f>
        <v/>
      </c>
      <c r="I6" s="135" t="str">
        <f>IF(G6="","",VLOOKUP(G6,競技csv!$F:$O,MATCH(I$2,競技csv!$1:$1,0)-MATCH("競技名",競技csv!$1:$1,0)+1,0))</f>
        <v/>
      </c>
      <c r="J6" s="136"/>
      <c r="K6" s="137"/>
      <c r="L6" s="138"/>
      <c r="M6" s="134"/>
      <c r="N6" s="135" t="str">
        <f>IF(M6="","",VLOOKUP(M6,競技csv!$F:$O,MATCH(N$2,競技csv!$1:$1,0)-MATCH("競技名",競技csv!$1:$1,0)+1,0))</f>
        <v/>
      </c>
      <c r="O6" s="135" t="str">
        <f>IF(M6="","",VLOOKUP(M6,競技csv!$F:$O,MATCH(O$2,競技csv!$1:$1,0)-MATCH("競技名",競技csv!$1:$1,0)+1,0))</f>
        <v/>
      </c>
      <c r="P6" s="136"/>
      <c r="Q6" s="137"/>
      <c r="R6" s="138"/>
      <c r="S6" s="129"/>
      <c r="T6" s="44" t="str">
        <f t="shared" si="2"/>
        <v/>
      </c>
      <c r="U6" s="58" t="str">
        <f t="shared" si="3"/>
        <v/>
      </c>
      <c r="V6" s="58" t="str">
        <f t="shared" si="3"/>
        <v/>
      </c>
      <c r="W6" s="44" t="str">
        <f t="shared" si="5"/>
        <v/>
      </c>
      <c r="X6" s="44">
        <f t="shared" si="4"/>
        <v>0</v>
      </c>
      <c r="Y6" s="44">
        <f t="shared" si="4"/>
        <v>0</v>
      </c>
      <c r="Z6" s="44">
        <f t="shared" si="4"/>
        <v>0</v>
      </c>
      <c r="AA6" s="44">
        <f t="shared" si="4"/>
        <v>0</v>
      </c>
      <c r="AB6" s="44">
        <f t="shared" si="4"/>
        <v>0</v>
      </c>
      <c r="AC6" s="44">
        <f t="shared" si="4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1557</v>
      </c>
      <c r="B7" s="44">
        <v>0</v>
      </c>
      <c r="C7" s="130"/>
      <c r="D7" s="131"/>
      <c r="E7" s="132" t="str">
        <f t="shared" ca="1" si="0"/>
        <v/>
      </c>
      <c r="F7" s="133" t="str">
        <f t="shared" ca="1" si="1"/>
        <v/>
      </c>
      <c r="G7" s="134"/>
      <c r="H7" s="135" t="str">
        <f>IF(G7="","",VLOOKUP(G7,競技csv!$F:$O,MATCH(H$2,競技csv!$1:$1,0)-MATCH("競技名",競技csv!$1:$1,0)+1,0))</f>
        <v/>
      </c>
      <c r="I7" s="135" t="str">
        <f>IF(G7="","",VLOOKUP(G7,競技csv!$F:$O,MATCH(I$2,競技csv!$1:$1,0)-MATCH("競技名",競技csv!$1:$1,0)+1,0))</f>
        <v/>
      </c>
      <c r="J7" s="136"/>
      <c r="K7" s="137"/>
      <c r="L7" s="138"/>
      <c r="M7" s="134"/>
      <c r="N7" s="135" t="str">
        <f>IF(M7="","",VLOOKUP(M7,競技csv!$F:$O,MATCH(N$2,競技csv!$1:$1,0)-MATCH("競技名",競技csv!$1:$1,0)+1,0))</f>
        <v/>
      </c>
      <c r="O7" s="135" t="str">
        <f>IF(M7="","",VLOOKUP(M7,競技csv!$F:$O,MATCH(O$2,競技csv!$1:$1,0)-MATCH("競技名",競技csv!$1:$1,0)+1,0))</f>
        <v/>
      </c>
      <c r="P7" s="136"/>
      <c r="Q7" s="137"/>
      <c r="R7" s="138"/>
      <c r="S7" s="139"/>
      <c r="T7" s="44" t="str">
        <f t="shared" si="2"/>
        <v/>
      </c>
      <c r="U7" s="58" t="str">
        <f t="shared" si="3"/>
        <v/>
      </c>
      <c r="V7" s="58" t="str">
        <f t="shared" si="3"/>
        <v/>
      </c>
      <c r="W7" s="44" t="str">
        <f t="shared" si="5"/>
        <v/>
      </c>
      <c r="X7" s="44">
        <f t="shared" si="4"/>
        <v>0</v>
      </c>
      <c r="Y7" s="44">
        <f t="shared" si="4"/>
        <v>0</v>
      </c>
      <c r="Z7" s="44">
        <f t="shared" si="4"/>
        <v>0</v>
      </c>
      <c r="AA7" s="44">
        <f t="shared" si="4"/>
        <v>0</v>
      </c>
      <c r="AB7" s="44">
        <f t="shared" si="4"/>
        <v>0</v>
      </c>
      <c r="AC7" s="44">
        <f t="shared" si="4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1558</v>
      </c>
      <c r="B8" s="44">
        <v>100</v>
      </c>
      <c r="C8" s="130"/>
      <c r="D8" s="131"/>
      <c r="E8" s="132" t="str">
        <f t="shared" ca="1" si="0"/>
        <v/>
      </c>
      <c r="F8" s="133" t="str">
        <f t="shared" ca="1" si="1"/>
        <v/>
      </c>
      <c r="G8" s="134"/>
      <c r="H8" s="135" t="str">
        <f>IF(G8="","",VLOOKUP(G8,競技csv!$F:$O,MATCH(H$2,競技csv!$1:$1,0)-MATCH("競技名",競技csv!$1:$1,0)+1,0))</f>
        <v/>
      </c>
      <c r="I8" s="135" t="str">
        <f>IF(G8="","",VLOOKUP(G8,競技csv!$F:$O,MATCH(I$2,競技csv!$1:$1,0)-MATCH("競技名",競技csv!$1:$1,0)+1,0))</f>
        <v/>
      </c>
      <c r="J8" s="136"/>
      <c r="K8" s="137"/>
      <c r="L8" s="138"/>
      <c r="M8" s="134"/>
      <c r="N8" s="135" t="str">
        <f>IF(M8="","",VLOOKUP(M8,競技csv!$F:$O,MATCH(N$2,競技csv!$1:$1,0)-MATCH("競技名",競技csv!$1:$1,0)+1,0))</f>
        <v/>
      </c>
      <c r="O8" s="135" t="str">
        <f>IF(M8="","",VLOOKUP(M8,競技csv!$F:$O,MATCH(O$2,競技csv!$1:$1,0)-MATCH("競技名",競技csv!$1:$1,0)+1,0))</f>
        <v/>
      </c>
      <c r="P8" s="136"/>
      <c r="Q8" s="137"/>
      <c r="R8" s="138"/>
      <c r="S8" s="139"/>
      <c r="T8" s="44" t="str">
        <f t="shared" si="2"/>
        <v/>
      </c>
      <c r="U8" s="58" t="str">
        <f t="shared" si="3"/>
        <v/>
      </c>
      <c r="V8" s="58" t="str">
        <f t="shared" si="3"/>
        <v/>
      </c>
      <c r="W8" s="44" t="str">
        <f t="shared" si="5"/>
        <v/>
      </c>
      <c r="X8" s="44">
        <f t="shared" si="4"/>
        <v>0</v>
      </c>
      <c r="Y8" s="44">
        <f t="shared" si="4"/>
        <v>0</v>
      </c>
      <c r="Z8" s="44">
        <f t="shared" si="4"/>
        <v>0</v>
      </c>
      <c r="AA8" s="44">
        <f t="shared" si="4"/>
        <v>0</v>
      </c>
      <c r="AB8" s="44">
        <f t="shared" si="4"/>
        <v>0</v>
      </c>
      <c r="AC8" s="44">
        <f t="shared" si="4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1559</v>
      </c>
      <c r="B9" s="44">
        <v>200</v>
      </c>
      <c r="C9" s="130"/>
      <c r="D9" s="131"/>
      <c r="E9" s="132" t="str">
        <f t="shared" ca="1" si="0"/>
        <v/>
      </c>
      <c r="F9" s="133" t="str">
        <f t="shared" ca="1" si="1"/>
        <v/>
      </c>
      <c r="G9" s="134"/>
      <c r="H9" s="135" t="str">
        <f>IF(G9="","",VLOOKUP(G9,競技csv!$F:$O,MATCH(H$2,競技csv!$1:$1,0)-MATCH("競技名",競技csv!$1:$1,0)+1,0))</f>
        <v/>
      </c>
      <c r="I9" s="135" t="str">
        <f>IF(G9="","",VLOOKUP(G9,競技csv!$F:$O,MATCH(I$2,競技csv!$1:$1,0)-MATCH("競技名",競技csv!$1:$1,0)+1,0))</f>
        <v/>
      </c>
      <c r="J9" s="136"/>
      <c r="K9" s="137"/>
      <c r="L9" s="138"/>
      <c r="M9" s="134"/>
      <c r="N9" s="135" t="str">
        <f>IF(M9="","",VLOOKUP(M9,競技csv!$F:$O,MATCH(N$2,競技csv!$1:$1,0)-MATCH("競技名",競技csv!$1:$1,0)+1,0))</f>
        <v/>
      </c>
      <c r="O9" s="135" t="str">
        <f>IF(M9="","",VLOOKUP(M9,競技csv!$F:$O,MATCH(O$2,競技csv!$1:$1,0)-MATCH("競技名",競技csv!$1:$1,0)+1,0))</f>
        <v/>
      </c>
      <c r="P9" s="136"/>
      <c r="Q9" s="137"/>
      <c r="R9" s="138"/>
      <c r="S9" s="139"/>
      <c r="T9" s="44" t="str">
        <f t="shared" si="2"/>
        <v/>
      </c>
      <c r="U9" s="58" t="str">
        <f t="shared" si="3"/>
        <v/>
      </c>
      <c r="V9" s="58" t="str">
        <f t="shared" si="3"/>
        <v/>
      </c>
      <c r="W9" s="44" t="str">
        <f t="shared" si="5"/>
        <v/>
      </c>
      <c r="X9" s="44">
        <f t="shared" si="4"/>
        <v>0</v>
      </c>
      <c r="Y9" s="44">
        <f t="shared" si="4"/>
        <v>0</v>
      </c>
      <c r="Z9" s="44">
        <f t="shared" si="4"/>
        <v>0</v>
      </c>
      <c r="AA9" s="44">
        <f t="shared" si="4"/>
        <v>0</v>
      </c>
      <c r="AB9" s="44">
        <f t="shared" si="4"/>
        <v>0</v>
      </c>
      <c r="AC9" s="44">
        <f t="shared" si="4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130"/>
      <c r="D10" s="131"/>
      <c r="E10" s="132" t="str">
        <f t="shared" ca="1" si="0"/>
        <v/>
      </c>
      <c r="F10" s="133" t="str">
        <f t="shared" ca="1" si="1"/>
        <v/>
      </c>
      <c r="G10" s="134"/>
      <c r="H10" s="135" t="str">
        <f>IF(G10="","",VLOOKUP(G10,競技csv!$F:$O,MATCH(H$2,競技csv!$1:$1,0)-MATCH("競技名",競技csv!$1:$1,0)+1,0))</f>
        <v/>
      </c>
      <c r="I10" s="135" t="str">
        <f>IF(G10="","",VLOOKUP(G10,競技csv!$F:$O,MATCH(I$2,競技csv!$1:$1,0)-MATCH("競技名",競技csv!$1:$1,0)+1,0))</f>
        <v/>
      </c>
      <c r="J10" s="136"/>
      <c r="K10" s="137"/>
      <c r="L10" s="138"/>
      <c r="M10" s="134"/>
      <c r="N10" s="135" t="str">
        <f>IF(M10="","",VLOOKUP(M10,競技csv!$F:$O,MATCH(N$2,競技csv!$1:$1,0)-MATCH("競技名",競技csv!$1:$1,0)+1,0))</f>
        <v/>
      </c>
      <c r="O10" s="135" t="str">
        <f>IF(M10="","",VLOOKUP(M10,競技csv!$F:$O,MATCH(O$2,競技csv!$1:$1,0)-MATCH("競技名",競技csv!$1:$1,0)+1,0))</f>
        <v/>
      </c>
      <c r="P10" s="136"/>
      <c r="Q10" s="137"/>
      <c r="R10" s="138"/>
      <c r="S10" s="139"/>
      <c r="T10" s="44" t="str">
        <f t="shared" si="2"/>
        <v/>
      </c>
      <c r="U10" s="58" t="str">
        <f t="shared" si="3"/>
        <v/>
      </c>
      <c r="V10" s="58" t="str">
        <f t="shared" si="3"/>
        <v/>
      </c>
      <c r="W10" s="44" t="str">
        <f t="shared" si="5"/>
        <v/>
      </c>
      <c r="X10" s="44">
        <f t="shared" si="4"/>
        <v>0</v>
      </c>
      <c r="Y10" s="44">
        <f t="shared" si="4"/>
        <v>0</v>
      </c>
      <c r="Z10" s="44">
        <f t="shared" si="4"/>
        <v>0</v>
      </c>
      <c r="AA10" s="44">
        <f t="shared" si="4"/>
        <v>0</v>
      </c>
      <c r="AB10" s="44">
        <f t="shared" si="4"/>
        <v>0</v>
      </c>
      <c r="AC10" s="44">
        <f t="shared" si="4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130"/>
      <c r="D11" s="131"/>
      <c r="E11" s="132" t="str">
        <f t="shared" ca="1" si="0"/>
        <v/>
      </c>
      <c r="F11" s="133" t="str">
        <f t="shared" ca="1" si="1"/>
        <v/>
      </c>
      <c r="G11" s="134"/>
      <c r="H11" s="135" t="str">
        <f>IF(G11="","",VLOOKUP(G11,競技csv!$F:$O,MATCH(H$2,競技csv!$1:$1,0)-MATCH("競技名",競技csv!$1:$1,0)+1,0))</f>
        <v/>
      </c>
      <c r="I11" s="135" t="str">
        <f>IF(G11="","",VLOOKUP(G11,競技csv!$F:$O,MATCH(I$2,競技csv!$1:$1,0)-MATCH("競技名",競技csv!$1:$1,0)+1,0))</f>
        <v/>
      </c>
      <c r="J11" s="136"/>
      <c r="K11" s="137"/>
      <c r="L11" s="138"/>
      <c r="M11" s="134"/>
      <c r="N11" s="135" t="str">
        <f>IF(M11="","",VLOOKUP(M11,競技csv!$F:$O,MATCH(N$2,競技csv!$1:$1,0)-MATCH("競技名",競技csv!$1:$1,0)+1,0))</f>
        <v/>
      </c>
      <c r="O11" s="135" t="str">
        <f>IF(M11="","",VLOOKUP(M11,競技csv!$F:$O,MATCH(O$2,競技csv!$1:$1,0)-MATCH("競技名",競技csv!$1:$1,0)+1,0))</f>
        <v/>
      </c>
      <c r="P11" s="136"/>
      <c r="Q11" s="137"/>
      <c r="R11" s="138"/>
      <c r="S11" s="139"/>
      <c r="T11" s="44" t="str">
        <f t="shared" si="2"/>
        <v/>
      </c>
      <c r="U11" s="58" t="str">
        <f t="shared" si="3"/>
        <v/>
      </c>
      <c r="V11" s="58" t="str">
        <f t="shared" si="3"/>
        <v/>
      </c>
      <c r="W11" s="44" t="str">
        <f t="shared" si="5"/>
        <v/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130"/>
      <c r="D12" s="131"/>
      <c r="E12" s="132" t="str">
        <f t="shared" ca="1" si="0"/>
        <v/>
      </c>
      <c r="F12" s="133" t="str">
        <f t="shared" ca="1" si="1"/>
        <v/>
      </c>
      <c r="G12" s="134"/>
      <c r="H12" s="135" t="str">
        <f>IF(G12="","",VLOOKUP(G12,競技csv!$F:$O,MATCH(H$2,競技csv!$1:$1,0)-MATCH("競技名",競技csv!$1:$1,0)+1,0))</f>
        <v/>
      </c>
      <c r="I12" s="135" t="str">
        <f>IF(G12="","",VLOOKUP(G12,競技csv!$F:$O,MATCH(I$2,競技csv!$1:$1,0)-MATCH("競技名",競技csv!$1:$1,0)+1,0))</f>
        <v/>
      </c>
      <c r="J12" s="136"/>
      <c r="K12" s="137"/>
      <c r="L12" s="138"/>
      <c r="M12" s="134"/>
      <c r="N12" s="135" t="str">
        <f>IF(M12="","",VLOOKUP(M12,競技csv!$F:$O,MATCH(N$2,競技csv!$1:$1,0)-MATCH("競技名",競技csv!$1:$1,0)+1,0))</f>
        <v/>
      </c>
      <c r="O12" s="135" t="str">
        <f>IF(M12="","",VLOOKUP(M12,競技csv!$F:$O,MATCH(O$2,競技csv!$1:$1,0)-MATCH("競技名",競技csv!$1:$1,0)+1,0))</f>
        <v/>
      </c>
      <c r="P12" s="136"/>
      <c r="Q12" s="137"/>
      <c r="R12" s="138"/>
      <c r="S12" s="139"/>
      <c r="T12" s="44" t="str">
        <f t="shared" si="2"/>
        <v/>
      </c>
      <c r="U12" s="58" t="str">
        <f t="shared" si="3"/>
        <v/>
      </c>
      <c r="V12" s="58" t="str">
        <f t="shared" si="3"/>
        <v/>
      </c>
      <c r="W12" s="44" t="str">
        <f t="shared" si="5"/>
        <v/>
      </c>
      <c r="X12" s="44">
        <f t="shared" si="4"/>
        <v>0</v>
      </c>
      <c r="Y12" s="44">
        <f t="shared" si="4"/>
        <v>0</v>
      </c>
      <c r="Z12" s="44">
        <f t="shared" si="4"/>
        <v>0</v>
      </c>
      <c r="AA12" s="44">
        <f t="shared" si="4"/>
        <v>0</v>
      </c>
      <c r="AB12" s="44">
        <f t="shared" si="4"/>
        <v>0</v>
      </c>
      <c r="AC12" s="44">
        <f t="shared" si="4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130"/>
      <c r="D13" s="131"/>
      <c r="E13" s="132" t="str">
        <f t="shared" ca="1" si="0"/>
        <v/>
      </c>
      <c r="F13" s="133" t="str">
        <f t="shared" ca="1" si="1"/>
        <v/>
      </c>
      <c r="G13" s="134"/>
      <c r="H13" s="135" t="str">
        <f>IF(G13="","",VLOOKUP(G13,競技csv!$F:$O,MATCH(H$2,競技csv!$1:$1,0)-MATCH("競技名",競技csv!$1:$1,0)+1,0))</f>
        <v/>
      </c>
      <c r="I13" s="135" t="str">
        <f>IF(G13="","",VLOOKUP(G13,競技csv!$F:$O,MATCH(I$2,競技csv!$1:$1,0)-MATCH("競技名",競技csv!$1:$1,0)+1,0))</f>
        <v/>
      </c>
      <c r="J13" s="136"/>
      <c r="K13" s="137"/>
      <c r="L13" s="138"/>
      <c r="M13" s="134"/>
      <c r="N13" s="135" t="str">
        <f>IF(M13="","",VLOOKUP(M13,競技csv!$F:$O,MATCH(N$2,競技csv!$1:$1,0)-MATCH("競技名",競技csv!$1:$1,0)+1,0))</f>
        <v/>
      </c>
      <c r="O13" s="135" t="str">
        <f>IF(M13="","",VLOOKUP(M13,競技csv!$F:$O,MATCH(O$2,競技csv!$1:$1,0)-MATCH("競技名",競技csv!$1:$1,0)+1,0))</f>
        <v/>
      </c>
      <c r="P13" s="136"/>
      <c r="Q13" s="137"/>
      <c r="R13" s="138"/>
      <c r="S13" s="139"/>
      <c r="T13" s="44" t="str">
        <f t="shared" si="2"/>
        <v/>
      </c>
      <c r="U13" s="58" t="str">
        <f t="shared" si="3"/>
        <v/>
      </c>
      <c r="V13" s="58" t="str">
        <f t="shared" si="3"/>
        <v/>
      </c>
      <c r="W13" s="44" t="str">
        <f t="shared" si="5"/>
        <v/>
      </c>
      <c r="X13" s="44">
        <f t="shared" si="4"/>
        <v>0</v>
      </c>
      <c r="Y13" s="44">
        <f t="shared" si="4"/>
        <v>0</v>
      </c>
      <c r="Z13" s="44">
        <f t="shared" si="4"/>
        <v>0</v>
      </c>
      <c r="AA13" s="44">
        <f t="shared" si="4"/>
        <v>0</v>
      </c>
      <c r="AB13" s="44">
        <f t="shared" si="4"/>
        <v>0</v>
      </c>
      <c r="AC13" s="44">
        <f t="shared" si="4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130"/>
      <c r="D14" s="131"/>
      <c r="E14" s="132" t="str">
        <f t="shared" ca="1" si="0"/>
        <v/>
      </c>
      <c r="F14" s="133" t="str">
        <f t="shared" ca="1" si="1"/>
        <v/>
      </c>
      <c r="G14" s="134"/>
      <c r="H14" s="135" t="str">
        <f>IF(G14="","",VLOOKUP(G14,競技csv!$F:$O,MATCH(H$2,競技csv!$1:$1,0)-MATCH("競技名",競技csv!$1:$1,0)+1,0))</f>
        <v/>
      </c>
      <c r="I14" s="135" t="str">
        <f>IF(G14="","",VLOOKUP(G14,競技csv!$F:$O,MATCH(I$2,競技csv!$1:$1,0)-MATCH("競技名",競技csv!$1:$1,0)+1,0))</f>
        <v/>
      </c>
      <c r="J14" s="136"/>
      <c r="K14" s="137"/>
      <c r="L14" s="138"/>
      <c r="M14" s="134"/>
      <c r="N14" s="135" t="str">
        <f>IF(M14="","",VLOOKUP(M14,競技csv!$F:$O,MATCH(N$2,競技csv!$1:$1,0)-MATCH("競技名",競技csv!$1:$1,0)+1,0))</f>
        <v/>
      </c>
      <c r="O14" s="135" t="str">
        <f>IF(M14="","",VLOOKUP(M14,競技csv!$F:$O,MATCH(O$2,競技csv!$1:$1,0)-MATCH("競技名",競技csv!$1:$1,0)+1,0))</f>
        <v/>
      </c>
      <c r="P14" s="136"/>
      <c r="Q14" s="137"/>
      <c r="R14" s="138"/>
      <c r="S14" s="139"/>
      <c r="T14" s="44" t="str">
        <f t="shared" si="2"/>
        <v/>
      </c>
      <c r="U14" s="58" t="str">
        <f t="shared" si="3"/>
        <v/>
      </c>
      <c r="V14" s="58" t="str">
        <f t="shared" si="3"/>
        <v/>
      </c>
      <c r="W14" s="44" t="str">
        <f t="shared" si="5"/>
        <v/>
      </c>
      <c r="X14" s="44">
        <f t="shared" si="4"/>
        <v>0</v>
      </c>
      <c r="Y14" s="44">
        <f t="shared" si="4"/>
        <v>0</v>
      </c>
      <c r="Z14" s="44">
        <f t="shared" si="4"/>
        <v>0</v>
      </c>
      <c r="AA14" s="44">
        <f t="shared" si="4"/>
        <v>0</v>
      </c>
      <c r="AB14" s="44">
        <f t="shared" si="4"/>
        <v>0</v>
      </c>
      <c r="AC14" s="44">
        <f t="shared" si="4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130"/>
      <c r="D15" s="131"/>
      <c r="E15" s="132" t="str">
        <f t="shared" ca="1" si="0"/>
        <v/>
      </c>
      <c r="F15" s="133" t="str">
        <f t="shared" ca="1" si="1"/>
        <v/>
      </c>
      <c r="G15" s="134"/>
      <c r="H15" s="135" t="str">
        <f>IF(G15="","",VLOOKUP(G15,競技csv!$F:$O,MATCH(H$2,競技csv!$1:$1,0)-MATCH("競技名",競技csv!$1:$1,0)+1,0))</f>
        <v/>
      </c>
      <c r="I15" s="135" t="str">
        <f>IF(G15="","",VLOOKUP(G15,競技csv!$F:$O,MATCH(I$2,競技csv!$1:$1,0)-MATCH("競技名",競技csv!$1:$1,0)+1,0))</f>
        <v/>
      </c>
      <c r="J15" s="136"/>
      <c r="K15" s="137"/>
      <c r="L15" s="138"/>
      <c r="M15" s="134"/>
      <c r="N15" s="135" t="str">
        <f>IF(M15="","",VLOOKUP(M15,競技csv!$F:$O,MATCH(N$2,競技csv!$1:$1,0)-MATCH("競技名",競技csv!$1:$1,0)+1,0))</f>
        <v/>
      </c>
      <c r="O15" s="135" t="str">
        <f>IF(M15="","",VLOOKUP(M15,競技csv!$F:$O,MATCH(O$2,競技csv!$1:$1,0)-MATCH("競技名",競技csv!$1:$1,0)+1,0))</f>
        <v/>
      </c>
      <c r="P15" s="136"/>
      <c r="Q15" s="137"/>
      <c r="R15" s="138"/>
      <c r="S15" s="139"/>
      <c r="T15" s="44" t="str">
        <f t="shared" si="2"/>
        <v/>
      </c>
      <c r="U15" s="58" t="str">
        <f t="shared" si="3"/>
        <v/>
      </c>
      <c r="V15" s="58" t="str">
        <f t="shared" si="3"/>
        <v/>
      </c>
      <c r="W15" s="44" t="str">
        <f t="shared" si="5"/>
        <v/>
      </c>
      <c r="X15" s="44">
        <f t="shared" si="4"/>
        <v>0</v>
      </c>
      <c r="Y15" s="44">
        <f t="shared" si="4"/>
        <v>0</v>
      </c>
      <c r="Z15" s="44">
        <f t="shared" si="4"/>
        <v>0</v>
      </c>
      <c r="AA15" s="44">
        <f t="shared" si="4"/>
        <v>0</v>
      </c>
      <c r="AB15" s="44">
        <f t="shared" si="4"/>
        <v>0</v>
      </c>
      <c r="AC15" s="44">
        <f t="shared" si="4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130"/>
      <c r="D16" s="131"/>
      <c r="E16" s="132" t="str">
        <f t="shared" ca="1" si="0"/>
        <v/>
      </c>
      <c r="F16" s="133" t="str">
        <f t="shared" ca="1" si="1"/>
        <v/>
      </c>
      <c r="G16" s="134"/>
      <c r="H16" s="135" t="str">
        <f>IF(G16="","",VLOOKUP(G16,競技csv!$F:$O,MATCH(H$2,競技csv!$1:$1,0)-MATCH("競技名",競技csv!$1:$1,0)+1,0))</f>
        <v/>
      </c>
      <c r="I16" s="135" t="str">
        <f>IF(G16="","",VLOOKUP(G16,競技csv!$F:$O,MATCH(I$2,競技csv!$1:$1,0)-MATCH("競技名",競技csv!$1:$1,0)+1,0))</f>
        <v/>
      </c>
      <c r="J16" s="136"/>
      <c r="K16" s="137"/>
      <c r="L16" s="138"/>
      <c r="M16" s="134"/>
      <c r="N16" s="135" t="str">
        <f>IF(M16="","",VLOOKUP(M16,競技csv!$F:$O,MATCH(N$2,競技csv!$1:$1,0)-MATCH("競技名",競技csv!$1:$1,0)+1,0))</f>
        <v/>
      </c>
      <c r="O16" s="135" t="str">
        <f>IF(M16="","",VLOOKUP(M16,競技csv!$F:$O,MATCH(O$2,競技csv!$1:$1,0)-MATCH("競技名",競技csv!$1:$1,0)+1,0))</f>
        <v/>
      </c>
      <c r="P16" s="136"/>
      <c r="Q16" s="137"/>
      <c r="R16" s="138"/>
      <c r="S16" s="139"/>
      <c r="T16" s="44" t="str">
        <f t="shared" si="2"/>
        <v/>
      </c>
      <c r="U16" s="58" t="str">
        <f t="shared" si="3"/>
        <v/>
      </c>
      <c r="V16" s="58" t="str">
        <f t="shared" si="3"/>
        <v/>
      </c>
      <c r="W16" s="44" t="str">
        <f t="shared" si="5"/>
        <v/>
      </c>
      <c r="X16" s="44">
        <f t="shared" si="4"/>
        <v>0</v>
      </c>
      <c r="Y16" s="44">
        <f t="shared" si="4"/>
        <v>0</v>
      </c>
      <c r="Z16" s="44">
        <f t="shared" si="4"/>
        <v>0</v>
      </c>
      <c r="AA16" s="44">
        <f t="shared" si="4"/>
        <v>0</v>
      </c>
      <c r="AB16" s="44">
        <f t="shared" si="4"/>
        <v>0</v>
      </c>
      <c r="AC16" s="44">
        <f t="shared" si="4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130"/>
      <c r="D17" s="131"/>
      <c r="E17" s="132" t="str">
        <f t="shared" ca="1" si="0"/>
        <v/>
      </c>
      <c r="F17" s="133" t="str">
        <f t="shared" ca="1" si="1"/>
        <v/>
      </c>
      <c r="G17" s="134"/>
      <c r="H17" s="135" t="str">
        <f>IF(G17="","",VLOOKUP(G17,競技csv!$F:$O,MATCH(H$2,競技csv!$1:$1,0)-MATCH("競技名",競技csv!$1:$1,0)+1,0))</f>
        <v/>
      </c>
      <c r="I17" s="135" t="str">
        <f>IF(G17="","",VLOOKUP(G17,競技csv!$F:$O,MATCH(I$2,競技csv!$1:$1,0)-MATCH("競技名",競技csv!$1:$1,0)+1,0))</f>
        <v/>
      </c>
      <c r="J17" s="136"/>
      <c r="K17" s="137"/>
      <c r="L17" s="138"/>
      <c r="M17" s="134"/>
      <c r="N17" s="135" t="str">
        <f>IF(M17="","",VLOOKUP(M17,競技csv!$F:$O,MATCH(N$2,競技csv!$1:$1,0)-MATCH("競技名",競技csv!$1:$1,0)+1,0))</f>
        <v/>
      </c>
      <c r="O17" s="135" t="str">
        <f>IF(M17="","",VLOOKUP(M17,競技csv!$F:$O,MATCH(O$2,競技csv!$1:$1,0)-MATCH("競技名",競技csv!$1:$1,0)+1,0))</f>
        <v/>
      </c>
      <c r="P17" s="136"/>
      <c r="Q17" s="137"/>
      <c r="R17" s="138"/>
      <c r="S17" s="139"/>
      <c r="T17" s="44" t="str">
        <f t="shared" si="2"/>
        <v/>
      </c>
      <c r="U17" s="58" t="str">
        <f t="shared" si="3"/>
        <v/>
      </c>
      <c r="V17" s="58" t="str">
        <f t="shared" si="3"/>
        <v/>
      </c>
      <c r="W17" s="44" t="str">
        <f t="shared" si="5"/>
        <v/>
      </c>
      <c r="X17" s="44">
        <f t="shared" si="4"/>
        <v>0</v>
      </c>
      <c r="Y17" s="44">
        <f t="shared" si="4"/>
        <v>0</v>
      </c>
      <c r="Z17" s="44">
        <f t="shared" si="4"/>
        <v>0</v>
      </c>
      <c r="AA17" s="44">
        <f t="shared" si="4"/>
        <v>0</v>
      </c>
      <c r="AB17" s="44">
        <f t="shared" si="4"/>
        <v>0</v>
      </c>
      <c r="AC17" s="44">
        <f t="shared" si="4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130"/>
      <c r="D18" s="131"/>
      <c r="E18" s="132" t="str">
        <f t="shared" ca="1" si="0"/>
        <v/>
      </c>
      <c r="F18" s="133" t="str">
        <f t="shared" ca="1" si="1"/>
        <v/>
      </c>
      <c r="G18" s="134"/>
      <c r="H18" s="135" t="str">
        <f>IF(G18="","",VLOOKUP(G18,競技csv!$F:$O,MATCH(H$2,競技csv!$1:$1,0)-MATCH("競技名",競技csv!$1:$1,0)+1,0))</f>
        <v/>
      </c>
      <c r="I18" s="135" t="str">
        <f>IF(G18="","",VLOOKUP(G18,競技csv!$F:$O,MATCH(I$2,競技csv!$1:$1,0)-MATCH("競技名",競技csv!$1:$1,0)+1,0))</f>
        <v/>
      </c>
      <c r="J18" s="136"/>
      <c r="K18" s="137"/>
      <c r="L18" s="138"/>
      <c r="M18" s="134"/>
      <c r="N18" s="135" t="str">
        <f>IF(M18="","",VLOOKUP(M18,競技csv!$F:$O,MATCH(N$2,競技csv!$1:$1,0)-MATCH("競技名",競技csv!$1:$1,0)+1,0))</f>
        <v/>
      </c>
      <c r="O18" s="135" t="str">
        <f>IF(M18="","",VLOOKUP(M18,競技csv!$F:$O,MATCH(O$2,競技csv!$1:$1,0)-MATCH("競技名",競技csv!$1:$1,0)+1,0))</f>
        <v/>
      </c>
      <c r="P18" s="136"/>
      <c r="Q18" s="137"/>
      <c r="R18" s="138"/>
      <c r="S18" s="139"/>
      <c r="T18" s="44" t="str">
        <f t="shared" si="2"/>
        <v/>
      </c>
      <c r="U18" s="58" t="str">
        <f t="shared" si="3"/>
        <v/>
      </c>
      <c r="V18" s="58" t="str">
        <f t="shared" si="3"/>
        <v/>
      </c>
      <c r="W18" s="44" t="str">
        <f t="shared" si="5"/>
        <v/>
      </c>
      <c r="X18" s="44">
        <f t="shared" si="4"/>
        <v>0</v>
      </c>
      <c r="Y18" s="44">
        <f t="shared" si="4"/>
        <v>0</v>
      </c>
      <c r="Z18" s="44">
        <f t="shared" si="4"/>
        <v>0</v>
      </c>
      <c r="AA18" s="44">
        <f t="shared" si="4"/>
        <v>0</v>
      </c>
      <c r="AB18" s="44">
        <f t="shared" si="4"/>
        <v>0</v>
      </c>
      <c r="AC18" s="44">
        <f t="shared" si="4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130"/>
      <c r="D19" s="131"/>
      <c r="E19" s="132" t="str">
        <f t="shared" ca="1" si="0"/>
        <v/>
      </c>
      <c r="F19" s="133" t="str">
        <f t="shared" ca="1" si="1"/>
        <v/>
      </c>
      <c r="G19" s="134"/>
      <c r="H19" s="135" t="str">
        <f>IF(G19="","",VLOOKUP(G19,競技csv!$F:$O,MATCH(H$2,競技csv!$1:$1,0)-MATCH("競技名",競技csv!$1:$1,0)+1,0))</f>
        <v/>
      </c>
      <c r="I19" s="135" t="str">
        <f>IF(G19="","",VLOOKUP(G19,競技csv!$F:$O,MATCH(I$2,競技csv!$1:$1,0)-MATCH("競技名",競技csv!$1:$1,0)+1,0))</f>
        <v/>
      </c>
      <c r="J19" s="136"/>
      <c r="K19" s="137"/>
      <c r="L19" s="138"/>
      <c r="M19" s="134"/>
      <c r="N19" s="135" t="str">
        <f>IF(M19="","",VLOOKUP(M19,競技csv!$F:$O,MATCH(N$2,競技csv!$1:$1,0)-MATCH("競技名",競技csv!$1:$1,0)+1,0))</f>
        <v/>
      </c>
      <c r="O19" s="135" t="str">
        <f>IF(M19="","",VLOOKUP(M19,競技csv!$F:$O,MATCH(O$2,競技csv!$1:$1,0)-MATCH("競技名",競技csv!$1:$1,0)+1,0))</f>
        <v/>
      </c>
      <c r="P19" s="136"/>
      <c r="Q19" s="137"/>
      <c r="R19" s="138"/>
      <c r="S19" s="139"/>
      <c r="T19" s="44" t="str">
        <f t="shared" si="2"/>
        <v/>
      </c>
      <c r="U19" s="58" t="str">
        <f t="shared" si="3"/>
        <v/>
      </c>
      <c r="V19" s="58" t="str">
        <f t="shared" si="3"/>
        <v/>
      </c>
      <c r="W19" s="44" t="str">
        <f t="shared" si="5"/>
        <v/>
      </c>
      <c r="X19" s="44">
        <f t="shared" ref="X19:AC34" si="6">IF($W19=X$1,X18+1,X18)</f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130"/>
      <c r="D20" s="131"/>
      <c r="E20" s="132" t="str">
        <f t="shared" ca="1" si="0"/>
        <v/>
      </c>
      <c r="F20" s="133" t="str">
        <f t="shared" ca="1" si="1"/>
        <v/>
      </c>
      <c r="G20" s="134"/>
      <c r="H20" s="135" t="str">
        <f>IF(G20="","",VLOOKUP(G20,競技csv!$F:$O,MATCH(H$2,競技csv!$1:$1,0)-MATCH("競技名",競技csv!$1:$1,0)+1,0))</f>
        <v/>
      </c>
      <c r="I20" s="135" t="str">
        <f>IF(G20="","",VLOOKUP(G20,競技csv!$F:$O,MATCH(I$2,競技csv!$1:$1,0)-MATCH("競技名",競技csv!$1:$1,0)+1,0))</f>
        <v/>
      </c>
      <c r="J20" s="136"/>
      <c r="K20" s="137"/>
      <c r="L20" s="138"/>
      <c r="M20" s="134"/>
      <c r="N20" s="135" t="str">
        <f>IF(M20="","",VLOOKUP(M20,競技csv!$F:$O,MATCH(N$2,競技csv!$1:$1,0)-MATCH("競技名",競技csv!$1:$1,0)+1,0))</f>
        <v/>
      </c>
      <c r="O20" s="135" t="str">
        <f>IF(M20="","",VLOOKUP(M20,競技csv!$F:$O,MATCH(O$2,競技csv!$1:$1,0)-MATCH("競技名",競技csv!$1:$1,0)+1,0))</f>
        <v/>
      </c>
      <c r="P20" s="136"/>
      <c r="Q20" s="137"/>
      <c r="R20" s="138"/>
      <c r="S20" s="139"/>
      <c r="T20" s="44" t="str">
        <f t="shared" si="2"/>
        <v/>
      </c>
      <c r="U20" s="58" t="str">
        <f t="shared" si="3"/>
        <v/>
      </c>
      <c r="V20" s="58" t="str">
        <f t="shared" si="3"/>
        <v/>
      </c>
      <c r="W20" s="44" t="str">
        <f t="shared" si="5"/>
        <v/>
      </c>
      <c r="X20" s="44">
        <f t="shared" si="6"/>
        <v>0</v>
      </c>
      <c r="Y20" s="44">
        <f t="shared" si="6"/>
        <v>0</v>
      </c>
      <c r="Z20" s="44">
        <f t="shared" si="6"/>
        <v>0</v>
      </c>
      <c r="AA20" s="44">
        <f t="shared" si="6"/>
        <v>0</v>
      </c>
      <c r="AB20" s="44">
        <f t="shared" si="6"/>
        <v>0</v>
      </c>
      <c r="AC20" s="44">
        <f t="shared" si="6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130"/>
      <c r="D21" s="131"/>
      <c r="E21" s="132" t="str">
        <f t="shared" ca="1" si="0"/>
        <v/>
      </c>
      <c r="F21" s="133" t="str">
        <f t="shared" ca="1" si="1"/>
        <v/>
      </c>
      <c r="G21" s="134"/>
      <c r="H21" s="135" t="str">
        <f>IF(G21="","",VLOOKUP(G21,競技csv!$F:$O,MATCH(H$2,競技csv!$1:$1,0)-MATCH("競技名",競技csv!$1:$1,0)+1,0))</f>
        <v/>
      </c>
      <c r="I21" s="135" t="str">
        <f>IF(G21="","",VLOOKUP(G21,競技csv!$F:$O,MATCH(I$2,競技csv!$1:$1,0)-MATCH("競技名",競技csv!$1:$1,0)+1,0))</f>
        <v/>
      </c>
      <c r="J21" s="136"/>
      <c r="K21" s="137"/>
      <c r="L21" s="138"/>
      <c r="M21" s="134"/>
      <c r="N21" s="135" t="str">
        <f>IF(M21="","",VLOOKUP(M21,競技csv!$F:$O,MATCH(N$2,競技csv!$1:$1,0)-MATCH("競技名",競技csv!$1:$1,0)+1,0))</f>
        <v/>
      </c>
      <c r="O21" s="135" t="str">
        <f>IF(M21="","",VLOOKUP(M21,競技csv!$F:$O,MATCH(O$2,競技csv!$1:$1,0)-MATCH("競技名",競技csv!$1:$1,0)+1,0))</f>
        <v/>
      </c>
      <c r="P21" s="136"/>
      <c r="Q21" s="137"/>
      <c r="R21" s="138"/>
      <c r="S21" s="139"/>
      <c r="T21" s="44" t="str">
        <f t="shared" si="2"/>
        <v/>
      </c>
      <c r="U21" s="58" t="str">
        <f t="shared" si="3"/>
        <v/>
      </c>
      <c r="V21" s="58" t="str">
        <f t="shared" si="3"/>
        <v/>
      </c>
      <c r="W21" s="44" t="str">
        <f t="shared" si="5"/>
        <v/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130"/>
      <c r="D22" s="131"/>
      <c r="E22" s="132" t="str">
        <f t="shared" ca="1" si="0"/>
        <v/>
      </c>
      <c r="F22" s="133" t="str">
        <f t="shared" ca="1" si="1"/>
        <v/>
      </c>
      <c r="G22" s="134"/>
      <c r="H22" s="135" t="str">
        <f>IF(G22="","",VLOOKUP(G22,競技csv!$F:$O,MATCH(H$2,競技csv!$1:$1,0)-MATCH("競技名",競技csv!$1:$1,0)+1,0))</f>
        <v/>
      </c>
      <c r="I22" s="135" t="str">
        <f>IF(G22="","",VLOOKUP(G22,競技csv!$F:$O,MATCH(I$2,競技csv!$1:$1,0)-MATCH("競技名",競技csv!$1:$1,0)+1,0))</f>
        <v/>
      </c>
      <c r="J22" s="136"/>
      <c r="K22" s="137"/>
      <c r="L22" s="138"/>
      <c r="M22" s="134"/>
      <c r="N22" s="135" t="str">
        <f>IF(M22="","",VLOOKUP(M22,競技csv!$F:$O,MATCH(N$2,競技csv!$1:$1,0)-MATCH("競技名",競技csv!$1:$1,0)+1,0))</f>
        <v/>
      </c>
      <c r="O22" s="135" t="str">
        <f>IF(M22="","",VLOOKUP(M22,競技csv!$F:$O,MATCH(O$2,競技csv!$1:$1,0)-MATCH("競技名",競技csv!$1:$1,0)+1,0))</f>
        <v/>
      </c>
      <c r="P22" s="136"/>
      <c r="Q22" s="137"/>
      <c r="R22" s="138"/>
      <c r="S22" s="139"/>
      <c r="T22" s="44" t="str">
        <f t="shared" si="2"/>
        <v/>
      </c>
      <c r="U22" s="58" t="str">
        <f t="shared" si="3"/>
        <v/>
      </c>
      <c r="V22" s="58" t="str">
        <f t="shared" si="3"/>
        <v/>
      </c>
      <c r="W22" s="44" t="str">
        <f t="shared" si="5"/>
        <v/>
      </c>
      <c r="X22" s="44">
        <f t="shared" si="6"/>
        <v>0</v>
      </c>
      <c r="Y22" s="44">
        <f t="shared" si="6"/>
        <v>0</v>
      </c>
      <c r="Z22" s="44">
        <f t="shared" si="6"/>
        <v>0</v>
      </c>
      <c r="AA22" s="44">
        <f t="shared" si="6"/>
        <v>0</v>
      </c>
      <c r="AB22" s="44">
        <f t="shared" si="6"/>
        <v>0</v>
      </c>
      <c r="AC22" s="44">
        <f t="shared" si="6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130"/>
      <c r="D23" s="131"/>
      <c r="E23" s="132" t="str">
        <f t="shared" ca="1" si="0"/>
        <v/>
      </c>
      <c r="F23" s="133" t="str">
        <f t="shared" ca="1" si="1"/>
        <v/>
      </c>
      <c r="G23" s="134"/>
      <c r="H23" s="135" t="str">
        <f>IF(G23="","",VLOOKUP(G23,競技csv!$F:$O,MATCH(H$2,競技csv!$1:$1,0)-MATCH("競技名",競技csv!$1:$1,0)+1,0))</f>
        <v/>
      </c>
      <c r="I23" s="135" t="str">
        <f>IF(G23="","",VLOOKUP(G23,競技csv!$F:$O,MATCH(I$2,競技csv!$1:$1,0)-MATCH("競技名",競技csv!$1:$1,0)+1,0))</f>
        <v/>
      </c>
      <c r="J23" s="136"/>
      <c r="K23" s="137"/>
      <c r="L23" s="138"/>
      <c r="M23" s="134"/>
      <c r="N23" s="135" t="str">
        <f>IF(M23="","",VLOOKUP(M23,競技csv!$F:$O,MATCH(N$2,競技csv!$1:$1,0)-MATCH("競技名",競技csv!$1:$1,0)+1,0))</f>
        <v/>
      </c>
      <c r="O23" s="135" t="str">
        <f>IF(M23="","",VLOOKUP(M23,競技csv!$F:$O,MATCH(O$2,競技csv!$1:$1,0)-MATCH("競技名",競技csv!$1:$1,0)+1,0))</f>
        <v/>
      </c>
      <c r="P23" s="136"/>
      <c r="Q23" s="137"/>
      <c r="R23" s="138"/>
      <c r="S23" s="139"/>
      <c r="T23" s="44" t="str">
        <f t="shared" si="2"/>
        <v/>
      </c>
      <c r="U23" s="58" t="str">
        <f t="shared" ref="U23:V42" si="7">IF($S23="","",VLOOKUP($C23&amp;$S23,$P$65:$S$70,MATCH(U$2,$P$64:$S$64,0),0))</f>
        <v/>
      </c>
      <c r="V23" s="58" t="str">
        <f t="shared" si="7"/>
        <v/>
      </c>
      <c r="W23" s="44" t="str">
        <f t="shared" si="5"/>
        <v/>
      </c>
      <c r="X23" s="44">
        <f t="shared" si="6"/>
        <v>0</v>
      </c>
      <c r="Y23" s="44">
        <f t="shared" si="6"/>
        <v>0</v>
      </c>
      <c r="Z23" s="44">
        <f t="shared" si="6"/>
        <v>0</v>
      </c>
      <c r="AA23" s="44">
        <f t="shared" si="6"/>
        <v>0</v>
      </c>
      <c r="AB23" s="44">
        <f t="shared" si="6"/>
        <v>0</v>
      </c>
      <c r="AC23" s="44">
        <f t="shared" si="6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130"/>
      <c r="D24" s="131"/>
      <c r="E24" s="132" t="str">
        <f t="shared" ca="1" si="0"/>
        <v/>
      </c>
      <c r="F24" s="133" t="str">
        <f t="shared" ca="1" si="1"/>
        <v/>
      </c>
      <c r="G24" s="134"/>
      <c r="H24" s="135" t="str">
        <f>IF(G24="","",VLOOKUP(G24,競技csv!$F:$O,MATCH(H$2,競技csv!$1:$1,0)-MATCH("競技名",競技csv!$1:$1,0)+1,0))</f>
        <v/>
      </c>
      <c r="I24" s="135" t="str">
        <f>IF(G24="","",VLOOKUP(G24,競技csv!$F:$O,MATCH(I$2,競技csv!$1:$1,0)-MATCH("競技名",競技csv!$1:$1,0)+1,0))</f>
        <v/>
      </c>
      <c r="J24" s="136"/>
      <c r="K24" s="137"/>
      <c r="L24" s="138"/>
      <c r="M24" s="134"/>
      <c r="N24" s="135" t="str">
        <f>IF(M24="","",VLOOKUP(M24,競技csv!$F:$O,MATCH(N$2,競技csv!$1:$1,0)-MATCH("競技名",競技csv!$1:$1,0)+1,0))</f>
        <v/>
      </c>
      <c r="O24" s="135" t="str">
        <f>IF(M24="","",VLOOKUP(M24,競技csv!$F:$O,MATCH(O$2,競技csv!$1:$1,0)-MATCH("競技名",競技csv!$1:$1,0)+1,0))</f>
        <v/>
      </c>
      <c r="P24" s="136"/>
      <c r="Q24" s="137"/>
      <c r="R24" s="138"/>
      <c r="S24" s="139"/>
      <c r="T24" s="44" t="str">
        <f t="shared" si="2"/>
        <v/>
      </c>
      <c r="U24" s="58" t="str">
        <f t="shared" si="7"/>
        <v/>
      </c>
      <c r="V24" s="58" t="str">
        <f t="shared" si="7"/>
        <v/>
      </c>
      <c r="W24" s="44" t="str">
        <f t="shared" si="5"/>
        <v/>
      </c>
      <c r="X24" s="44">
        <f t="shared" si="6"/>
        <v>0</v>
      </c>
      <c r="Y24" s="44">
        <f t="shared" si="6"/>
        <v>0</v>
      </c>
      <c r="Z24" s="44">
        <f t="shared" si="6"/>
        <v>0</v>
      </c>
      <c r="AA24" s="44">
        <f t="shared" si="6"/>
        <v>0</v>
      </c>
      <c r="AB24" s="44">
        <f t="shared" si="6"/>
        <v>0</v>
      </c>
      <c r="AC24" s="44">
        <f t="shared" si="6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130"/>
      <c r="D25" s="131"/>
      <c r="E25" s="132" t="str">
        <f t="shared" ca="1" si="0"/>
        <v/>
      </c>
      <c r="F25" s="133" t="str">
        <f t="shared" ca="1" si="1"/>
        <v/>
      </c>
      <c r="G25" s="134"/>
      <c r="H25" s="135" t="str">
        <f>IF(G25="","",VLOOKUP(G25,競技csv!$F:$O,MATCH(H$2,競技csv!$1:$1,0)-MATCH("競技名",競技csv!$1:$1,0)+1,0))</f>
        <v/>
      </c>
      <c r="I25" s="135" t="str">
        <f>IF(G25="","",VLOOKUP(G25,競技csv!$F:$O,MATCH(I$2,競技csv!$1:$1,0)-MATCH("競技名",競技csv!$1:$1,0)+1,0))</f>
        <v/>
      </c>
      <c r="J25" s="136"/>
      <c r="K25" s="137"/>
      <c r="L25" s="138"/>
      <c r="M25" s="134"/>
      <c r="N25" s="135" t="str">
        <f>IF(M25="","",VLOOKUP(M25,競技csv!$F:$O,MATCH(N$2,競技csv!$1:$1,0)-MATCH("競技名",競技csv!$1:$1,0)+1,0))</f>
        <v/>
      </c>
      <c r="O25" s="135" t="str">
        <f>IF(M25="","",VLOOKUP(M25,競技csv!$F:$O,MATCH(O$2,競技csv!$1:$1,0)-MATCH("競技名",競技csv!$1:$1,0)+1,0))</f>
        <v/>
      </c>
      <c r="P25" s="136"/>
      <c r="Q25" s="137"/>
      <c r="R25" s="138"/>
      <c r="S25" s="139"/>
      <c r="T25" s="44" t="str">
        <f t="shared" si="2"/>
        <v/>
      </c>
      <c r="U25" s="58" t="str">
        <f t="shared" si="7"/>
        <v/>
      </c>
      <c r="V25" s="58" t="str">
        <f t="shared" si="7"/>
        <v/>
      </c>
      <c r="W25" s="44" t="str">
        <f t="shared" si="5"/>
        <v/>
      </c>
      <c r="X25" s="44">
        <f t="shared" si="6"/>
        <v>0</v>
      </c>
      <c r="Y25" s="44">
        <f t="shared" si="6"/>
        <v>0</v>
      </c>
      <c r="Z25" s="44">
        <f t="shared" si="6"/>
        <v>0</v>
      </c>
      <c r="AA25" s="44">
        <f t="shared" si="6"/>
        <v>0</v>
      </c>
      <c r="AB25" s="44">
        <f t="shared" si="6"/>
        <v>0</v>
      </c>
      <c r="AC25" s="44">
        <f t="shared" si="6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130"/>
      <c r="D26" s="131"/>
      <c r="E26" s="132" t="str">
        <f t="shared" ca="1" si="0"/>
        <v/>
      </c>
      <c r="F26" s="133" t="str">
        <f t="shared" ca="1" si="1"/>
        <v/>
      </c>
      <c r="G26" s="134"/>
      <c r="H26" s="135" t="str">
        <f>IF(G26="","",VLOOKUP(G26,競技csv!$F:$O,MATCH(H$2,競技csv!$1:$1,0)-MATCH("競技名",競技csv!$1:$1,0)+1,0))</f>
        <v/>
      </c>
      <c r="I26" s="135" t="str">
        <f>IF(G26="","",VLOOKUP(G26,競技csv!$F:$O,MATCH(I$2,競技csv!$1:$1,0)-MATCH("競技名",競技csv!$1:$1,0)+1,0))</f>
        <v/>
      </c>
      <c r="J26" s="136"/>
      <c r="K26" s="137"/>
      <c r="L26" s="138"/>
      <c r="M26" s="134"/>
      <c r="N26" s="135" t="str">
        <f>IF(M26="","",VLOOKUP(M26,競技csv!$F:$O,MATCH(N$2,競技csv!$1:$1,0)-MATCH("競技名",競技csv!$1:$1,0)+1,0))</f>
        <v/>
      </c>
      <c r="O26" s="135" t="str">
        <f>IF(M26="","",VLOOKUP(M26,競技csv!$F:$O,MATCH(O$2,競技csv!$1:$1,0)-MATCH("競技名",競技csv!$1:$1,0)+1,0))</f>
        <v/>
      </c>
      <c r="P26" s="136"/>
      <c r="Q26" s="137"/>
      <c r="R26" s="138"/>
      <c r="S26" s="139"/>
      <c r="T26" s="44" t="str">
        <f t="shared" si="2"/>
        <v/>
      </c>
      <c r="U26" s="58" t="str">
        <f t="shared" si="7"/>
        <v/>
      </c>
      <c r="V26" s="58" t="str">
        <f t="shared" si="7"/>
        <v/>
      </c>
      <c r="W26" s="44" t="str">
        <f t="shared" si="5"/>
        <v/>
      </c>
      <c r="X26" s="44">
        <f t="shared" si="6"/>
        <v>0</v>
      </c>
      <c r="Y26" s="44">
        <f t="shared" si="6"/>
        <v>0</v>
      </c>
      <c r="Z26" s="44">
        <f t="shared" si="6"/>
        <v>0</v>
      </c>
      <c r="AA26" s="44">
        <f t="shared" si="6"/>
        <v>0</v>
      </c>
      <c r="AB26" s="44">
        <f t="shared" si="6"/>
        <v>0</v>
      </c>
      <c r="AC26" s="44">
        <f t="shared" si="6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130"/>
      <c r="D27" s="131"/>
      <c r="E27" s="132" t="str">
        <f t="shared" ca="1" si="0"/>
        <v/>
      </c>
      <c r="F27" s="133" t="str">
        <f t="shared" ca="1" si="1"/>
        <v/>
      </c>
      <c r="G27" s="134"/>
      <c r="H27" s="135" t="str">
        <f>IF(G27="","",VLOOKUP(G27,競技csv!$F:$O,MATCH(H$2,競技csv!$1:$1,0)-MATCH("競技名",競技csv!$1:$1,0)+1,0))</f>
        <v/>
      </c>
      <c r="I27" s="135" t="str">
        <f>IF(G27="","",VLOOKUP(G27,競技csv!$F:$O,MATCH(I$2,競技csv!$1:$1,0)-MATCH("競技名",競技csv!$1:$1,0)+1,0))</f>
        <v/>
      </c>
      <c r="J27" s="136"/>
      <c r="K27" s="137"/>
      <c r="L27" s="138"/>
      <c r="M27" s="134"/>
      <c r="N27" s="135" t="str">
        <f>IF(M27="","",VLOOKUP(M27,競技csv!$F:$O,MATCH(N$2,競技csv!$1:$1,0)-MATCH("競技名",競技csv!$1:$1,0)+1,0))</f>
        <v/>
      </c>
      <c r="O27" s="135" t="str">
        <f>IF(M27="","",VLOOKUP(M27,競技csv!$F:$O,MATCH(O$2,競技csv!$1:$1,0)-MATCH("競技名",競技csv!$1:$1,0)+1,0))</f>
        <v/>
      </c>
      <c r="P27" s="136"/>
      <c r="Q27" s="137"/>
      <c r="R27" s="138"/>
      <c r="S27" s="139"/>
      <c r="T27" s="44" t="str">
        <f t="shared" si="2"/>
        <v/>
      </c>
      <c r="U27" s="58" t="str">
        <f t="shared" si="7"/>
        <v/>
      </c>
      <c r="V27" s="58" t="str">
        <f t="shared" si="7"/>
        <v/>
      </c>
      <c r="W27" s="44" t="str">
        <f t="shared" si="5"/>
        <v/>
      </c>
      <c r="X27" s="44">
        <f t="shared" si="6"/>
        <v>0</v>
      </c>
      <c r="Y27" s="44">
        <f t="shared" si="6"/>
        <v>0</v>
      </c>
      <c r="Z27" s="44">
        <f t="shared" si="6"/>
        <v>0</v>
      </c>
      <c r="AA27" s="44">
        <f t="shared" si="6"/>
        <v>0</v>
      </c>
      <c r="AB27" s="44">
        <f t="shared" si="6"/>
        <v>0</v>
      </c>
      <c r="AC27" s="44">
        <f t="shared" si="6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130"/>
      <c r="D28" s="131"/>
      <c r="E28" s="132" t="str">
        <f t="shared" ca="1" si="0"/>
        <v/>
      </c>
      <c r="F28" s="133" t="str">
        <f t="shared" ca="1" si="1"/>
        <v/>
      </c>
      <c r="G28" s="134"/>
      <c r="H28" s="135" t="str">
        <f>IF(G28="","",VLOOKUP(G28,競技csv!$F:$O,MATCH(H$2,競技csv!$1:$1,0)-MATCH("競技名",競技csv!$1:$1,0)+1,0))</f>
        <v/>
      </c>
      <c r="I28" s="135" t="str">
        <f>IF(G28="","",VLOOKUP(G28,競技csv!$F:$O,MATCH(I$2,競技csv!$1:$1,0)-MATCH("競技名",競技csv!$1:$1,0)+1,0))</f>
        <v/>
      </c>
      <c r="J28" s="136"/>
      <c r="K28" s="137"/>
      <c r="L28" s="138"/>
      <c r="M28" s="134"/>
      <c r="N28" s="135" t="str">
        <f>IF(M28="","",VLOOKUP(M28,競技csv!$F:$O,MATCH(N$2,競技csv!$1:$1,0)-MATCH("競技名",競技csv!$1:$1,0)+1,0))</f>
        <v/>
      </c>
      <c r="O28" s="135" t="str">
        <f>IF(M28="","",VLOOKUP(M28,競技csv!$F:$O,MATCH(O$2,競技csv!$1:$1,0)-MATCH("競技名",競技csv!$1:$1,0)+1,0))</f>
        <v/>
      </c>
      <c r="P28" s="136"/>
      <c r="Q28" s="137"/>
      <c r="R28" s="138"/>
      <c r="S28" s="139"/>
      <c r="T28" s="44" t="str">
        <f t="shared" si="2"/>
        <v/>
      </c>
      <c r="U28" s="58" t="str">
        <f t="shared" si="7"/>
        <v/>
      </c>
      <c r="V28" s="58" t="str">
        <f t="shared" si="7"/>
        <v/>
      </c>
      <c r="W28" s="44" t="str">
        <f t="shared" si="5"/>
        <v/>
      </c>
      <c r="X28" s="44">
        <f t="shared" si="6"/>
        <v>0</v>
      </c>
      <c r="Y28" s="44">
        <f t="shared" si="6"/>
        <v>0</v>
      </c>
      <c r="Z28" s="44">
        <f t="shared" si="6"/>
        <v>0</v>
      </c>
      <c r="AA28" s="44">
        <f t="shared" si="6"/>
        <v>0</v>
      </c>
      <c r="AB28" s="44">
        <f t="shared" si="6"/>
        <v>0</v>
      </c>
      <c r="AC28" s="44">
        <f t="shared" si="6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130"/>
      <c r="D29" s="131"/>
      <c r="E29" s="132" t="str">
        <f t="shared" ca="1" si="0"/>
        <v/>
      </c>
      <c r="F29" s="133" t="str">
        <f t="shared" ca="1" si="1"/>
        <v/>
      </c>
      <c r="G29" s="134"/>
      <c r="H29" s="135" t="str">
        <f>IF(G29="","",VLOOKUP(G29,競技csv!$F:$O,MATCH(H$2,競技csv!$1:$1,0)-MATCH("競技名",競技csv!$1:$1,0)+1,0))</f>
        <v/>
      </c>
      <c r="I29" s="135" t="str">
        <f>IF(G29="","",VLOOKUP(G29,競技csv!$F:$O,MATCH(I$2,競技csv!$1:$1,0)-MATCH("競技名",競技csv!$1:$1,0)+1,0))</f>
        <v/>
      </c>
      <c r="J29" s="136"/>
      <c r="K29" s="137"/>
      <c r="L29" s="138"/>
      <c r="M29" s="134"/>
      <c r="N29" s="135" t="str">
        <f>IF(M29="","",VLOOKUP(M29,競技csv!$F:$O,MATCH(N$2,競技csv!$1:$1,0)-MATCH("競技名",競技csv!$1:$1,0)+1,0))</f>
        <v/>
      </c>
      <c r="O29" s="135" t="str">
        <f>IF(M29="","",VLOOKUP(M29,競技csv!$F:$O,MATCH(O$2,競技csv!$1:$1,0)-MATCH("競技名",競技csv!$1:$1,0)+1,0))</f>
        <v/>
      </c>
      <c r="P29" s="136"/>
      <c r="Q29" s="137"/>
      <c r="R29" s="138"/>
      <c r="S29" s="139"/>
      <c r="T29" s="44" t="str">
        <f t="shared" si="2"/>
        <v/>
      </c>
      <c r="U29" s="58" t="str">
        <f t="shared" si="7"/>
        <v/>
      </c>
      <c r="V29" s="58" t="str">
        <f t="shared" si="7"/>
        <v/>
      </c>
      <c r="W29" s="44" t="str">
        <f t="shared" si="5"/>
        <v/>
      </c>
      <c r="X29" s="44">
        <f t="shared" si="6"/>
        <v>0</v>
      </c>
      <c r="Y29" s="44">
        <f t="shared" si="6"/>
        <v>0</v>
      </c>
      <c r="Z29" s="44">
        <f t="shared" si="6"/>
        <v>0</v>
      </c>
      <c r="AA29" s="44">
        <f t="shared" si="6"/>
        <v>0</v>
      </c>
      <c r="AB29" s="44">
        <f t="shared" si="6"/>
        <v>0</v>
      </c>
      <c r="AC29" s="44">
        <f t="shared" si="6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130"/>
      <c r="D30" s="131"/>
      <c r="E30" s="132" t="str">
        <f t="shared" ca="1" si="0"/>
        <v/>
      </c>
      <c r="F30" s="133" t="str">
        <f t="shared" ca="1" si="1"/>
        <v/>
      </c>
      <c r="G30" s="134"/>
      <c r="H30" s="135" t="str">
        <f>IF(G30="","",VLOOKUP(G30,競技csv!$F:$O,MATCH(H$2,競技csv!$1:$1,0)-MATCH("競技名",競技csv!$1:$1,0)+1,0))</f>
        <v/>
      </c>
      <c r="I30" s="135" t="str">
        <f>IF(G30="","",VLOOKUP(G30,競技csv!$F:$O,MATCH(I$2,競技csv!$1:$1,0)-MATCH("競技名",競技csv!$1:$1,0)+1,0))</f>
        <v/>
      </c>
      <c r="J30" s="136"/>
      <c r="K30" s="137"/>
      <c r="L30" s="138"/>
      <c r="M30" s="134"/>
      <c r="N30" s="135" t="str">
        <f>IF(M30="","",VLOOKUP(M30,競技csv!$F:$O,MATCH(N$2,競技csv!$1:$1,0)-MATCH("競技名",競技csv!$1:$1,0)+1,0))</f>
        <v/>
      </c>
      <c r="O30" s="135" t="str">
        <f>IF(M30="","",VLOOKUP(M30,競技csv!$F:$O,MATCH(O$2,競技csv!$1:$1,0)-MATCH("競技名",競技csv!$1:$1,0)+1,0))</f>
        <v/>
      </c>
      <c r="P30" s="136"/>
      <c r="Q30" s="137"/>
      <c r="R30" s="138"/>
      <c r="S30" s="139"/>
      <c r="T30" s="44" t="str">
        <f t="shared" si="2"/>
        <v/>
      </c>
      <c r="U30" s="58" t="str">
        <f t="shared" si="7"/>
        <v/>
      </c>
      <c r="V30" s="58" t="str">
        <f t="shared" si="7"/>
        <v/>
      </c>
      <c r="W30" s="44" t="str">
        <f t="shared" si="5"/>
        <v/>
      </c>
      <c r="X30" s="44">
        <f t="shared" si="6"/>
        <v>0</v>
      </c>
      <c r="Y30" s="44">
        <f t="shared" si="6"/>
        <v>0</v>
      </c>
      <c r="Z30" s="44">
        <f t="shared" si="6"/>
        <v>0</v>
      </c>
      <c r="AA30" s="44">
        <f t="shared" si="6"/>
        <v>0</v>
      </c>
      <c r="AB30" s="44">
        <f t="shared" si="6"/>
        <v>0</v>
      </c>
      <c r="AC30" s="44">
        <f t="shared" si="6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130"/>
      <c r="D31" s="131"/>
      <c r="E31" s="132" t="str">
        <f t="shared" ca="1" si="0"/>
        <v/>
      </c>
      <c r="F31" s="133" t="str">
        <f t="shared" ca="1" si="1"/>
        <v/>
      </c>
      <c r="G31" s="134"/>
      <c r="H31" s="135" t="str">
        <f>IF(G31="","",VLOOKUP(G31,競技csv!$F:$O,MATCH(H$2,競技csv!$1:$1,0)-MATCH("競技名",競技csv!$1:$1,0)+1,0))</f>
        <v/>
      </c>
      <c r="I31" s="135" t="str">
        <f>IF(G31="","",VLOOKUP(G31,競技csv!$F:$O,MATCH(I$2,競技csv!$1:$1,0)-MATCH("競技名",競技csv!$1:$1,0)+1,0))</f>
        <v/>
      </c>
      <c r="J31" s="136"/>
      <c r="K31" s="137"/>
      <c r="L31" s="138"/>
      <c r="M31" s="134"/>
      <c r="N31" s="135" t="str">
        <f>IF(M31="","",VLOOKUP(M31,競技csv!$F:$O,MATCH(N$2,競技csv!$1:$1,0)-MATCH("競技名",競技csv!$1:$1,0)+1,0))</f>
        <v/>
      </c>
      <c r="O31" s="135" t="str">
        <f>IF(M31="","",VLOOKUP(M31,競技csv!$F:$O,MATCH(O$2,競技csv!$1:$1,0)-MATCH("競技名",競技csv!$1:$1,0)+1,0))</f>
        <v/>
      </c>
      <c r="P31" s="136"/>
      <c r="Q31" s="137"/>
      <c r="R31" s="138"/>
      <c r="S31" s="139"/>
      <c r="T31" s="44" t="str">
        <f t="shared" si="2"/>
        <v/>
      </c>
      <c r="U31" s="58" t="str">
        <f t="shared" si="7"/>
        <v/>
      </c>
      <c r="V31" s="58" t="str">
        <f t="shared" si="7"/>
        <v/>
      </c>
      <c r="W31" s="44" t="str">
        <f t="shared" si="5"/>
        <v/>
      </c>
      <c r="X31" s="44">
        <f t="shared" si="6"/>
        <v>0</v>
      </c>
      <c r="Y31" s="44">
        <f t="shared" si="6"/>
        <v>0</v>
      </c>
      <c r="Z31" s="44">
        <f t="shared" si="6"/>
        <v>0</v>
      </c>
      <c r="AA31" s="44">
        <f t="shared" si="6"/>
        <v>0</v>
      </c>
      <c r="AB31" s="44">
        <f t="shared" si="6"/>
        <v>0</v>
      </c>
      <c r="AC31" s="44">
        <f t="shared" si="6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130"/>
      <c r="D32" s="131"/>
      <c r="E32" s="132" t="str">
        <f t="shared" ca="1" si="0"/>
        <v/>
      </c>
      <c r="F32" s="133" t="str">
        <f t="shared" ca="1" si="1"/>
        <v/>
      </c>
      <c r="G32" s="134"/>
      <c r="H32" s="135" t="str">
        <f>IF(G32="","",VLOOKUP(G32,競技csv!$F:$O,MATCH(H$2,競技csv!$1:$1,0)-MATCH("競技名",競技csv!$1:$1,0)+1,0))</f>
        <v/>
      </c>
      <c r="I32" s="135" t="str">
        <f>IF(G32="","",VLOOKUP(G32,競技csv!$F:$O,MATCH(I$2,競技csv!$1:$1,0)-MATCH("競技名",競技csv!$1:$1,0)+1,0))</f>
        <v/>
      </c>
      <c r="J32" s="136"/>
      <c r="K32" s="137"/>
      <c r="L32" s="138"/>
      <c r="M32" s="134"/>
      <c r="N32" s="135" t="str">
        <f>IF(M32="","",VLOOKUP(M32,競技csv!$F:$O,MATCH(N$2,競技csv!$1:$1,0)-MATCH("競技名",競技csv!$1:$1,0)+1,0))</f>
        <v/>
      </c>
      <c r="O32" s="135" t="str">
        <f>IF(M32="","",VLOOKUP(M32,競技csv!$F:$O,MATCH(O$2,競技csv!$1:$1,0)-MATCH("競技名",競技csv!$1:$1,0)+1,0))</f>
        <v/>
      </c>
      <c r="P32" s="136"/>
      <c r="Q32" s="137"/>
      <c r="R32" s="138"/>
      <c r="S32" s="139"/>
      <c r="T32" s="44" t="str">
        <f t="shared" si="2"/>
        <v/>
      </c>
      <c r="U32" s="58" t="str">
        <f t="shared" si="7"/>
        <v/>
      </c>
      <c r="V32" s="58" t="str">
        <f t="shared" si="7"/>
        <v/>
      </c>
      <c r="W32" s="44" t="str">
        <f t="shared" si="5"/>
        <v/>
      </c>
      <c r="X32" s="44">
        <f t="shared" si="6"/>
        <v>0</v>
      </c>
      <c r="Y32" s="44">
        <f t="shared" si="6"/>
        <v>0</v>
      </c>
      <c r="Z32" s="44">
        <f t="shared" si="6"/>
        <v>0</v>
      </c>
      <c r="AA32" s="44">
        <f t="shared" si="6"/>
        <v>0</v>
      </c>
      <c r="AB32" s="44">
        <f t="shared" si="6"/>
        <v>0</v>
      </c>
      <c r="AC32" s="44">
        <f t="shared" si="6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130"/>
      <c r="D33" s="131"/>
      <c r="E33" s="132" t="str">
        <f t="shared" ca="1" si="0"/>
        <v/>
      </c>
      <c r="F33" s="133" t="str">
        <f t="shared" ca="1" si="1"/>
        <v/>
      </c>
      <c r="G33" s="134"/>
      <c r="H33" s="135" t="str">
        <f>IF(G33="","",VLOOKUP(G33,競技csv!$F:$O,MATCH(H$2,競技csv!$1:$1,0)-MATCH("競技名",競技csv!$1:$1,0)+1,0))</f>
        <v/>
      </c>
      <c r="I33" s="135" t="str">
        <f>IF(G33="","",VLOOKUP(G33,競技csv!$F:$O,MATCH(I$2,競技csv!$1:$1,0)-MATCH("競技名",競技csv!$1:$1,0)+1,0))</f>
        <v/>
      </c>
      <c r="J33" s="136"/>
      <c r="K33" s="137"/>
      <c r="L33" s="138"/>
      <c r="M33" s="134"/>
      <c r="N33" s="135" t="str">
        <f>IF(M33="","",VLOOKUP(M33,競技csv!$F:$O,MATCH(N$2,競技csv!$1:$1,0)-MATCH("競技名",競技csv!$1:$1,0)+1,0))</f>
        <v/>
      </c>
      <c r="O33" s="135" t="str">
        <f>IF(M33="","",VLOOKUP(M33,競技csv!$F:$O,MATCH(O$2,競技csv!$1:$1,0)-MATCH("競技名",競技csv!$1:$1,0)+1,0))</f>
        <v/>
      </c>
      <c r="P33" s="136"/>
      <c r="Q33" s="137"/>
      <c r="R33" s="138"/>
      <c r="S33" s="139"/>
      <c r="T33" s="44" t="str">
        <f t="shared" si="2"/>
        <v/>
      </c>
      <c r="U33" s="58" t="str">
        <f t="shared" si="7"/>
        <v/>
      </c>
      <c r="V33" s="58" t="str">
        <f t="shared" si="7"/>
        <v/>
      </c>
      <c r="W33" s="44" t="str">
        <f t="shared" si="5"/>
        <v/>
      </c>
      <c r="X33" s="44">
        <f t="shared" si="6"/>
        <v>0</v>
      </c>
      <c r="Y33" s="44">
        <f t="shared" si="6"/>
        <v>0</v>
      </c>
      <c r="Z33" s="44">
        <f t="shared" si="6"/>
        <v>0</v>
      </c>
      <c r="AA33" s="44">
        <f t="shared" si="6"/>
        <v>0</v>
      </c>
      <c r="AB33" s="44">
        <f t="shared" si="6"/>
        <v>0</v>
      </c>
      <c r="AC33" s="44">
        <f t="shared" si="6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130"/>
      <c r="D34" s="131"/>
      <c r="E34" s="132" t="str">
        <f t="shared" ca="1" si="0"/>
        <v/>
      </c>
      <c r="F34" s="133" t="str">
        <f t="shared" ca="1" si="1"/>
        <v/>
      </c>
      <c r="G34" s="134"/>
      <c r="H34" s="135" t="str">
        <f>IF(G34="","",VLOOKUP(G34,競技csv!$F:$O,MATCH(H$2,競技csv!$1:$1,0)-MATCH("競技名",競技csv!$1:$1,0)+1,0))</f>
        <v/>
      </c>
      <c r="I34" s="135" t="str">
        <f>IF(G34="","",VLOOKUP(G34,競技csv!$F:$O,MATCH(I$2,競技csv!$1:$1,0)-MATCH("競技名",競技csv!$1:$1,0)+1,0))</f>
        <v/>
      </c>
      <c r="J34" s="136"/>
      <c r="K34" s="137"/>
      <c r="L34" s="138"/>
      <c r="M34" s="134"/>
      <c r="N34" s="135" t="str">
        <f>IF(M34="","",VLOOKUP(M34,競技csv!$F:$O,MATCH(N$2,競技csv!$1:$1,0)-MATCH("競技名",競技csv!$1:$1,0)+1,0))</f>
        <v/>
      </c>
      <c r="O34" s="135" t="str">
        <f>IF(M34="","",VLOOKUP(M34,競技csv!$F:$O,MATCH(O$2,競技csv!$1:$1,0)-MATCH("競技名",競技csv!$1:$1,0)+1,0))</f>
        <v/>
      </c>
      <c r="P34" s="136"/>
      <c r="Q34" s="137"/>
      <c r="R34" s="138"/>
      <c r="S34" s="139"/>
      <c r="T34" s="44" t="str">
        <f t="shared" si="2"/>
        <v/>
      </c>
      <c r="U34" s="58" t="str">
        <f t="shared" si="7"/>
        <v/>
      </c>
      <c r="V34" s="58" t="str">
        <f t="shared" si="7"/>
        <v/>
      </c>
      <c r="W34" s="44" t="str">
        <f t="shared" si="5"/>
        <v/>
      </c>
      <c r="X34" s="44">
        <f t="shared" si="6"/>
        <v>0</v>
      </c>
      <c r="Y34" s="44">
        <f t="shared" si="6"/>
        <v>0</v>
      </c>
      <c r="Z34" s="44">
        <f t="shared" si="6"/>
        <v>0</v>
      </c>
      <c r="AA34" s="44">
        <f t="shared" si="6"/>
        <v>0</v>
      </c>
      <c r="AB34" s="44">
        <f t="shared" si="6"/>
        <v>0</v>
      </c>
      <c r="AC34" s="44">
        <f t="shared" si="6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130"/>
      <c r="D35" s="131"/>
      <c r="E35" s="132" t="str">
        <f t="shared" ref="E35:E62" ca="1" si="8">IF(ISERROR(VLOOKUP($D35,INDIRECT("高校"&amp;$C35&amp;"選手データ!A:Z"),MATCH("姓",INDIRECT("高校"&amp;$C35&amp;"選手データ!1:1"),0),0)),"",VLOOKUP($D35,INDIRECT("高校"&amp;$C35&amp;"選手データ!A:Z"),MATCH("姓",INDIRECT("高校"&amp;$C35&amp;"選手データ!1:1"),0),0)&amp;"　"&amp;VLOOKUP($D35,INDIRECT("高校"&amp;$C35&amp;"選手データ!A:Z"),MATCH("名",INDIRECT("高校"&amp;$C35&amp;"選手データ!1:1"),0),0))</f>
        <v/>
      </c>
      <c r="F35" s="133" t="str">
        <f t="shared" ref="F35:F62" ca="1" si="9">IF(ISERROR(VLOOKUP($D35,INDIRECT("高校"&amp;$C35&amp;"選手データ!A:Z"),MATCH(F$2,INDIRECT("高校"&amp;$C35&amp;"選手データ!1:1"),0),0)),"",VLOOKUP($D35,INDIRECT("高校"&amp;$C35&amp;"選手データ!A:Z"),MATCH(F$2,INDIRECT("高校"&amp;$C35&amp;"選手データ!1:1"),0),0))</f>
        <v/>
      </c>
      <c r="G35" s="134"/>
      <c r="H35" s="135" t="str">
        <f>IF(G35="","",VLOOKUP(G35,競技csv!$F:$O,MATCH(H$2,競技csv!$1:$1,0)-MATCH("競技名",競技csv!$1:$1,0)+1,0))</f>
        <v/>
      </c>
      <c r="I35" s="135" t="str">
        <f>IF(G35="","",VLOOKUP(G35,競技csv!$F:$O,MATCH(I$2,競技csv!$1:$1,0)-MATCH("競技名",競技csv!$1:$1,0)+1,0))</f>
        <v/>
      </c>
      <c r="J35" s="136"/>
      <c r="K35" s="137"/>
      <c r="L35" s="138"/>
      <c r="M35" s="134"/>
      <c r="N35" s="135" t="str">
        <f>IF(M35="","",VLOOKUP(M35,競技csv!$F:$O,MATCH(N$2,競技csv!$1:$1,0)-MATCH("競技名",競技csv!$1:$1,0)+1,0))</f>
        <v/>
      </c>
      <c r="O35" s="135" t="str">
        <f>IF(M35="","",VLOOKUP(M35,競技csv!$F:$O,MATCH(O$2,競技csv!$1:$1,0)-MATCH("競技名",競技csv!$1:$1,0)+1,0))</f>
        <v/>
      </c>
      <c r="P35" s="136"/>
      <c r="Q35" s="137"/>
      <c r="R35" s="138"/>
      <c r="S35" s="139"/>
      <c r="T35" s="44" t="str">
        <f t="shared" si="2"/>
        <v/>
      </c>
      <c r="U35" s="58" t="str">
        <f t="shared" si="7"/>
        <v/>
      </c>
      <c r="V35" s="58" t="str">
        <f t="shared" si="7"/>
        <v/>
      </c>
      <c r="W35" s="44" t="str">
        <f t="shared" si="5"/>
        <v/>
      </c>
      <c r="X35" s="44">
        <f t="shared" ref="X35:AC50" si="10">IF($W35=X$1,X34+1,X34)</f>
        <v>0</v>
      </c>
      <c r="Y35" s="44">
        <f t="shared" si="10"/>
        <v>0</v>
      </c>
      <c r="Z35" s="44">
        <f t="shared" si="10"/>
        <v>0</v>
      </c>
      <c r="AA35" s="44">
        <f t="shared" si="10"/>
        <v>0</v>
      </c>
      <c r="AB35" s="44">
        <f t="shared" si="10"/>
        <v>0</v>
      </c>
      <c r="AC35" s="44">
        <f t="shared" si="10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130"/>
      <c r="D36" s="131"/>
      <c r="E36" s="132" t="str">
        <f t="shared" ca="1" si="8"/>
        <v/>
      </c>
      <c r="F36" s="133" t="str">
        <f t="shared" ca="1" si="9"/>
        <v/>
      </c>
      <c r="G36" s="134"/>
      <c r="H36" s="135" t="str">
        <f>IF(G36="","",VLOOKUP(G36,競技csv!$F:$O,MATCH(H$2,競技csv!$1:$1,0)-MATCH("競技名",競技csv!$1:$1,0)+1,0))</f>
        <v/>
      </c>
      <c r="I36" s="135" t="str">
        <f>IF(G36="","",VLOOKUP(G36,競技csv!$F:$O,MATCH(I$2,競技csv!$1:$1,0)-MATCH("競技名",競技csv!$1:$1,0)+1,0))</f>
        <v/>
      </c>
      <c r="J36" s="136"/>
      <c r="K36" s="137"/>
      <c r="L36" s="138"/>
      <c r="M36" s="134"/>
      <c r="N36" s="135" t="str">
        <f>IF(M36="","",VLOOKUP(M36,競技csv!$F:$O,MATCH(N$2,競技csv!$1:$1,0)-MATCH("競技名",競技csv!$1:$1,0)+1,0))</f>
        <v/>
      </c>
      <c r="O36" s="135" t="str">
        <f>IF(M36="","",VLOOKUP(M36,競技csv!$F:$O,MATCH(O$2,競技csv!$1:$1,0)-MATCH("競技名",競技csv!$1:$1,0)+1,0))</f>
        <v/>
      </c>
      <c r="P36" s="136"/>
      <c r="Q36" s="137"/>
      <c r="R36" s="138"/>
      <c r="S36" s="139"/>
      <c r="T36" s="44" t="str">
        <f t="shared" si="2"/>
        <v/>
      </c>
      <c r="U36" s="58" t="str">
        <f t="shared" si="7"/>
        <v/>
      </c>
      <c r="V36" s="58" t="str">
        <f t="shared" si="7"/>
        <v/>
      </c>
      <c r="W36" s="44" t="str">
        <f t="shared" si="5"/>
        <v/>
      </c>
      <c r="X36" s="44">
        <f t="shared" si="10"/>
        <v>0</v>
      </c>
      <c r="Y36" s="44">
        <f t="shared" si="10"/>
        <v>0</v>
      </c>
      <c r="Z36" s="44">
        <f t="shared" si="10"/>
        <v>0</v>
      </c>
      <c r="AA36" s="44">
        <f t="shared" si="10"/>
        <v>0</v>
      </c>
      <c r="AB36" s="44">
        <f t="shared" si="10"/>
        <v>0</v>
      </c>
      <c r="AC36" s="44">
        <f t="shared" si="10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130"/>
      <c r="D37" s="131"/>
      <c r="E37" s="132" t="str">
        <f t="shared" ca="1" si="8"/>
        <v/>
      </c>
      <c r="F37" s="133" t="str">
        <f t="shared" ca="1" si="9"/>
        <v/>
      </c>
      <c r="G37" s="134"/>
      <c r="H37" s="135" t="str">
        <f>IF(G37="","",VLOOKUP(G37,競技csv!$F:$O,MATCH(H$2,競技csv!$1:$1,0)-MATCH("競技名",競技csv!$1:$1,0)+1,0))</f>
        <v/>
      </c>
      <c r="I37" s="135" t="str">
        <f>IF(G37="","",VLOOKUP(G37,競技csv!$F:$O,MATCH(I$2,競技csv!$1:$1,0)-MATCH("競技名",競技csv!$1:$1,0)+1,0))</f>
        <v/>
      </c>
      <c r="J37" s="136"/>
      <c r="K37" s="137"/>
      <c r="L37" s="138"/>
      <c r="M37" s="134"/>
      <c r="N37" s="135" t="str">
        <f>IF(M37="","",VLOOKUP(M37,競技csv!$F:$O,MATCH(N$2,競技csv!$1:$1,0)-MATCH("競技名",競技csv!$1:$1,0)+1,0))</f>
        <v/>
      </c>
      <c r="O37" s="135" t="str">
        <f>IF(M37="","",VLOOKUP(M37,競技csv!$F:$O,MATCH(O$2,競技csv!$1:$1,0)-MATCH("競技名",競技csv!$1:$1,0)+1,0))</f>
        <v/>
      </c>
      <c r="P37" s="136"/>
      <c r="Q37" s="137"/>
      <c r="R37" s="138"/>
      <c r="S37" s="139"/>
      <c r="T37" s="44" t="str">
        <f t="shared" si="2"/>
        <v/>
      </c>
      <c r="U37" s="58" t="str">
        <f t="shared" si="7"/>
        <v/>
      </c>
      <c r="V37" s="58" t="str">
        <f t="shared" si="7"/>
        <v/>
      </c>
      <c r="W37" s="44" t="str">
        <f t="shared" si="5"/>
        <v/>
      </c>
      <c r="X37" s="44">
        <f t="shared" si="10"/>
        <v>0</v>
      </c>
      <c r="Y37" s="44">
        <f t="shared" si="10"/>
        <v>0</v>
      </c>
      <c r="Z37" s="44">
        <f t="shared" si="10"/>
        <v>0</v>
      </c>
      <c r="AA37" s="44">
        <f t="shared" si="10"/>
        <v>0</v>
      </c>
      <c r="AB37" s="44">
        <f t="shared" si="10"/>
        <v>0</v>
      </c>
      <c r="AC37" s="44">
        <f t="shared" si="10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130"/>
      <c r="D38" s="131"/>
      <c r="E38" s="132" t="str">
        <f t="shared" ca="1" si="8"/>
        <v/>
      </c>
      <c r="F38" s="133" t="str">
        <f t="shared" ca="1" si="9"/>
        <v/>
      </c>
      <c r="G38" s="134"/>
      <c r="H38" s="135" t="str">
        <f>IF(G38="","",VLOOKUP(G38,競技csv!$F:$O,MATCH(H$2,競技csv!$1:$1,0)-MATCH("競技名",競技csv!$1:$1,0)+1,0))</f>
        <v/>
      </c>
      <c r="I38" s="135" t="str">
        <f>IF(G38="","",VLOOKUP(G38,競技csv!$F:$O,MATCH(I$2,競技csv!$1:$1,0)-MATCH("競技名",競技csv!$1:$1,0)+1,0))</f>
        <v/>
      </c>
      <c r="J38" s="136"/>
      <c r="K38" s="137"/>
      <c r="L38" s="138"/>
      <c r="M38" s="134"/>
      <c r="N38" s="135" t="str">
        <f>IF(M38="","",VLOOKUP(M38,競技csv!$F:$O,MATCH(N$2,競技csv!$1:$1,0)-MATCH("競技名",競技csv!$1:$1,0)+1,0))</f>
        <v/>
      </c>
      <c r="O38" s="135" t="str">
        <f>IF(M38="","",VLOOKUP(M38,競技csv!$F:$O,MATCH(O$2,競技csv!$1:$1,0)-MATCH("競技名",競技csv!$1:$1,0)+1,0))</f>
        <v/>
      </c>
      <c r="P38" s="136"/>
      <c r="Q38" s="137"/>
      <c r="R38" s="138"/>
      <c r="S38" s="139"/>
      <c r="T38" s="44" t="str">
        <f t="shared" si="2"/>
        <v/>
      </c>
      <c r="U38" s="58" t="str">
        <f t="shared" si="7"/>
        <v/>
      </c>
      <c r="V38" s="58" t="str">
        <f t="shared" si="7"/>
        <v/>
      </c>
      <c r="W38" s="44" t="str">
        <f t="shared" si="5"/>
        <v/>
      </c>
      <c r="X38" s="44">
        <f t="shared" si="10"/>
        <v>0</v>
      </c>
      <c r="Y38" s="44">
        <f t="shared" si="10"/>
        <v>0</v>
      </c>
      <c r="Z38" s="44">
        <f t="shared" si="10"/>
        <v>0</v>
      </c>
      <c r="AA38" s="44">
        <f t="shared" si="10"/>
        <v>0</v>
      </c>
      <c r="AB38" s="44">
        <f t="shared" si="10"/>
        <v>0</v>
      </c>
      <c r="AC38" s="44">
        <f t="shared" si="10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130"/>
      <c r="D39" s="131"/>
      <c r="E39" s="132" t="str">
        <f t="shared" ca="1" si="8"/>
        <v/>
      </c>
      <c r="F39" s="133" t="str">
        <f t="shared" ca="1" si="9"/>
        <v/>
      </c>
      <c r="G39" s="134"/>
      <c r="H39" s="135" t="str">
        <f>IF(G39="","",VLOOKUP(G39,競技csv!$F:$O,MATCH(H$2,競技csv!$1:$1,0)-MATCH("競技名",競技csv!$1:$1,0)+1,0))</f>
        <v/>
      </c>
      <c r="I39" s="135" t="str">
        <f>IF(G39="","",VLOOKUP(G39,競技csv!$F:$O,MATCH(I$2,競技csv!$1:$1,0)-MATCH("競技名",競技csv!$1:$1,0)+1,0))</f>
        <v/>
      </c>
      <c r="J39" s="136"/>
      <c r="K39" s="137"/>
      <c r="L39" s="138"/>
      <c r="M39" s="134"/>
      <c r="N39" s="135" t="str">
        <f>IF(M39="","",VLOOKUP(M39,競技csv!$F:$O,MATCH(N$2,競技csv!$1:$1,0)-MATCH("競技名",競技csv!$1:$1,0)+1,0))</f>
        <v/>
      </c>
      <c r="O39" s="135" t="str">
        <f>IF(M39="","",VLOOKUP(M39,競技csv!$F:$O,MATCH(O$2,競技csv!$1:$1,0)-MATCH("競技名",競技csv!$1:$1,0)+1,0))</f>
        <v/>
      </c>
      <c r="P39" s="136"/>
      <c r="Q39" s="137"/>
      <c r="R39" s="138"/>
      <c r="S39" s="139"/>
      <c r="T39" s="44" t="str">
        <f t="shared" si="2"/>
        <v/>
      </c>
      <c r="U39" s="58" t="str">
        <f t="shared" si="7"/>
        <v/>
      </c>
      <c r="V39" s="58" t="str">
        <f t="shared" si="7"/>
        <v/>
      </c>
      <c r="W39" s="44" t="str">
        <f t="shared" si="5"/>
        <v/>
      </c>
      <c r="X39" s="44">
        <f t="shared" si="10"/>
        <v>0</v>
      </c>
      <c r="Y39" s="44">
        <f t="shared" si="10"/>
        <v>0</v>
      </c>
      <c r="Z39" s="44">
        <f t="shared" si="10"/>
        <v>0</v>
      </c>
      <c r="AA39" s="44">
        <f t="shared" si="10"/>
        <v>0</v>
      </c>
      <c r="AB39" s="44">
        <f t="shared" si="10"/>
        <v>0</v>
      </c>
      <c r="AC39" s="44">
        <f t="shared" si="10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130"/>
      <c r="D40" s="131"/>
      <c r="E40" s="132" t="str">
        <f t="shared" ca="1" si="8"/>
        <v/>
      </c>
      <c r="F40" s="133" t="str">
        <f t="shared" ca="1" si="9"/>
        <v/>
      </c>
      <c r="G40" s="134"/>
      <c r="H40" s="135" t="str">
        <f>IF(G40="","",VLOOKUP(G40,競技csv!$F:$O,MATCH(H$2,競技csv!$1:$1,0)-MATCH("競技名",競技csv!$1:$1,0)+1,0))</f>
        <v/>
      </c>
      <c r="I40" s="135" t="str">
        <f>IF(G40="","",VLOOKUP(G40,競技csv!$F:$O,MATCH(I$2,競技csv!$1:$1,0)-MATCH("競技名",競技csv!$1:$1,0)+1,0))</f>
        <v/>
      </c>
      <c r="J40" s="136"/>
      <c r="K40" s="137"/>
      <c r="L40" s="138"/>
      <c r="M40" s="134"/>
      <c r="N40" s="135" t="str">
        <f>IF(M40="","",VLOOKUP(M40,競技csv!$F:$O,MATCH(N$2,競技csv!$1:$1,0)-MATCH("競技名",競技csv!$1:$1,0)+1,0))</f>
        <v/>
      </c>
      <c r="O40" s="135" t="str">
        <f>IF(M40="","",VLOOKUP(M40,競技csv!$F:$O,MATCH(O$2,競技csv!$1:$1,0)-MATCH("競技名",競技csv!$1:$1,0)+1,0))</f>
        <v/>
      </c>
      <c r="P40" s="136"/>
      <c r="Q40" s="137"/>
      <c r="R40" s="138"/>
      <c r="S40" s="139"/>
      <c r="T40" s="44" t="str">
        <f t="shared" si="2"/>
        <v/>
      </c>
      <c r="U40" s="58" t="str">
        <f t="shared" si="7"/>
        <v/>
      </c>
      <c r="V40" s="58" t="str">
        <f t="shared" si="7"/>
        <v/>
      </c>
      <c r="W40" s="44" t="str">
        <f t="shared" si="5"/>
        <v/>
      </c>
      <c r="X40" s="44">
        <f t="shared" si="10"/>
        <v>0</v>
      </c>
      <c r="Y40" s="44">
        <f t="shared" si="10"/>
        <v>0</v>
      </c>
      <c r="Z40" s="44">
        <f t="shared" si="10"/>
        <v>0</v>
      </c>
      <c r="AA40" s="44">
        <f t="shared" si="10"/>
        <v>0</v>
      </c>
      <c r="AB40" s="44">
        <f t="shared" si="10"/>
        <v>0</v>
      </c>
      <c r="AC40" s="44">
        <f t="shared" si="10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130"/>
      <c r="D41" s="131"/>
      <c r="E41" s="132" t="str">
        <f t="shared" ca="1" si="8"/>
        <v/>
      </c>
      <c r="F41" s="133" t="str">
        <f t="shared" ca="1" si="9"/>
        <v/>
      </c>
      <c r="G41" s="134"/>
      <c r="H41" s="135" t="str">
        <f>IF(G41="","",VLOOKUP(G41,競技csv!$F:$O,MATCH(H$2,競技csv!$1:$1,0)-MATCH("競技名",競技csv!$1:$1,0)+1,0))</f>
        <v/>
      </c>
      <c r="I41" s="135" t="str">
        <f>IF(G41="","",VLOOKUP(G41,競技csv!$F:$O,MATCH(I$2,競技csv!$1:$1,0)-MATCH("競技名",競技csv!$1:$1,0)+1,0))</f>
        <v/>
      </c>
      <c r="J41" s="136"/>
      <c r="K41" s="137"/>
      <c r="L41" s="138"/>
      <c r="M41" s="134"/>
      <c r="N41" s="135" t="str">
        <f>IF(M41="","",VLOOKUP(M41,競技csv!$F:$O,MATCH(N$2,競技csv!$1:$1,0)-MATCH("競技名",競技csv!$1:$1,0)+1,0))</f>
        <v/>
      </c>
      <c r="O41" s="135" t="str">
        <f>IF(M41="","",VLOOKUP(M41,競技csv!$F:$O,MATCH(O$2,競技csv!$1:$1,0)-MATCH("競技名",競技csv!$1:$1,0)+1,0))</f>
        <v/>
      </c>
      <c r="P41" s="136"/>
      <c r="Q41" s="137"/>
      <c r="R41" s="138"/>
      <c r="S41" s="139"/>
      <c r="T41" s="44" t="str">
        <f t="shared" si="2"/>
        <v/>
      </c>
      <c r="U41" s="58" t="str">
        <f t="shared" si="7"/>
        <v/>
      </c>
      <c r="V41" s="58" t="str">
        <f t="shared" si="7"/>
        <v/>
      </c>
      <c r="W41" s="44" t="str">
        <f t="shared" si="5"/>
        <v/>
      </c>
      <c r="X41" s="44">
        <f t="shared" si="10"/>
        <v>0</v>
      </c>
      <c r="Y41" s="44">
        <f t="shared" si="10"/>
        <v>0</v>
      </c>
      <c r="Z41" s="44">
        <f t="shared" si="10"/>
        <v>0</v>
      </c>
      <c r="AA41" s="44">
        <f t="shared" si="10"/>
        <v>0</v>
      </c>
      <c r="AB41" s="44">
        <f t="shared" si="10"/>
        <v>0</v>
      </c>
      <c r="AC41" s="44">
        <f t="shared" si="10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130"/>
      <c r="D42" s="131"/>
      <c r="E42" s="132" t="str">
        <f t="shared" ca="1" si="8"/>
        <v/>
      </c>
      <c r="F42" s="133" t="str">
        <f t="shared" ca="1" si="9"/>
        <v/>
      </c>
      <c r="G42" s="134"/>
      <c r="H42" s="135" t="str">
        <f>IF(G42="","",VLOOKUP(G42,競技csv!$F:$O,MATCH(H$2,競技csv!$1:$1,0)-MATCH("競技名",競技csv!$1:$1,0)+1,0))</f>
        <v/>
      </c>
      <c r="I42" s="135" t="str">
        <f>IF(G42="","",VLOOKUP(G42,競技csv!$F:$O,MATCH(I$2,競技csv!$1:$1,0)-MATCH("競技名",競技csv!$1:$1,0)+1,0))</f>
        <v/>
      </c>
      <c r="J42" s="136"/>
      <c r="K42" s="137"/>
      <c r="L42" s="138"/>
      <c r="M42" s="134"/>
      <c r="N42" s="135" t="str">
        <f>IF(M42="","",VLOOKUP(M42,競技csv!$F:$O,MATCH(N$2,競技csv!$1:$1,0)-MATCH("競技名",競技csv!$1:$1,0)+1,0))</f>
        <v/>
      </c>
      <c r="O42" s="135" t="str">
        <f>IF(M42="","",VLOOKUP(M42,競技csv!$F:$O,MATCH(O$2,競技csv!$1:$1,0)-MATCH("競技名",競技csv!$1:$1,0)+1,0))</f>
        <v/>
      </c>
      <c r="P42" s="136"/>
      <c r="Q42" s="137"/>
      <c r="R42" s="138"/>
      <c r="S42" s="139"/>
      <c r="T42" s="44" t="str">
        <f t="shared" si="2"/>
        <v/>
      </c>
      <c r="U42" s="58" t="str">
        <f t="shared" si="7"/>
        <v/>
      </c>
      <c r="V42" s="58" t="str">
        <f t="shared" si="7"/>
        <v/>
      </c>
      <c r="W42" s="44" t="str">
        <f t="shared" si="5"/>
        <v/>
      </c>
      <c r="X42" s="44">
        <f t="shared" si="10"/>
        <v>0</v>
      </c>
      <c r="Y42" s="44">
        <f t="shared" si="10"/>
        <v>0</v>
      </c>
      <c r="Z42" s="44">
        <f t="shared" si="10"/>
        <v>0</v>
      </c>
      <c r="AA42" s="44">
        <f t="shared" si="10"/>
        <v>0</v>
      </c>
      <c r="AB42" s="44">
        <f t="shared" si="10"/>
        <v>0</v>
      </c>
      <c r="AC42" s="44">
        <f t="shared" si="10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130"/>
      <c r="D43" s="131"/>
      <c r="E43" s="132" t="str">
        <f t="shared" ca="1" si="8"/>
        <v/>
      </c>
      <c r="F43" s="133" t="str">
        <f t="shared" ca="1" si="9"/>
        <v/>
      </c>
      <c r="G43" s="134"/>
      <c r="H43" s="135" t="str">
        <f>IF(G43="","",VLOOKUP(G43,競技csv!$F:$O,MATCH(H$2,競技csv!$1:$1,0)-MATCH("競技名",競技csv!$1:$1,0)+1,0))</f>
        <v/>
      </c>
      <c r="I43" s="135" t="str">
        <f>IF(G43="","",VLOOKUP(G43,競技csv!$F:$O,MATCH(I$2,競技csv!$1:$1,0)-MATCH("競技名",競技csv!$1:$1,0)+1,0))</f>
        <v/>
      </c>
      <c r="J43" s="136"/>
      <c r="K43" s="137"/>
      <c r="L43" s="138"/>
      <c r="M43" s="134"/>
      <c r="N43" s="135" t="str">
        <f>IF(M43="","",VLOOKUP(M43,競技csv!$F:$O,MATCH(N$2,競技csv!$1:$1,0)-MATCH("競技名",競技csv!$1:$1,0)+1,0))</f>
        <v/>
      </c>
      <c r="O43" s="135" t="str">
        <f>IF(M43="","",VLOOKUP(M43,競技csv!$F:$O,MATCH(O$2,競技csv!$1:$1,0)-MATCH("競技名",競技csv!$1:$1,0)+1,0))</f>
        <v/>
      </c>
      <c r="P43" s="136"/>
      <c r="Q43" s="137"/>
      <c r="R43" s="138"/>
      <c r="S43" s="139"/>
      <c r="T43" s="44" t="str">
        <f t="shared" si="2"/>
        <v/>
      </c>
      <c r="U43" s="58" t="str">
        <f t="shared" ref="U43:V62" si="11">IF($S43="","",VLOOKUP($C43&amp;$S43,$P$65:$S$70,MATCH(U$2,$P$64:$S$64,0),0))</f>
        <v/>
      </c>
      <c r="V43" s="58" t="str">
        <f t="shared" si="11"/>
        <v/>
      </c>
      <c r="W43" s="44" t="str">
        <f t="shared" si="5"/>
        <v/>
      </c>
      <c r="X43" s="44">
        <f t="shared" si="10"/>
        <v>0</v>
      </c>
      <c r="Y43" s="44">
        <f t="shared" si="10"/>
        <v>0</v>
      </c>
      <c r="Z43" s="44">
        <f t="shared" si="10"/>
        <v>0</v>
      </c>
      <c r="AA43" s="44">
        <f t="shared" si="10"/>
        <v>0</v>
      </c>
      <c r="AB43" s="44">
        <f t="shared" si="10"/>
        <v>0</v>
      </c>
      <c r="AC43" s="44">
        <f t="shared" si="10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130"/>
      <c r="D44" s="131"/>
      <c r="E44" s="132" t="str">
        <f t="shared" ca="1" si="8"/>
        <v/>
      </c>
      <c r="F44" s="133" t="str">
        <f t="shared" ca="1" si="9"/>
        <v/>
      </c>
      <c r="G44" s="134"/>
      <c r="H44" s="135" t="str">
        <f>IF(G44="","",VLOOKUP(G44,競技csv!$F:$O,MATCH(H$2,競技csv!$1:$1,0)-MATCH("競技名",競技csv!$1:$1,0)+1,0))</f>
        <v/>
      </c>
      <c r="I44" s="135" t="str">
        <f>IF(G44="","",VLOOKUP(G44,競技csv!$F:$O,MATCH(I$2,競技csv!$1:$1,0)-MATCH("競技名",競技csv!$1:$1,0)+1,0))</f>
        <v/>
      </c>
      <c r="J44" s="136"/>
      <c r="K44" s="137"/>
      <c r="L44" s="138"/>
      <c r="M44" s="134"/>
      <c r="N44" s="135" t="str">
        <f>IF(M44="","",VLOOKUP(M44,競技csv!$F:$O,MATCH(N$2,競技csv!$1:$1,0)-MATCH("競技名",競技csv!$1:$1,0)+1,0))</f>
        <v/>
      </c>
      <c r="O44" s="135" t="str">
        <f>IF(M44="","",VLOOKUP(M44,競技csv!$F:$O,MATCH(O$2,競技csv!$1:$1,0)-MATCH("競技名",競技csv!$1:$1,0)+1,0))</f>
        <v/>
      </c>
      <c r="P44" s="136"/>
      <c r="Q44" s="137"/>
      <c r="R44" s="138"/>
      <c r="S44" s="139"/>
      <c r="T44" s="44" t="str">
        <f t="shared" si="2"/>
        <v/>
      </c>
      <c r="U44" s="58" t="str">
        <f t="shared" si="11"/>
        <v/>
      </c>
      <c r="V44" s="58" t="str">
        <f t="shared" si="11"/>
        <v/>
      </c>
      <c r="W44" s="44" t="str">
        <f t="shared" si="5"/>
        <v/>
      </c>
      <c r="X44" s="44">
        <f t="shared" si="10"/>
        <v>0</v>
      </c>
      <c r="Y44" s="44">
        <f t="shared" si="10"/>
        <v>0</v>
      </c>
      <c r="Z44" s="44">
        <f t="shared" si="10"/>
        <v>0</v>
      </c>
      <c r="AA44" s="44">
        <f t="shared" si="10"/>
        <v>0</v>
      </c>
      <c r="AB44" s="44">
        <f t="shared" si="10"/>
        <v>0</v>
      </c>
      <c r="AC44" s="44">
        <f t="shared" si="10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130"/>
      <c r="D45" s="131"/>
      <c r="E45" s="132" t="str">
        <f t="shared" ca="1" si="8"/>
        <v/>
      </c>
      <c r="F45" s="133" t="str">
        <f t="shared" ca="1" si="9"/>
        <v/>
      </c>
      <c r="G45" s="134"/>
      <c r="H45" s="135" t="str">
        <f>IF(G45="","",VLOOKUP(G45,競技csv!$F:$O,MATCH(H$2,競技csv!$1:$1,0)-MATCH("競技名",競技csv!$1:$1,0)+1,0))</f>
        <v/>
      </c>
      <c r="I45" s="135" t="str">
        <f>IF(G45="","",VLOOKUP(G45,競技csv!$F:$O,MATCH(I$2,競技csv!$1:$1,0)-MATCH("競技名",競技csv!$1:$1,0)+1,0))</f>
        <v/>
      </c>
      <c r="J45" s="136"/>
      <c r="K45" s="137"/>
      <c r="L45" s="138"/>
      <c r="M45" s="134"/>
      <c r="N45" s="135" t="str">
        <f>IF(M45="","",VLOOKUP(M45,競技csv!$F:$O,MATCH(N$2,競技csv!$1:$1,0)-MATCH("競技名",競技csv!$1:$1,0)+1,0))</f>
        <v/>
      </c>
      <c r="O45" s="135" t="str">
        <f>IF(M45="","",VLOOKUP(M45,競技csv!$F:$O,MATCH(O$2,競技csv!$1:$1,0)-MATCH("競技名",競技csv!$1:$1,0)+1,0))</f>
        <v/>
      </c>
      <c r="P45" s="136"/>
      <c r="Q45" s="137"/>
      <c r="R45" s="138"/>
      <c r="S45" s="139"/>
      <c r="T45" s="44" t="str">
        <f t="shared" si="2"/>
        <v/>
      </c>
      <c r="U45" s="58" t="str">
        <f t="shared" si="11"/>
        <v/>
      </c>
      <c r="V45" s="58" t="str">
        <f t="shared" si="11"/>
        <v/>
      </c>
      <c r="W45" s="44" t="str">
        <f t="shared" si="5"/>
        <v/>
      </c>
      <c r="X45" s="44">
        <f t="shared" si="10"/>
        <v>0</v>
      </c>
      <c r="Y45" s="44">
        <f t="shared" si="10"/>
        <v>0</v>
      </c>
      <c r="Z45" s="44">
        <f t="shared" si="10"/>
        <v>0</v>
      </c>
      <c r="AA45" s="44">
        <f t="shared" si="10"/>
        <v>0</v>
      </c>
      <c r="AB45" s="44">
        <f t="shared" si="10"/>
        <v>0</v>
      </c>
      <c r="AC45" s="44">
        <f t="shared" si="10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130"/>
      <c r="D46" s="131"/>
      <c r="E46" s="132" t="str">
        <f t="shared" ca="1" si="8"/>
        <v/>
      </c>
      <c r="F46" s="133" t="str">
        <f t="shared" ca="1" si="9"/>
        <v/>
      </c>
      <c r="G46" s="134"/>
      <c r="H46" s="135" t="str">
        <f>IF(G46="","",VLOOKUP(G46,競技csv!$F:$O,MATCH(H$2,競技csv!$1:$1,0)-MATCH("競技名",競技csv!$1:$1,0)+1,0))</f>
        <v/>
      </c>
      <c r="I46" s="135" t="str">
        <f>IF(G46="","",VLOOKUP(G46,競技csv!$F:$O,MATCH(I$2,競技csv!$1:$1,0)-MATCH("競技名",競技csv!$1:$1,0)+1,0))</f>
        <v/>
      </c>
      <c r="J46" s="136"/>
      <c r="K46" s="137"/>
      <c r="L46" s="138"/>
      <c r="M46" s="134"/>
      <c r="N46" s="135" t="str">
        <f>IF(M46="","",VLOOKUP(M46,競技csv!$F:$O,MATCH(N$2,競技csv!$1:$1,0)-MATCH("競技名",競技csv!$1:$1,0)+1,0))</f>
        <v/>
      </c>
      <c r="O46" s="135" t="str">
        <f>IF(M46="","",VLOOKUP(M46,競技csv!$F:$O,MATCH(O$2,競技csv!$1:$1,0)-MATCH("競技名",競技csv!$1:$1,0)+1,0))</f>
        <v/>
      </c>
      <c r="P46" s="136"/>
      <c r="Q46" s="137"/>
      <c r="R46" s="138"/>
      <c r="S46" s="139"/>
      <c r="T46" s="44" t="str">
        <f t="shared" si="2"/>
        <v/>
      </c>
      <c r="U46" s="58" t="str">
        <f t="shared" si="11"/>
        <v/>
      </c>
      <c r="V46" s="58" t="str">
        <f t="shared" si="11"/>
        <v/>
      </c>
      <c r="W46" s="44" t="str">
        <f t="shared" si="5"/>
        <v/>
      </c>
      <c r="X46" s="44">
        <f t="shared" si="10"/>
        <v>0</v>
      </c>
      <c r="Y46" s="44">
        <f t="shared" si="10"/>
        <v>0</v>
      </c>
      <c r="Z46" s="44">
        <f t="shared" si="10"/>
        <v>0</v>
      </c>
      <c r="AA46" s="44">
        <f t="shared" si="10"/>
        <v>0</v>
      </c>
      <c r="AB46" s="44">
        <f t="shared" si="10"/>
        <v>0</v>
      </c>
      <c r="AC46" s="44">
        <f t="shared" si="10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130"/>
      <c r="D47" s="131"/>
      <c r="E47" s="132" t="str">
        <f t="shared" ca="1" si="8"/>
        <v/>
      </c>
      <c r="F47" s="133" t="str">
        <f t="shared" ca="1" si="9"/>
        <v/>
      </c>
      <c r="G47" s="134"/>
      <c r="H47" s="135" t="str">
        <f>IF(G47="","",VLOOKUP(G47,競技csv!$F:$O,MATCH(H$2,競技csv!$1:$1,0)-MATCH("競技名",競技csv!$1:$1,0)+1,0))</f>
        <v/>
      </c>
      <c r="I47" s="135" t="str">
        <f>IF(G47="","",VLOOKUP(G47,競技csv!$F:$O,MATCH(I$2,競技csv!$1:$1,0)-MATCH("競技名",競技csv!$1:$1,0)+1,0))</f>
        <v/>
      </c>
      <c r="J47" s="136"/>
      <c r="K47" s="137"/>
      <c r="L47" s="138"/>
      <c r="M47" s="134"/>
      <c r="N47" s="135" t="str">
        <f>IF(M47="","",VLOOKUP(M47,競技csv!$F:$O,MATCH(N$2,競技csv!$1:$1,0)-MATCH("競技名",競技csv!$1:$1,0)+1,0))</f>
        <v/>
      </c>
      <c r="O47" s="135" t="str">
        <f>IF(M47="","",VLOOKUP(M47,競技csv!$F:$O,MATCH(O$2,競技csv!$1:$1,0)-MATCH("競技名",競技csv!$1:$1,0)+1,0))</f>
        <v/>
      </c>
      <c r="P47" s="136"/>
      <c r="Q47" s="137"/>
      <c r="R47" s="138"/>
      <c r="S47" s="139"/>
      <c r="T47" s="44" t="str">
        <f t="shared" si="2"/>
        <v/>
      </c>
      <c r="U47" s="58" t="str">
        <f t="shared" si="11"/>
        <v/>
      </c>
      <c r="V47" s="58" t="str">
        <f t="shared" si="11"/>
        <v/>
      </c>
      <c r="W47" s="44" t="str">
        <f t="shared" si="5"/>
        <v/>
      </c>
      <c r="X47" s="44">
        <f t="shared" si="10"/>
        <v>0</v>
      </c>
      <c r="Y47" s="44">
        <f t="shared" si="10"/>
        <v>0</v>
      </c>
      <c r="Z47" s="44">
        <f t="shared" si="10"/>
        <v>0</v>
      </c>
      <c r="AA47" s="44">
        <f t="shared" si="10"/>
        <v>0</v>
      </c>
      <c r="AB47" s="44">
        <f t="shared" si="10"/>
        <v>0</v>
      </c>
      <c r="AC47" s="44">
        <f t="shared" si="10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130"/>
      <c r="D48" s="131"/>
      <c r="E48" s="132" t="str">
        <f t="shared" ca="1" si="8"/>
        <v/>
      </c>
      <c r="F48" s="133" t="str">
        <f t="shared" ca="1" si="9"/>
        <v/>
      </c>
      <c r="G48" s="134"/>
      <c r="H48" s="135" t="str">
        <f>IF(G48="","",VLOOKUP(G48,競技csv!$F:$O,MATCH(H$2,競技csv!$1:$1,0)-MATCH("競技名",競技csv!$1:$1,0)+1,0))</f>
        <v/>
      </c>
      <c r="I48" s="135" t="str">
        <f>IF(G48="","",VLOOKUP(G48,競技csv!$F:$O,MATCH(I$2,競技csv!$1:$1,0)-MATCH("競技名",競技csv!$1:$1,0)+1,0))</f>
        <v/>
      </c>
      <c r="J48" s="136"/>
      <c r="K48" s="137"/>
      <c r="L48" s="138"/>
      <c r="M48" s="134"/>
      <c r="N48" s="135" t="str">
        <f>IF(M48="","",VLOOKUP(M48,競技csv!$F:$O,MATCH(N$2,競技csv!$1:$1,0)-MATCH("競技名",競技csv!$1:$1,0)+1,0))</f>
        <v/>
      </c>
      <c r="O48" s="135" t="str">
        <f>IF(M48="","",VLOOKUP(M48,競技csv!$F:$O,MATCH(O$2,競技csv!$1:$1,0)-MATCH("競技名",競技csv!$1:$1,0)+1,0))</f>
        <v/>
      </c>
      <c r="P48" s="136"/>
      <c r="Q48" s="137"/>
      <c r="R48" s="138"/>
      <c r="S48" s="139"/>
      <c r="T48" s="44" t="str">
        <f t="shared" si="2"/>
        <v/>
      </c>
      <c r="U48" s="58" t="str">
        <f t="shared" si="11"/>
        <v/>
      </c>
      <c r="V48" s="58" t="str">
        <f t="shared" si="11"/>
        <v/>
      </c>
      <c r="W48" s="44" t="str">
        <f t="shared" si="5"/>
        <v/>
      </c>
      <c r="X48" s="44">
        <f t="shared" si="10"/>
        <v>0</v>
      </c>
      <c r="Y48" s="44">
        <f t="shared" si="10"/>
        <v>0</v>
      </c>
      <c r="Z48" s="44">
        <f t="shared" si="10"/>
        <v>0</v>
      </c>
      <c r="AA48" s="44">
        <f t="shared" si="10"/>
        <v>0</v>
      </c>
      <c r="AB48" s="44">
        <f t="shared" si="10"/>
        <v>0</v>
      </c>
      <c r="AC48" s="44">
        <f t="shared" si="10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130"/>
      <c r="D49" s="131"/>
      <c r="E49" s="132" t="str">
        <f t="shared" ca="1" si="8"/>
        <v/>
      </c>
      <c r="F49" s="133" t="str">
        <f t="shared" ca="1" si="9"/>
        <v/>
      </c>
      <c r="G49" s="134"/>
      <c r="H49" s="135" t="str">
        <f>IF(G49="","",VLOOKUP(G49,競技csv!$F:$O,MATCH(H$2,競技csv!$1:$1,0)-MATCH("競技名",競技csv!$1:$1,0)+1,0))</f>
        <v/>
      </c>
      <c r="I49" s="135" t="str">
        <f>IF(G49="","",VLOOKUP(G49,競技csv!$F:$O,MATCH(I$2,競技csv!$1:$1,0)-MATCH("競技名",競技csv!$1:$1,0)+1,0))</f>
        <v/>
      </c>
      <c r="J49" s="136"/>
      <c r="K49" s="137"/>
      <c r="L49" s="138"/>
      <c r="M49" s="134"/>
      <c r="N49" s="135" t="str">
        <f>IF(M49="","",VLOOKUP(M49,競技csv!$F:$O,MATCH(N$2,競技csv!$1:$1,0)-MATCH("競技名",競技csv!$1:$1,0)+1,0))</f>
        <v/>
      </c>
      <c r="O49" s="135" t="str">
        <f>IF(M49="","",VLOOKUP(M49,競技csv!$F:$O,MATCH(O$2,競技csv!$1:$1,0)-MATCH("競技名",競技csv!$1:$1,0)+1,0))</f>
        <v/>
      </c>
      <c r="P49" s="136"/>
      <c r="Q49" s="137"/>
      <c r="R49" s="138"/>
      <c r="S49" s="139"/>
      <c r="T49" s="44" t="str">
        <f t="shared" si="2"/>
        <v/>
      </c>
      <c r="U49" s="58" t="str">
        <f t="shared" si="11"/>
        <v/>
      </c>
      <c r="V49" s="58" t="str">
        <f t="shared" si="11"/>
        <v/>
      </c>
      <c r="W49" s="44" t="str">
        <f t="shared" si="5"/>
        <v/>
      </c>
      <c r="X49" s="44">
        <f t="shared" si="10"/>
        <v>0</v>
      </c>
      <c r="Y49" s="44">
        <f t="shared" si="10"/>
        <v>0</v>
      </c>
      <c r="Z49" s="44">
        <f t="shared" si="10"/>
        <v>0</v>
      </c>
      <c r="AA49" s="44">
        <f t="shared" si="10"/>
        <v>0</v>
      </c>
      <c r="AB49" s="44">
        <f t="shared" si="10"/>
        <v>0</v>
      </c>
      <c r="AC49" s="44">
        <f t="shared" si="10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130"/>
      <c r="D50" s="131"/>
      <c r="E50" s="132" t="str">
        <f t="shared" ca="1" si="8"/>
        <v/>
      </c>
      <c r="F50" s="133" t="str">
        <f t="shared" ca="1" si="9"/>
        <v/>
      </c>
      <c r="G50" s="134"/>
      <c r="H50" s="135" t="str">
        <f>IF(G50="","",VLOOKUP(G50,競技csv!$F:$O,MATCH(H$2,競技csv!$1:$1,0)-MATCH("競技名",競技csv!$1:$1,0)+1,0))</f>
        <v/>
      </c>
      <c r="I50" s="135" t="str">
        <f>IF(G50="","",VLOOKUP(G50,競技csv!$F:$O,MATCH(I$2,競技csv!$1:$1,0)-MATCH("競技名",競技csv!$1:$1,0)+1,0))</f>
        <v/>
      </c>
      <c r="J50" s="136"/>
      <c r="K50" s="137"/>
      <c r="L50" s="138"/>
      <c r="M50" s="134"/>
      <c r="N50" s="135" t="str">
        <f>IF(M50="","",VLOOKUP(M50,競技csv!$F:$O,MATCH(N$2,競技csv!$1:$1,0)-MATCH("競技名",競技csv!$1:$1,0)+1,0))</f>
        <v/>
      </c>
      <c r="O50" s="135" t="str">
        <f>IF(M50="","",VLOOKUP(M50,競技csv!$F:$O,MATCH(O$2,競技csv!$1:$1,0)-MATCH("競技名",競技csv!$1:$1,0)+1,0))</f>
        <v/>
      </c>
      <c r="P50" s="136"/>
      <c r="Q50" s="137"/>
      <c r="R50" s="138"/>
      <c r="S50" s="139"/>
      <c r="T50" s="44" t="str">
        <f t="shared" si="2"/>
        <v/>
      </c>
      <c r="U50" s="58" t="str">
        <f t="shared" si="11"/>
        <v/>
      </c>
      <c r="V50" s="58" t="str">
        <f t="shared" si="11"/>
        <v/>
      </c>
      <c r="W50" s="44" t="str">
        <f t="shared" si="5"/>
        <v/>
      </c>
      <c r="X50" s="44">
        <f t="shared" si="10"/>
        <v>0</v>
      </c>
      <c r="Y50" s="44">
        <f t="shared" si="10"/>
        <v>0</v>
      </c>
      <c r="Z50" s="44">
        <f t="shared" si="10"/>
        <v>0</v>
      </c>
      <c r="AA50" s="44">
        <f t="shared" si="10"/>
        <v>0</v>
      </c>
      <c r="AB50" s="44">
        <f t="shared" si="10"/>
        <v>0</v>
      </c>
      <c r="AC50" s="44">
        <f t="shared" si="10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130"/>
      <c r="D51" s="131"/>
      <c r="E51" s="132" t="str">
        <f t="shared" ca="1" si="8"/>
        <v/>
      </c>
      <c r="F51" s="133" t="str">
        <f t="shared" ca="1" si="9"/>
        <v/>
      </c>
      <c r="G51" s="134"/>
      <c r="H51" s="135" t="str">
        <f>IF(G51="","",VLOOKUP(G51,競技csv!$F:$O,MATCH(H$2,競技csv!$1:$1,0)-MATCH("競技名",競技csv!$1:$1,0)+1,0))</f>
        <v/>
      </c>
      <c r="I51" s="135" t="str">
        <f>IF(G51="","",VLOOKUP(G51,競技csv!$F:$O,MATCH(I$2,競技csv!$1:$1,0)-MATCH("競技名",競技csv!$1:$1,0)+1,0))</f>
        <v/>
      </c>
      <c r="J51" s="136"/>
      <c r="K51" s="137"/>
      <c r="L51" s="138"/>
      <c r="M51" s="134"/>
      <c r="N51" s="135" t="str">
        <f>IF(M51="","",VLOOKUP(M51,競技csv!$F:$O,MATCH(N$2,競技csv!$1:$1,0)-MATCH("競技名",競技csv!$1:$1,0)+1,0))</f>
        <v/>
      </c>
      <c r="O51" s="135" t="str">
        <f>IF(M51="","",VLOOKUP(M51,競技csv!$F:$O,MATCH(O$2,競技csv!$1:$1,0)-MATCH("競技名",競技csv!$1:$1,0)+1,0))</f>
        <v/>
      </c>
      <c r="P51" s="136"/>
      <c r="Q51" s="137"/>
      <c r="R51" s="138"/>
      <c r="S51" s="139"/>
      <c r="T51" s="44" t="str">
        <f t="shared" si="2"/>
        <v/>
      </c>
      <c r="U51" s="58" t="str">
        <f t="shared" si="11"/>
        <v/>
      </c>
      <c r="V51" s="58" t="str">
        <f t="shared" si="11"/>
        <v/>
      </c>
      <c r="W51" s="44" t="str">
        <f t="shared" si="5"/>
        <v/>
      </c>
      <c r="X51" s="44">
        <f t="shared" ref="X51:AC60" si="12">IF($W51=X$1,X50+1,X50)</f>
        <v>0</v>
      </c>
      <c r="Y51" s="44">
        <f t="shared" si="12"/>
        <v>0</v>
      </c>
      <c r="Z51" s="44">
        <f t="shared" si="12"/>
        <v>0</v>
      </c>
      <c r="AA51" s="44">
        <f t="shared" si="12"/>
        <v>0</v>
      </c>
      <c r="AB51" s="44">
        <f t="shared" si="12"/>
        <v>0</v>
      </c>
      <c r="AC51" s="44">
        <f t="shared" si="12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130"/>
      <c r="D52" s="131"/>
      <c r="E52" s="132" t="str">
        <f t="shared" ca="1" si="8"/>
        <v/>
      </c>
      <c r="F52" s="133" t="str">
        <f t="shared" ca="1" si="9"/>
        <v/>
      </c>
      <c r="G52" s="134"/>
      <c r="H52" s="135" t="str">
        <f>IF(G52="","",VLOOKUP(G52,競技csv!$F:$O,MATCH(H$2,競技csv!$1:$1,0)-MATCH("競技名",競技csv!$1:$1,0)+1,0))</f>
        <v/>
      </c>
      <c r="I52" s="135" t="str">
        <f>IF(G52="","",VLOOKUP(G52,競技csv!$F:$O,MATCH(I$2,競技csv!$1:$1,0)-MATCH("競技名",競技csv!$1:$1,0)+1,0))</f>
        <v/>
      </c>
      <c r="J52" s="136"/>
      <c r="K52" s="137"/>
      <c r="L52" s="138"/>
      <c r="M52" s="134"/>
      <c r="N52" s="135" t="str">
        <f>IF(M52="","",VLOOKUP(M52,競技csv!$F:$O,MATCH(N$2,競技csv!$1:$1,0)-MATCH("競技名",競技csv!$1:$1,0)+1,0))</f>
        <v/>
      </c>
      <c r="O52" s="135" t="str">
        <f>IF(M52="","",VLOOKUP(M52,競技csv!$F:$O,MATCH(O$2,競技csv!$1:$1,0)-MATCH("競技名",競技csv!$1:$1,0)+1,0))</f>
        <v/>
      </c>
      <c r="P52" s="136"/>
      <c r="Q52" s="137"/>
      <c r="R52" s="138"/>
      <c r="S52" s="139"/>
      <c r="T52" s="44" t="str">
        <f t="shared" si="2"/>
        <v/>
      </c>
      <c r="U52" s="58" t="str">
        <f t="shared" si="11"/>
        <v/>
      </c>
      <c r="V52" s="58" t="str">
        <f t="shared" si="11"/>
        <v/>
      </c>
      <c r="W52" s="44" t="str">
        <f t="shared" si="5"/>
        <v/>
      </c>
      <c r="X52" s="44">
        <f t="shared" si="12"/>
        <v>0</v>
      </c>
      <c r="Y52" s="44">
        <f t="shared" si="12"/>
        <v>0</v>
      </c>
      <c r="Z52" s="44">
        <f t="shared" si="12"/>
        <v>0</v>
      </c>
      <c r="AA52" s="44">
        <f t="shared" si="12"/>
        <v>0</v>
      </c>
      <c r="AB52" s="44">
        <f t="shared" si="12"/>
        <v>0</v>
      </c>
      <c r="AC52" s="44">
        <f t="shared" si="12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130"/>
      <c r="D53" s="131"/>
      <c r="E53" s="132" t="str">
        <f t="shared" ca="1" si="8"/>
        <v/>
      </c>
      <c r="F53" s="133" t="str">
        <f t="shared" ca="1" si="9"/>
        <v/>
      </c>
      <c r="G53" s="134"/>
      <c r="H53" s="135" t="str">
        <f>IF(G53="","",VLOOKUP(G53,競技csv!$F:$O,MATCH(H$2,競技csv!$1:$1,0)-MATCH("競技名",競技csv!$1:$1,0)+1,0))</f>
        <v/>
      </c>
      <c r="I53" s="135" t="str">
        <f>IF(G53="","",VLOOKUP(G53,競技csv!$F:$O,MATCH(I$2,競技csv!$1:$1,0)-MATCH("競技名",競技csv!$1:$1,0)+1,0))</f>
        <v/>
      </c>
      <c r="J53" s="136"/>
      <c r="K53" s="137"/>
      <c r="L53" s="138"/>
      <c r="M53" s="134"/>
      <c r="N53" s="135" t="str">
        <f>IF(M53="","",VLOOKUP(M53,競技csv!$F:$O,MATCH(N$2,競技csv!$1:$1,0)-MATCH("競技名",競技csv!$1:$1,0)+1,0))</f>
        <v/>
      </c>
      <c r="O53" s="135" t="str">
        <f>IF(M53="","",VLOOKUP(M53,競技csv!$F:$O,MATCH(O$2,競技csv!$1:$1,0)-MATCH("競技名",競技csv!$1:$1,0)+1,0))</f>
        <v/>
      </c>
      <c r="P53" s="136"/>
      <c r="Q53" s="137"/>
      <c r="R53" s="138"/>
      <c r="S53" s="139"/>
      <c r="T53" s="44" t="str">
        <f t="shared" si="2"/>
        <v/>
      </c>
      <c r="U53" s="58" t="str">
        <f t="shared" si="11"/>
        <v/>
      </c>
      <c r="V53" s="58" t="str">
        <f t="shared" si="11"/>
        <v/>
      </c>
      <c r="W53" s="44" t="str">
        <f t="shared" si="5"/>
        <v/>
      </c>
      <c r="X53" s="44">
        <f t="shared" si="12"/>
        <v>0</v>
      </c>
      <c r="Y53" s="44">
        <f t="shared" si="12"/>
        <v>0</v>
      </c>
      <c r="Z53" s="44">
        <f t="shared" si="12"/>
        <v>0</v>
      </c>
      <c r="AA53" s="44">
        <f t="shared" si="12"/>
        <v>0</v>
      </c>
      <c r="AB53" s="44">
        <f t="shared" si="12"/>
        <v>0</v>
      </c>
      <c r="AC53" s="44">
        <f t="shared" si="12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130"/>
      <c r="D54" s="131"/>
      <c r="E54" s="132" t="str">
        <f t="shared" ca="1" si="8"/>
        <v/>
      </c>
      <c r="F54" s="133" t="str">
        <f t="shared" ca="1" si="9"/>
        <v/>
      </c>
      <c r="G54" s="134"/>
      <c r="H54" s="135" t="str">
        <f>IF(G54="","",VLOOKUP(G54,競技csv!$F:$O,MATCH(H$2,競技csv!$1:$1,0)-MATCH("競技名",競技csv!$1:$1,0)+1,0))</f>
        <v/>
      </c>
      <c r="I54" s="135" t="str">
        <f>IF(G54="","",VLOOKUP(G54,競技csv!$F:$O,MATCH(I$2,競技csv!$1:$1,0)-MATCH("競技名",競技csv!$1:$1,0)+1,0))</f>
        <v/>
      </c>
      <c r="J54" s="136"/>
      <c r="K54" s="137"/>
      <c r="L54" s="138"/>
      <c r="M54" s="134"/>
      <c r="N54" s="135" t="str">
        <f>IF(M54="","",VLOOKUP(M54,競技csv!$F:$O,MATCH(N$2,競技csv!$1:$1,0)-MATCH("競技名",競技csv!$1:$1,0)+1,0))</f>
        <v/>
      </c>
      <c r="O54" s="135" t="str">
        <f>IF(M54="","",VLOOKUP(M54,競技csv!$F:$O,MATCH(O$2,競技csv!$1:$1,0)-MATCH("競技名",競技csv!$1:$1,0)+1,0))</f>
        <v/>
      </c>
      <c r="P54" s="136"/>
      <c r="Q54" s="137"/>
      <c r="R54" s="138"/>
      <c r="S54" s="139"/>
      <c r="T54" s="44" t="str">
        <f t="shared" si="2"/>
        <v/>
      </c>
      <c r="U54" s="58" t="str">
        <f t="shared" si="11"/>
        <v/>
      </c>
      <c r="V54" s="58" t="str">
        <f t="shared" si="11"/>
        <v/>
      </c>
      <c r="W54" s="44" t="str">
        <f t="shared" si="5"/>
        <v/>
      </c>
      <c r="X54" s="44">
        <f t="shared" si="12"/>
        <v>0</v>
      </c>
      <c r="Y54" s="44">
        <f t="shared" si="12"/>
        <v>0</v>
      </c>
      <c r="Z54" s="44">
        <f t="shared" si="12"/>
        <v>0</v>
      </c>
      <c r="AA54" s="44">
        <f t="shared" si="12"/>
        <v>0</v>
      </c>
      <c r="AB54" s="44">
        <f t="shared" si="12"/>
        <v>0</v>
      </c>
      <c r="AC54" s="44">
        <f t="shared" si="12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130"/>
      <c r="D55" s="131"/>
      <c r="E55" s="132" t="str">
        <f t="shared" ca="1" si="8"/>
        <v/>
      </c>
      <c r="F55" s="133" t="str">
        <f t="shared" ca="1" si="9"/>
        <v/>
      </c>
      <c r="G55" s="134"/>
      <c r="H55" s="135" t="str">
        <f>IF(G55="","",VLOOKUP(G55,競技csv!$F:$O,MATCH(H$2,競技csv!$1:$1,0)-MATCH("競技名",競技csv!$1:$1,0)+1,0))</f>
        <v/>
      </c>
      <c r="I55" s="135" t="str">
        <f>IF(G55="","",VLOOKUP(G55,競技csv!$F:$O,MATCH(I$2,競技csv!$1:$1,0)-MATCH("競技名",競技csv!$1:$1,0)+1,0))</f>
        <v/>
      </c>
      <c r="J55" s="136"/>
      <c r="K55" s="137"/>
      <c r="L55" s="138"/>
      <c r="M55" s="134"/>
      <c r="N55" s="135" t="str">
        <f>IF(M55="","",VLOOKUP(M55,競技csv!$F:$O,MATCH(N$2,競技csv!$1:$1,0)-MATCH("競技名",競技csv!$1:$1,0)+1,0))</f>
        <v/>
      </c>
      <c r="O55" s="135" t="str">
        <f>IF(M55="","",VLOOKUP(M55,競技csv!$F:$O,MATCH(O$2,競技csv!$1:$1,0)-MATCH("競技名",競技csv!$1:$1,0)+1,0))</f>
        <v/>
      </c>
      <c r="P55" s="136"/>
      <c r="Q55" s="137"/>
      <c r="R55" s="138"/>
      <c r="S55" s="139"/>
      <c r="T55" s="44" t="str">
        <f t="shared" si="2"/>
        <v/>
      </c>
      <c r="U55" s="58" t="str">
        <f t="shared" si="11"/>
        <v/>
      </c>
      <c r="V55" s="58" t="str">
        <f t="shared" si="11"/>
        <v/>
      </c>
      <c r="W55" s="44" t="str">
        <f t="shared" si="5"/>
        <v/>
      </c>
      <c r="X55" s="44">
        <f t="shared" si="12"/>
        <v>0</v>
      </c>
      <c r="Y55" s="44">
        <f t="shared" si="12"/>
        <v>0</v>
      </c>
      <c r="Z55" s="44">
        <f t="shared" si="12"/>
        <v>0</v>
      </c>
      <c r="AA55" s="44">
        <f t="shared" si="12"/>
        <v>0</v>
      </c>
      <c r="AB55" s="44">
        <f t="shared" si="12"/>
        <v>0</v>
      </c>
      <c r="AC55" s="44">
        <f t="shared" si="12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130"/>
      <c r="D56" s="131"/>
      <c r="E56" s="132" t="str">
        <f t="shared" ca="1" si="8"/>
        <v/>
      </c>
      <c r="F56" s="133" t="str">
        <f t="shared" ca="1" si="9"/>
        <v/>
      </c>
      <c r="G56" s="134"/>
      <c r="H56" s="135" t="str">
        <f>IF(G56="","",VLOOKUP(G56,競技csv!$F:$O,MATCH(H$2,競技csv!$1:$1,0)-MATCH("競技名",競技csv!$1:$1,0)+1,0))</f>
        <v/>
      </c>
      <c r="I56" s="135" t="str">
        <f>IF(G56="","",VLOOKUP(G56,競技csv!$F:$O,MATCH(I$2,競技csv!$1:$1,0)-MATCH("競技名",競技csv!$1:$1,0)+1,0))</f>
        <v/>
      </c>
      <c r="J56" s="136"/>
      <c r="K56" s="137"/>
      <c r="L56" s="138"/>
      <c r="M56" s="134"/>
      <c r="N56" s="135" t="str">
        <f>IF(M56="","",VLOOKUP(M56,競技csv!$F:$O,MATCH(N$2,競技csv!$1:$1,0)-MATCH("競技名",競技csv!$1:$1,0)+1,0))</f>
        <v/>
      </c>
      <c r="O56" s="135" t="str">
        <f>IF(M56="","",VLOOKUP(M56,競技csv!$F:$O,MATCH(O$2,競技csv!$1:$1,0)-MATCH("競技名",競技csv!$1:$1,0)+1,0))</f>
        <v/>
      </c>
      <c r="P56" s="136"/>
      <c r="Q56" s="137"/>
      <c r="R56" s="138"/>
      <c r="S56" s="139"/>
      <c r="T56" s="44" t="str">
        <f t="shared" si="2"/>
        <v/>
      </c>
      <c r="U56" s="58" t="str">
        <f t="shared" si="11"/>
        <v/>
      </c>
      <c r="V56" s="58" t="str">
        <f t="shared" si="11"/>
        <v/>
      </c>
      <c r="W56" s="44" t="str">
        <f t="shared" si="5"/>
        <v/>
      </c>
      <c r="X56" s="44">
        <f t="shared" si="12"/>
        <v>0</v>
      </c>
      <c r="Y56" s="44">
        <f t="shared" si="12"/>
        <v>0</v>
      </c>
      <c r="Z56" s="44">
        <f t="shared" si="12"/>
        <v>0</v>
      </c>
      <c r="AA56" s="44">
        <f t="shared" si="12"/>
        <v>0</v>
      </c>
      <c r="AB56" s="44">
        <f t="shared" si="12"/>
        <v>0</v>
      </c>
      <c r="AC56" s="44">
        <f t="shared" si="12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130"/>
      <c r="D57" s="131"/>
      <c r="E57" s="132" t="str">
        <f t="shared" ca="1" si="8"/>
        <v/>
      </c>
      <c r="F57" s="133" t="str">
        <f t="shared" ca="1" si="9"/>
        <v/>
      </c>
      <c r="G57" s="134"/>
      <c r="H57" s="135" t="str">
        <f>IF(G57="","",VLOOKUP(G57,競技csv!$F:$O,MATCH(H$2,競技csv!$1:$1,0)-MATCH("競技名",競技csv!$1:$1,0)+1,0))</f>
        <v/>
      </c>
      <c r="I57" s="135" t="str">
        <f>IF(G57="","",VLOOKUP(G57,競技csv!$F:$O,MATCH(I$2,競技csv!$1:$1,0)-MATCH("競技名",競技csv!$1:$1,0)+1,0))</f>
        <v/>
      </c>
      <c r="J57" s="136"/>
      <c r="K57" s="137"/>
      <c r="L57" s="138"/>
      <c r="M57" s="134"/>
      <c r="N57" s="135" t="str">
        <f>IF(M57="","",VLOOKUP(M57,競技csv!$F:$O,MATCH(N$2,競技csv!$1:$1,0)-MATCH("競技名",競技csv!$1:$1,0)+1,0))</f>
        <v/>
      </c>
      <c r="O57" s="135" t="str">
        <f>IF(M57="","",VLOOKUP(M57,競技csv!$F:$O,MATCH(O$2,競技csv!$1:$1,0)-MATCH("競技名",競技csv!$1:$1,0)+1,0))</f>
        <v/>
      </c>
      <c r="P57" s="136"/>
      <c r="Q57" s="137"/>
      <c r="R57" s="138"/>
      <c r="S57" s="139"/>
      <c r="T57" s="44" t="str">
        <f t="shared" si="2"/>
        <v/>
      </c>
      <c r="U57" s="58" t="str">
        <f t="shared" si="11"/>
        <v/>
      </c>
      <c r="V57" s="58" t="str">
        <f t="shared" si="11"/>
        <v/>
      </c>
      <c r="W57" s="44" t="str">
        <f t="shared" si="5"/>
        <v/>
      </c>
      <c r="X57" s="44">
        <f t="shared" si="12"/>
        <v>0</v>
      </c>
      <c r="Y57" s="44">
        <f t="shared" si="12"/>
        <v>0</v>
      </c>
      <c r="Z57" s="44">
        <f t="shared" si="12"/>
        <v>0</v>
      </c>
      <c r="AA57" s="44">
        <f t="shared" si="12"/>
        <v>0</v>
      </c>
      <c r="AB57" s="44">
        <f t="shared" si="12"/>
        <v>0</v>
      </c>
      <c r="AC57" s="44">
        <f t="shared" si="12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130"/>
      <c r="D58" s="131"/>
      <c r="E58" s="132" t="str">
        <f t="shared" ca="1" si="8"/>
        <v/>
      </c>
      <c r="F58" s="133" t="str">
        <f t="shared" ca="1" si="9"/>
        <v/>
      </c>
      <c r="G58" s="134"/>
      <c r="H58" s="135" t="str">
        <f>IF(G58="","",VLOOKUP(G58,競技csv!$F:$O,MATCH(H$2,競技csv!$1:$1,0)-MATCH("競技名",競技csv!$1:$1,0)+1,0))</f>
        <v/>
      </c>
      <c r="I58" s="135" t="str">
        <f>IF(G58="","",VLOOKUP(G58,競技csv!$F:$O,MATCH(I$2,競技csv!$1:$1,0)-MATCH("競技名",競技csv!$1:$1,0)+1,0))</f>
        <v/>
      </c>
      <c r="J58" s="136"/>
      <c r="K58" s="137"/>
      <c r="L58" s="138"/>
      <c r="M58" s="134"/>
      <c r="N58" s="135" t="str">
        <f>IF(M58="","",VLOOKUP(M58,競技csv!$F:$O,MATCH(N$2,競技csv!$1:$1,0)-MATCH("競技名",競技csv!$1:$1,0)+1,0))</f>
        <v/>
      </c>
      <c r="O58" s="135" t="str">
        <f>IF(M58="","",VLOOKUP(M58,競技csv!$F:$O,MATCH(O$2,競技csv!$1:$1,0)-MATCH("競技名",競技csv!$1:$1,0)+1,0))</f>
        <v/>
      </c>
      <c r="P58" s="136"/>
      <c r="Q58" s="137"/>
      <c r="R58" s="138"/>
      <c r="S58" s="139"/>
      <c r="T58" s="44" t="str">
        <f t="shared" si="2"/>
        <v/>
      </c>
      <c r="U58" s="58" t="str">
        <f t="shared" si="11"/>
        <v/>
      </c>
      <c r="V58" s="58" t="str">
        <f t="shared" si="11"/>
        <v/>
      </c>
      <c r="W58" s="44" t="str">
        <f t="shared" si="5"/>
        <v/>
      </c>
      <c r="X58" s="44">
        <f t="shared" si="12"/>
        <v>0</v>
      </c>
      <c r="Y58" s="44">
        <f t="shared" si="12"/>
        <v>0</v>
      </c>
      <c r="Z58" s="44">
        <f t="shared" si="12"/>
        <v>0</v>
      </c>
      <c r="AA58" s="44">
        <f t="shared" si="12"/>
        <v>0</v>
      </c>
      <c r="AB58" s="44">
        <f t="shared" si="12"/>
        <v>0</v>
      </c>
      <c r="AC58" s="44">
        <f t="shared" si="12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130"/>
      <c r="D59" s="131"/>
      <c r="E59" s="132" t="str">
        <f t="shared" ca="1" si="8"/>
        <v/>
      </c>
      <c r="F59" s="133" t="str">
        <f t="shared" ca="1" si="9"/>
        <v/>
      </c>
      <c r="G59" s="134"/>
      <c r="H59" s="135" t="str">
        <f>IF(G59="","",VLOOKUP(G59,競技csv!$F:$O,MATCH(H$2,競技csv!$1:$1,0)-MATCH("競技名",競技csv!$1:$1,0)+1,0))</f>
        <v/>
      </c>
      <c r="I59" s="135" t="str">
        <f>IF(G59="","",VLOOKUP(G59,競技csv!$F:$O,MATCH(I$2,競技csv!$1:$1,0)-MATCH("競技名",競技csv!$1:$1,0)+1,0))</f>
        <v/>
      </c>
      <c r="J59" s="136"/>
      <c r="K59" s="137"/>
      <c r="L59" s="138"/>
      <c r="M59" s="134"/>
      <c r="N59" s="135" t="str">
        <f>IF(M59="","",VLOOKUP(M59,競技csv!$F:$O,MATCH(N$2,競技csv!$1:$1,0)-MATCH("競技名",競技csv!$1:$1,0)+1,0))</f>
        <v/>
      </c>
      <c r="O59" s="135" t="str">
        <f>IF(M59="","",VLOOKUP(M59,競技csv!$F:$O,MATCH(O$2,競技csv!$1:$1,0)-MATCH("競技名",競技csv!$1:$1,0)+1,0))</f>
        <v/>
      </c>
      <c r="P59" s="136"/>
      <c r="Q59" s="137"/>
      <c r="R59" s="138"/>
      <c r="S59" s="139"/>
      <c r="T59" s="44" t="str">
        <f t="shared" si="2"/>
        <v/>
      </c>
      <c r="U59" s="58" t="str">
        <f t="shared" si="11"/>
        <v/>
      </c>
      <c r="V59" s="58" t="str">
        <f t="shared" si="11"/>
        <v/>
      </c>
      <c r="W59" s="44" t="str">
        <f t="shared" si="5"/>
        <v/>
      </c>
      <c r="X59" s="44">
        <f t="shared" si="12"/>
        <v>0</v>
      </c>
      <c r="Y59" s="44">
        <f t="shared" si="12"/>
        <v>0</v>
      </c>
      <c r="Z59" s="44">
        <f t="shared" si="12"/>
        <v>0</v>
      </c>
      <c r="AA59" s="44">
        <f t="shared" si="12"/>
        <v>0</v>
      </c>
      <c r="AB59" s="44">
        <f t="shared" si="12"/>
        <v>0</v>
      </c>
      <c r="AC59" s="44">
        <f t="shared" si="12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130"/>
      <c r="D60" s="131"/>
      <c r="E60" s="132" t="str">
        <f t="shared" ca="1" si="8"/>
        <v/>
      </c>
      <c r="F60" s="133" t="str">
        <f t="shared" ca="1" si="9"/>
        <v/>
      </c>
      <c r="G60" s="134"/>
      <c r="H60" s="135" t="str">
        <f>IF(G60="","",VLOOKUP(G60,競技csv!$F:$O,MATCH(H$2,競技csv!$1:$1,0)-MATCH("競技名",競技csv!$1:$1,0)+1,0))</f>
        <v/>
      </c>
      <c r="I60" s="135" t="str">
        <f>IF(G60="","",VLOOKUP(G60,競技csv!$F:$O,MATCH(I$2,競技csv!$1:$1,0)-MATCH("競技名",競技csv!$1:$1,0)+1,0))</f>
        <v/>
      </c>
      <c r="J60" s="136"/>
      <c r="K60" s="137"/>
      <c r="L60" s="138"/>
      <c r="M60" s="134"/>
      <c r="N60" s="135" t="str">
        <f>IF(M60="","",VLOOKUP(M60,競技csv!$F:$O,MATCH(N$2,競技csv!$1:$1,0)-MATCH("競技名",競技csv!$1:$1,0)+1,0))</f>
        <v/>
      </c>
      <c r="O60" s="135" t="str">
        <f>IF(M60="","",VLOOKUP(M60,競技csv!$F:$O,MATCH(O$2,競技csv!$1:$1,0)-MATCH("競技名",競技csv!$1:$1,0)+1,0))</f>
        <v/>
      </c>
      <c r="P60" s="136"/>
      <c r="Q60" s="137"/>
      <c r="R60" s="138"/>
      <c r="S60" s="139"/>
      <c r="T60" s="44" t="str">
        <f t="shared" si="2"/>
        <v/>
      </c>
      <c r="U60" s="58" t="str">
        <f t="shared" si="11"/>
        <v/>
      </c>
      <c r="V60" s="58" t="str">
        <f t="shared" si="11"/>
        <v/>
      </c>
      <c r="W60" s="44" t="str">
        <f t="shared" si="5"/>
        <v/>
      </c>
      <c r="X60" s="44">
        <f t="shared" si="12"/>
        <v>0</v>
      </c>
      <c r="Y60" s="44">
        <f t="shared" si="12"/>
        <v>0</v>
      </c>
      <c r="Z60" s="44">
        <f t="shared" si="12"/>
        <v>0</v>
      </c>
      <c r="AA60" s="44">
        <f t="shared" si="12"/>
        <v>0</v>
      </c>
      <c r="AB60" s="44">
        <f t="shared" si="12"/>
        <v>0</v>
      </c>
      <c r="AC60" s="44">
        <f t="shared" si="12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130"/>
      <c r="D61" s="131"/>
      <c r="E61" s="132" t="str">
        <f t="shared" ca="1" si="8"/>
        <v/>
      </c>
      <c r="F61" s="133" t="str">
        <f t="shared" ca="1" si="9"/>
        <v/>
      </c>
      <c r="G61" s="134"/>
      <c r="H61" s="135" t="str">
        <f>IF(G61="","",VLOOKUP(G61,競技csv!$F:$O,MATCH(H$2,競技csv!$1:$1,0)-MATCH("競技名",競技csv!$1:$1,0)+1,0))</f>
        <v/>
      </c>
      <c r="I61" s="135" t="str">
        <f>IF(G61="","",VLOOKUP(G61,競技csv!$F:$O,MATCH(I$2,競技csv!$1:$1,0)-MATCH("競技名",競技csv!$1:$1,0)+1,0))</f>
        <v/>
      </c>
      <c r="J61" s="136"/>
      <c r="K61" s="137"/>
      <c r="L61" s="138"/>
      <c r="M61" s="134"/>
      <c r="N61" s="135" t="str">
        <f>IF(M61="","",VLOOKUP(M61,競技csv!$F:$O,MATCH(N$2,競技csv!$1:$1,0)-MATCH("競技名",競技csv!$1:$1,0)+1,0))</f>
        <v/>
      </c>
      <c r="O61" s="135" t="str">
        <f>IF(M61="","",VLOOKUP(M61,競技csv!$F:$O,MATCH(O$2,競技csv!$1:$1,0)-MATCH("競技名",競技csv!$1:$1,0)+1,0))</f>
        <v/>
      </c>
      <c r="P61" s="136"/>
      <c r="Q61" s="137"/>
      <c r="R61" s="138"/>
      <c r="S61" s="139"/>
      <c r="T61" s="44" t="str">
        <f t="shared" si="2"/>
        <v/>
      </c>
      <c r="U61" s="58" t="str">
        <f t="shared" si="11"/>
        <v/>
      </c>
      <c r="V61" s="58" t="str">
        <f t="shared" si="11"/>
        <v/>
      </c>
      <c r="W61" s="44" t="str">
        <f t="shared" si="5"/>
        <v/>
      </c>
      <c r="X61" s="44">
        <f t="shared" ref="X61:AC61" si="13">IF($W61=X$1,X49+1,X49)</f>
        <v>0</v>
      </c>
      <c r="Y61" s="44">
        <f t="shared" si="13"/>
        <v>0</v>
      </c>
      <c r="Z61" s="44">
        <f t="shared" si="13"/>
        <v>0</v>
      </c>
      <c r="AA61" s="44">
        <f t="shared" si="13"/>
        <v>0</v>
      </c>
      <c r="AB61" s="44">
        <f t="shared" si="13"/>
        <v>0</v>
      </c>
      <c r="AC61" s="44">
        <f t="shared" si="13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140"/>
      <c r="D62" s="141"/>
      <c r="E62" s="142" t="str">
        <f t="shared" ca="1" si="8"/>
        <v/>
      </c>
      <c r="F62" s="143" t="str">
        <f t="shared" ca="1" si="9"/>
        <v/>
      </c>
      <c r="G62" s="144"/>
      <c r="H62" s="145" t="str">
        <f>IF(G62="","",VLOOKUP(G62,競技csv!$F:$O,MATCH(H$2,競技csv!$1:$1,0)-MATCH("競技名",競技csv!$1:$1,0)+1,0))</f>
        <v/>
      </c>
      <c r="I62" s="145" t="str">
        <f>IF(G62="","",VLOOKUP(G62,競技csv!$F:$O,MATCH(I$2,競技csv!$1:$1,0)-MATCH("競技名",競技csv!$1:$1,0)+1,0))</f>
        <v/>
      </c>
      <c r="J62" s="146"/>
      <c r="K62" s="147"/>
      <c r="L62" s="148"/>
      <c r="M62" s="144"/>
      <c r="N62" s="145" t="str">
        <f>IF(M62="","",VLOOKUP(M62,競技csv!$F:$O,MATCH(N$2,競技csv!$1:$1,0)-MATCH("競技名",競技csv!$1:$1,0)+1,0))</f>
        <v/>
      </c>
      <c r="O62" s="145" t="str">
        <f>IF(M62="","",VLOOKUP(M62,競技csv!$F:$O,MATCH(O$2,競技csv!$1:$1,0)-MATCH("競技名",競技csv!$1:$1,0)+1,0))</f>
        <v/>
      </c>
      <c r="P62" s="146"/>
      <c r="Q62" s="147"/>
      <c r="R62" s="148"/>
      <c r="S62" s="149"/>
      <c r="T62" s="44" t="str">
        <f t="shared" si="2"/>
        <v/>
      </c>
      <c r="U62" s="58" t="str">
        <f t="shared" si="11"/>
        <v/>
      </c>
      <c r="V62" s="58" t="str">
        <f t="shared" si="11"/>
        <v/>
      </c>
      <c r="W62" s="44" t="str">
        <f t="shared" si="5"/>
        <v/>
      </c>
      <c r="X62" s="44">
        <f t="shared" ref="X62:AC62" si="14">IF($W62=X$1,X61+1,X61)</f>
        <v>0</v>
      </c>
      <c r="Y62" s="44">
        <f t="shared" si="14"/>
        <v>0</v>
      </c>
      <c r="Z62" s="44">
        <f t="shared" si="14"/>
        <v>0</v>
      </c>
      <c r="AA62" s="44">
        <f t="shared" si="14"/>
        <v>0</v>
      </c>
      <c r="AB62" s="44">
        <f t="shared" si="14"/>
        <v>0</v>
      </c>
      <c r="AC62" s="44">
        <f t="shared" si="14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45">
      <c r="C63" s="96" t="s">
        <v>1576</v>
      </c>
      <c r="D63" s="97"/>
      <c r="E63" s="97"/>
      <c r="F63" s="97"/>
      <c r="G63" s="97"/>
      <c r="H63" s="97"/>
      <c r="I63" s="97"/>
      <c r="J63" s="97"/>
      <c r="K63" s="97"/>
      <c r="L63" s="97"/>
      <c r="M63" s="98" t="s">
        <v>1585</v>
      </c>
      <c r="N63" s="97"/>
      <c r="O63" s="97"/>
      <c r="P63" s="99" t="s">
        <v>1583</v>
      </c>
      <c r="Q63" s="99"/>
      <c r="R63" s="99"/>
      <c r="S63" s="99"/>
      <c r="U63" s="58" t="str">
        <f>IF($S63="","",VLOOKUP($C63&amp;$S63,$N$65:$S$70,MATCH(U$2,$N$64:$S$64,0),0))</f>
        <v/>
      </c>
      <c r="V63" s="58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15">IF(MAX(Y3:Y62)&gt;0,1,0)</f>
        <v>0</v>
      </c>
      <c r="Z63" s="44">
        <f t="shared" si="15"/>
        <v>0</v>
      </c>
      <c r="AA63" s="44">
        <f t="shared" si="15"/>
        <v>0</v>
      </c>
      <c r="AB63" s="44">
        <f t="shared" si="15"/>
        <v>0</v>
      </c>
      <c r="AC63" s="44">
        <f t="shared" si="15"/>
        <v>0</v>
      </c>
    </row>
    <row r="64" spans="3:30" s="44" customFormat="1" ht="13.5" customHeight="1" thickBot="1" x14ac:dyDescent="0.5">
      <c r="C64" s="77">
        <f ca="1">TODAY()</f>
        <v>45149</v>
      </c>
      <c r="D64" s="78"/>
      <c r="F64" s="156" t="s">
        <v>5131</v>
      </c>
      <c r="M64" s="72" t="s">
        <v>1580</v>
      </c>
      <c r="N64" s="68"/>
      <c r="O64" s="53"/>
      <c r="P64" s="67" t="s">
        <v>1564</v>
      </c>
      <c r="Q64" s="54" t="s">
        <v>16</v>
      </c>
      <c r="R64" s="55" t="s">
        <v>1562</v>
      </c>
      <c r="S64" s="56" t="s">
        <v>1563</v>
      </c>
      <c r="U64" s="91"/>
      <c r="V64" s="92"/>
      <c r="W64" s="93"/>
      <c r="X64" s="93"/>
      <c r="Y64" s="41"/>
    </row>
    <row r="65" spans="3:25" s="44" customFormat="1" ht="13.5" customHeight="1" thickTop="1" thickBot="1" x14ac:dyDescent="0.5">
      <c r="C65" s="162" t="s">
        <v>1577</v>
      </c>
      <c r="D65" s="163"/>
      <c r="E65" s="102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82"/>
      <c r="G65" s="83"/>
      <c r="H65" s="83"/>
      <c r="I65" s="83"/>
      <c r="J65" s="83"/>
      <c r="K65" s="84"/>
      <c r="M65" s="74">
        <f>COUNTA(G3:G62,M3:M62)</f>
        <v>0</v>
      </c>
      <c r="N65" s="69"/>
      <c r="O65" s="61"/>
      <c r="P65" s="60" t="s">
        <v>1560</v>
      </c>
      <c r="Q65" s="105"/>
      <c r="R65" s="106"/>
      <c r="S65" s="107"/>
      <c r="U65" s="91"/>
      <c r="V65" s="92"/>
      <c r="W65" s="93"/>
      <c r="X65" s="93"/>
      <c r="Y65" s="91"/>
    </row>
    <row r="66" spans="3:25" s="44" customFormat="1" ht="13.5" customHeight="1" thickBot="1" x14ac:dyDescent="0.5">
      <c r="C66" s="164" t="s">
        <v>1578</v>
      </c>
      <c r="D66" s="165"/>
      <c r="E66" s="103"/>
      <c r="F66" s="85"/>
      <c r="G66" s="85"/>
      <c r="H66" s="85"/>
      <c r="I66" s="85"/>
      <c r="J66" s="85"/>
      <c r="K66" s="86" t="s">
        <v>1587</v>
      </c>
      <c r="M66" s="73" t="s">
        <v>1556</v>
      </c>
      <c r="N66" s="70"/>
      <c r="O66" s="63"/>
      <c r="P66" s="62" t="s">
        <v>1561</v>
      </c>
      <c r="Q66" s="108"/>
      <c r="R66" s="109"/>
      <c r="S66" s="110"/>
      <c r="U66" s="91"/>
      <c r="V66" s="92"/>
      <c r="W66" s="93"/>
      <c r="X66" s="93"/>
      <c r="Y66" s="41"/>
    </row>
    <row r="67" spans="3:25" s="44" customFormat="1" ht="13.5" customHeight="1" thickTop="1" thickBot="1" x14ac:dyDescent="0.5">
      <c r="C67" s="168" t="s">
        <v>1579</v>
      </c>
      <c r="D67" s="169"/>
      <c r="E67" s="104"/>
      <c r="F67" s="87"/>
      <c r="G67" s="87"/>
      <c r="H67" s="87"/>
      <c r="I67" s="87"/>
      <c r="J67" s="87"/>
      <c r="K67" s="88"/>
      <c r="M67" s="75">
        <f>SUM(X63:AC63)</f>
        <v>0</v>
      </c>
      <c r="N67" s="70"/>
      <c r="O67" s="63"/>
      <c r="P67" s="62" t="s">
        <v>1565</v>
      </c>
      <c r="Q67" s="108"/>
      <c r="R67" s="109"/>
      <c r="S67" s="110"/>
      <c r="U67" s="91"/>
      <c r="V67" s="93"/>
      <c r="W67" s="93"/>
      <c r="X67" s="93"/>
      <c r="Y67" s="93"/>
    </row>
    <row r="68" spans="3:25" s="44" customFormat="1" ht="13.5" customHeight="1" thickBot="1" x14ac:dyDescent="0.5">
      <c r="C68" s="79" t="s">
        <v>1586</v>
      </c>
      <c r="D68" s="80"/>
      <c r="E68" s="66" t="s">
        <v>14</v>
      </c>
      <c r="F68" s="66"/>
      <c r="G68" s="66"/>
      <c r="H68" s="66"/>
      <c r="I68" s="66"/>
      <c r="J68" s="66"/>
      <c r="K68" s="81"/>
      <c r="M68" s="73" t="s">
        <v>1582</v>
      </c>
      <c r="N68" s="70"/>
      <c r="O68" s="63"/>
      <c r="P68" s="62" t="s">
        <v>1566</v>
      </c>
      <c r="Q68" s="108"/>
      <c r="R68" s="109"/>
      <c r="S68" s="110"/>
      <c r="U68" s="94"/>
      <c r="V68" s="92"/>
      <c r="W68" s="93"/>
      <c r="X68" s="93"/>
      <c r="Y68" s="93"/>
    </row>
    <row r="69" spans="3:25" s="44" customFormat="1" ht="13.5" customHeight="1" thickTop="1" x14ac:dyDescent="0.45">
      <c r="C69" s="166"/>
      <c r="D69" s="167"/>
      <c r="E69" s="114"/>
      <c r="F69" s="89"/>
      <c r="G69" s="89"/>
      <c r="H69" s="89"/>
      <c r="I69" s="89"/>
      <c r="J69" s="89"/>
      <c r="K69" s="90"/>
      <c r="M69" s="76" t="str">
        <f>"300円×"&amp;M65&amp;"種目+600円×"&amp;M67&amp;"チーム"</f>
        <v>300円×0種目+600円×0チーム</v>
      </c>
      <c r="N69" s="70"/>
      <c r="O69" s="63"/>
      <c r="P69" s="62" t="s">
        <v>1567</v>
      </c>
      <c r="Q69" s="108"/>
      <c r="R69" s="109"/>
      <c r="S69" s="110"/>
      <c r="U69" s="94"/>
      <c r="V69" s="92"/>
      <c r="W69" s="93"/>
      <c r="X69" s="93"/>
      <c r="Y69" s="93"/>
    </row>
    <row r="70" spans="3:25" s="44" customFormat="1" ht="13.5" customHeight="1" thickBot="1" x14ac:dyDescent="0.5">
      <c r="C70" s="170"/>
      <c r="D70" s="171"/>
      <c r="E70" s="103"/>
      <c r="F70" s="85"/>
      <c r="G70" s="85"/>
      <c r="H70" s="85"/>
      <c r="I70" s="85"/>
      <c r="J70" s="85"/>
      <c r="K70" s="154"/>
      <c r="M70" s="95">
        <f>300*M65+600*M67</f>
        <v>0</v>
      </c>
      <c r="N70" s="71"/>
      <c r="O70" s="65"/>
      <c r="P70" s="64" t="s">
        <v>1568</v>
      </c>
      <c r="Q70" s="111"/>
      <c r="R70" s="112"/>
      <c r="S70" s="113"/>
      <c r="U70" s="58"/>
      <c r="V70" s="58"/>
    </row>
    <row r="71" spans="3:25" ht="13.2" customHeight="1" x14ac:dyDescent="0.45">
      <c r="C71" s="158"/>
      <c r="D71" s="159"/>
      <c r="E71" s="114"/>
      <c r="F71" s="89"/>
      <c r="G71" s="89"/>
      <c r="H71" s="89"/>
      <c r="I71" s="89"/>
      <c r="J71" s="89"/>
      <c r="K71" s="90"/>
    </row>
    <row r="72" spans="3:25" ht="13.2" customHeight="1" thickBot="1" x14ac:dyDescent="0.5">
      <c r="C72" s="160"/>
      <c r="D72" s="161"/>
      <c r="E72" s="151"/>
      <c r="F72" s="152"/>
      <c r="G72" s="152"/>
      <c r="H72" s="152"/>
      <c r="I72" s="152"/>
      <c r="J72" s="152"/>
      <c r="K72" s="153"/>
    </row>
  </sheetData>
  <sheetProtection sheet="1" objects="1" scenarios="1"/>
  <mergeCells count="7">
    <mergeCell ref="C72:D72"/>
    <mergeCell ref="C65:D65"/>
    <mergeCell ref="C66:D66"/>
    <mergeCell ref="C67:D67"/>
    <mergeCell ref="C69:D69"/>
    <mergeCell ref="C70:D70"/>
    <mergeCell ref="C71:D71"/>
  </mergeCells>
  <phoneticPr fontId="1"/>
  <conditionalFormatting sqref="C3:C62">
    <cfRule type="expression" dxfId="14" priority="11">
      <formula>AND(C3="",MOD(ROW(),2)=0)</formula>
    </cfRule>
    <cfRule type="expression" dxfId="13" priority="12">
      <formula>AND(C3="",MOD(ROW(),2)=1)</formula>
    </cfRule>
  </conditionalFormatting>
  <conditionalFormatting sqref="D3:D62 G3:G62 J3:M62 P3:S62">
    <cfRule type="expression" dxfId="12" priority="7">
      <formula>AND(D3="",$C3="女",MOD(ROW(),2)=0)</formula>
    </cfRule>
    <cfRule type="expression" dxfId="11" priority="8">
      <formula>AND(D3="",$C3="男",MOD(ROW(),2)=1)</formula>
    </cfRule>
    <cfRule type="expression" dxfId="10" priority="9">
      <formula>AND(D3="",$C3="男",MOD(ROW(),2)=0)</formula>
    </cfRule>
    <cfRule type="expression" dxfId="9" priority="10">
      <formula>D3=""</formula>
    </cfRule>
  </conditionalFormatting>
  <conditionalFormatting sqref="G3:G62 M3:M62">
    <cfRule type="expression" dxfId="8" priority="14">
      <formula>OR(COUNTIF(I3,"*"&amp;$F3&amp;"*")=0,COUNTIF(G3,"*"&amp;$C3&amp;"*")=0)</formula>
    </cfRule>
  </conditionalFormatting>
  <conditionalFormatting sqref="J3:J62 P3:P62">
    <cfRule type="expression" dxfId="7" priority="5">
      <formula>H3&lt;2</formula>
    </cfRule>
  </conditionalFormatting>
  <conditionalFormatting sqref="J3:M62 P3:S62 D3:D62 G3:G62">
    <cfRule type="expression" dxfId="6" priority="6">
      <formula>AND(D3="",$C3="女",MOD(ROW(),2)=1)</formula>
    </cfRule>
  </conditionalFormatting>
  <conditionalFormatting sqref="Q65:S67">
    <cfRule type="expression" dxfId="5" priority="4">
      <formula>AND(Q65="",MOD(ROW(),2)=1)</formula>
    </cfRule>
    <cfRule type="expression" dxfId="4" priority="15">
      <formula>AND(Q65="",MOD(ROW(),2)=0)</formula>
    </cfRule>
  </conditionalFormatting>
  <conditionalFormatting sqref="Q65:S70">
    <cfRule type="expression" dxfId="3" priority="1">
      <formula>COUNTIF($W$3:$W$62,$P65)=0</formula>
    </cfRule>
  </conditionalFormatting>
  <conditionalFormatting sqref="Q68:S70">
    <cfRule type="expression" dxfId="2" priority="2">
      <formula>AND(Q68="",MOD(ROW(),2)=1)</formula>
    </cfRule>
    <cfRule type="expression" dxfId="1" priority="3">
      <formula>AND(Q68="",MOD(ROW(),2)=0)</formula>
    </cfRule>
  </conditionalFormatting>
  <conditionalFormatting sqref="S3:S62">
    <cfRule type="expression" dxfId="0" priority="13">
      <formula>OR(COUNTIF(W:W,W3)&gt;6,COUNTIF(W:W,W3)&lt;4)</formula>
    </cfRule>
  </conditionalFormatting>
  <dataValidations count="2">
    <dataValidation type="list" allowBlank="1" showInputMessage="1" showErrorMessage="1" sqref="C3:C62" xr:uid="{444CACE8-B90C-411D-A514-D75AC724AF14}">
      <formula1>$A$2:$A$4</formula1>
    </dataValidation>
    <dataValidation type="list" allowBlank="1" showInputMessage="1" showErrorMessage="1" sqref="S3:S62" xr:uid="{68FC992A-C2BE-46F2-A554-9BBD3C94AB15}">
      <formula1>$A$6:$A$9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453F27-22D3-4E92-A47C-1F8E1973DEB0}">
          <x14:formula1>
            <xm:f>競技csv!$R$2:$R$21</xm:f>
          </x14:formula1>
          <xm:sqref>M3:M62 G3:G62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C34-600F-44E4-A851-1AEDB34ECE94}">
  <dimension ref="A1:AK121"/>
  <sheetViews>
    <sheetView topLeftCell="B1" workbookViewId="0">
      <pane xSplit="9" topLeftCell="Y1" activePane="topRight" state="frozen"/>
      <selection activeCell="A62" sqref="A62:P121"/>
      <selection pane="topRight" activeCell="A62" sqref="A62:P121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1330</v>
      </c>
      <c r="C1" t="s">
        <v>1331</v>
      </c>
      <c r="D1" t="s">
        <v>1332</v>
      </c>
      <c r="E1" t="s">
        <v>910</v>
      </c>
      <c r="F1" t="s">
        <v>1333</v>
      </c>
      <c r="G1" t="s">
        <v>1334</v>
      </c>
      <c r="H1" t="s">
        <v>1335</v>
      </c>
      <c r="I1" t="s">
        <v>1336</v>
      </c>
      <c r="J1" t="s">
        <v>1337</v>
      </c>
      <c r="K1" t="s">
        <v>1338</v>
      </c>
      <c r="L1" t="s">
        <v>1339</v>
      </c>
      <c r="M1" t="s">
        <v>1340</v>
      </c>
      <c r="N1" t="s">
        <v>1341</v>
      </c>
      <c r="O1" t="s">
        <v>1342</v>
      </c>
      <c r="P1" t="s">
        <v>1343</v>
      </c>
      <c r="Q1" t="s">
        <v>1344</v>
      </c>
      <c r="R1" t="s">
        <v>1345</v>
      </c>
      <c r="S1" t="s">
        <v>1346</v>
      </c>
      <c r="T1" t="s">
        <v>1347</v>
      </c>
      <c r="U1" t="s">
        <v>1348</v>
      </c>
      <c r="V1" t="s">
        <v>1386</v>
      </c>
      <c r="W1" t="s">
        <v>1387</v>
      </c>
      <c r="X1" t="s">
        <v>1388</v>
      </c>
      <c r="Y1" t="s">
        <v>1389</v>
      </c>
      <c r="Z1" t="s">
        <v>1390</v>
      </c>
      <c r="AA1" t="s">
        <v>1391</v>
      </c>
      <c r="AB1" t="s">
        <v>1392</v>
      </c>
      <c r="AC1" t="s">
        <v>1393</v>
      </c>
      <c r="AD1" t="s">
        <v>1394</v>
      </c>
      <c r="AE1" t="s">
        <v>1395</v>
      </c>
      <c r="AF1" t="s">
        <v>1396</v>
      </c>
      <c r="AG1" t="s">
        <v>1397</v>
      </c>
      <c r="AH1" t="s">
        <v>1398</v>
      </c>
      <c r="AI1" t="s">
        <v>1399</v>
      </c>
      <c r="AJ1" t="s">
        <v>1400</v>
      </c>
      <c r="AK1" t="s">
        <v>1401</v>
      </c>
    </row>
    <row r="2" spans="1:37" x14ac:dyDescent="0.45">
      <c r="A2">
        <f>IF(B1="","",A1+1)</f>
        <v>1</v>
      </c>
      <c r="B2" s="57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s="57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s="57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s="57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s="57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s="57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s="57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s="57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s="57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s="57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s="57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s="57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s="57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s="57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s="57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s="57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s="57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s="57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s="57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s="57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s="57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s="57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s="57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s="57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s="57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s="57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s="57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s="57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s="57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s="57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s="57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s="57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s="57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s="57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s="57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s="57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s="57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s="57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s="57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s="57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s="57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s="57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s="57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s="57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s="57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s="57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s="57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s="57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s="57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s="57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s="57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s="57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s="57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s="57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s="57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s="57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s="57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s="57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s="57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s="57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s="57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s="57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s="57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s="57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s="57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s="57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s="57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s="57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s="57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s="57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s="57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s="57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s="57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s="57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s="57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s="57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s="57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s="57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s="57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s="57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s="57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s="57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s="57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s="57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s="57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s="57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s="57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s="57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s="57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s="57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s="57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s="57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s="57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s="57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s="57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s="57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s="57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s="57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s="57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s="57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s="57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s="57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s="57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s="57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s="57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s="57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s="57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s="57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s="57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s="57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s="57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s="57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s="57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s="57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s="57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s="57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s="57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s="57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s="57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s="57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s="57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s="57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s="57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s="57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s="57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s="57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s="57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s="57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s="57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s="57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s="57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s="57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s="57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s="57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s="57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s="57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s="57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s="57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s="57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s="57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s="5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s="5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s="5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s="5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s="5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s="5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s="5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s="5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s="5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s="5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s="5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s="5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s="5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s="5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s="5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s="5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s="5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s="5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s="5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s="5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s="5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s="5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s="5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s="5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s="5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s="5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s="5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s="5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s="57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s="57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s="57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s="57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s="57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s="57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s="57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s="57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s="57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s="57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s="57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s="57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s="57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s="57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s="57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s="57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s="57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s="57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s="57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s="57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s="57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s="57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s="57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s="57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s="57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s="57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s="57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s="57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s="57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s="57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s="57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s="57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s="57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s="57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s="57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s="57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s="57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s="57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s="57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s="57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s="57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s="57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s="57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s="57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s="57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s="57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s="57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s="57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s="57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s="57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s="57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s="57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s="57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s="57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s="57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s="57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s="57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s="57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s="57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s="57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s="57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s="57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s="57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s="57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s="57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s="57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s="57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s="57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s="57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s="57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s="57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s="57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s="57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s="57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s="57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s="57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s="57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s="57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s="57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s="57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s="57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s="57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s="57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s="57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s="57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s="57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s="57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s="57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s="57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s="57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s="57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s="57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s="57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s="57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s="57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s="57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s="57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s="57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s="57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s="57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s="57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s="57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s="57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s="57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s="57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s="57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s="57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s="57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s="57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s="57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s="57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s="57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s="57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s="57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s="57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s="57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s="57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s="57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s="57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s="57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s="57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s="57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s="57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s="57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s="57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s="57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s="57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s="57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s="57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s="57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s="57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s="57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s="57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s="57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s="57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s="57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s="57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s="57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s="57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s="57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s="57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s="57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s="57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s="57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s="57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s="57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s="57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s="57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s="57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s="57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s="57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s="57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s="57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s="57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s="57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s="57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s="57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s="57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s="57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s="57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s="57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s="57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s="57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s="57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s="57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s="57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s="57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s="57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s="57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s="57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s="57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s="57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s="57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s="57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s="57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s="57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s="57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s="57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s="57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s="57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s="57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s="57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s="57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s="57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s="57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s="57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s="57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s="57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s="57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s="57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s="57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s="57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s="57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s="57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s="57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s="57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s="57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s="57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s="57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s="57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s="57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s="57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s="57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s="57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s="57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s="57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s="57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s="57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s="57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s="57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s="57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s="57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s="57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s="57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s="57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s="57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s="57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s="57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s="57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s="57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s="57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s="57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s="57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s="57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s="57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s="57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s="57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s="57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s="57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s="57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s="57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s="57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s="57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s="57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s="57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s="57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s="57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s="57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s="57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s="57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s="57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s="57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s="57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s="57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s="57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s="57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s="57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s="57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s="57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s="57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s="57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s="57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s="5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s="5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s="5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s="5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s="5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s="5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s="5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s="5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s="5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s="5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s="5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s="5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s="5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s="5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s="5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s="5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s="5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s="5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s="5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s="5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s="5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s="5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s="5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s="5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s="5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s="5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s="5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s="5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s="57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s="57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s="57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s="57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s="57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s="57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s="57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s="57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s="57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s="57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s="57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s="57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s="57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s="57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s="57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s="57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s="57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s="57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s="57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s="57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s="57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s="57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s="57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s="57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s="57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s="57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s="57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s="57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s="57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s="57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s="57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s="57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s="57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s="57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s="57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s="57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s="57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s="57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s="57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s="57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s="57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s="57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s="57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s="57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s="57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s="57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s="57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s="57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s="57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s="57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s="57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s="57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s="57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s="57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s="57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s="57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s="57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s="57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s="57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s="57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s="57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s="57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s="57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s="57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s="57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s="57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s="57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s="57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s="57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s="57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s="57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s="57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s="57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s="57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s="57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s="57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s="57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s="57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s="57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s="57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s="57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s="57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s="57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s="57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s="57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s="57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s="57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s="57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s="57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s="57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s="57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s="57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s="57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s="57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s="57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s="57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s="57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s="57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s="57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s="57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s="57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s="57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s="57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s="57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s="57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s="57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s="57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s="57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s="57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s="57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s="57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s="57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s="57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s="57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s="57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s="57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s="57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s="57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s="57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s="57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s="57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s="57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s="57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s="57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s="57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s="57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s="57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s="57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s="57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s="57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s="57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s="57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s="57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s="57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s="57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s="57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s="57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s="57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s="57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s="57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s="57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s="57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s="57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s="57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s="57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s="57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s="57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s="57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s="57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s="57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s="57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s="57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s="57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s="57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s="57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s="57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s="57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s="57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s="57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s="57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s="57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s="57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s="57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s="57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s="57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s="57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s="57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s="57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s="57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s="57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s="57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s="57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s="57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s="57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s="57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s="57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s="57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s="57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s="57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s="57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s="57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s="57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s="57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s="57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s="57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s="57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s="57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s="57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s="57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s="57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s="57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s="57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s="57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s="57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s="57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s="57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s="57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s="57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s="57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s="57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s="57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s="57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s="57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s="57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s="57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s="57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s="57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s="57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s="57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s="57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s="57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s="57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s="57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s="57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s="57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s="57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s="57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s="57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s="57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s="57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s="57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s="57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s="57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s="57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s="57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s="57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s="57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s="57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s="57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s="57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s="57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s="57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s="57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s="57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s="57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s="57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s="57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s="57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s="57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s="57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s="57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s="57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s="57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s="57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s="57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s="57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s="57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s="57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s="57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s="57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s="57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s="57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s="5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s="5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s="5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s="5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s="5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s="5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s="5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s="5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s="5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s="5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s="5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s="5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s="5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s="5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s="5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s="5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s="5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s="5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s="5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s="5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s="5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s="5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s="5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s="5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s="5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s="5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s="5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s="5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s="57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s="57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s="57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s="57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s="57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s="57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s="57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s="57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s="57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s="57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s="57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s="57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s="57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s="57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s="57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s="57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s="57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s="57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s="57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s="57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s="57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s="57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s="57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s="57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s="57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s="57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s="57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s="57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s="57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s="57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s="57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s="57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s="57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s="57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s="57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s="57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s="57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s="57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s="57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s="57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s="57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s="57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s="57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s="57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s="57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s="57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s="57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s="57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s="57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s="57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s="57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s="57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s="57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s="57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s="57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s="57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s="57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s="57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s="57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s="57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s="57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s="57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s="57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s="57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s="57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s="57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s="57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s="57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s="57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s="57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s="57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s="57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s="57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s="57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s="57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s="57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s="57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s="57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s="57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s="57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s="57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s="57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s="57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s="57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s="57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s="57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s="57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s="57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s="57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s="57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s="57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s="57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s="57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s="57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s="57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s="57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s="57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s="57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s="57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s="57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s="57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s="57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s="57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s="57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s="57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s="57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s="57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s="57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s="57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s="57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s="57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s="57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s="57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s="57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s="57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s="57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s="57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s="57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s="57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s="57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s="57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s="57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s="57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s="57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s="57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s="57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s="57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s="57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s="57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s="57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s="57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s="57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s="57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s="57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s="57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s="57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s="57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s="57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s="57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s="57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s="57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s="57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s="57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s="57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s="57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s="57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s="57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s="57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s="57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s="57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s="57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s="57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s="57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s="57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s="57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s="57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s="57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s="57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s="57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s="57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s="57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s="57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s="57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s="57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s="57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s="57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s="57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s="57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s="57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s="57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s="57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s="57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s="57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s="57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s="57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s="57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s="57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s="57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s="57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s="57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s="57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s="57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s="57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s="57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s="57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s="57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s="57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s="57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s="57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s="57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s="57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s="57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s="57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s="57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s="57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s="57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s="57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s="57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s="57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s="57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s="57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s="57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s="57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s="57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s="57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s="57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s="57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s="57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s="57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s="57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s="57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s="57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s="57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s="57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s="57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s="57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s="57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s="57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s="57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s="57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s="57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s="57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s="57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s="57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s="57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s="57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s="57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s="57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s="57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s="57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s="57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s="57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s="57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s="57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s="57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s="57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s="57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s="57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s="57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s="57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s="57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s="57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s="57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s="57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s="57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s="57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s="57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s="57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s="57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s="57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s="57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s="57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s="5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s="5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s="5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s="5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s="5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s="5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s="5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s="5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s="5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s="5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s="5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s="5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s="5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s="5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s="5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s="5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s="5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s="5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s="5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s="5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s="5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s="5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s="5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s="5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s="5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s="5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s="5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s="5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s="57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s="57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s="57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s="57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s="57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s="57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s="57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s="57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s="57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s="57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s="57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s="57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s="57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s="57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s="57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s="57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s="57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s="57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s="57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s="57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s="57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s="57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s="57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s="57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s="57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s="57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s="57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s="57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s="57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s="57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s="57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s="57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s="57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s="57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s="57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s="57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s="57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s="57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s="57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s="57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s="57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s="57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s="57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s="57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s="57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s="57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s="57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s="57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s="57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s="57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s="57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s="57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s="57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s="57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s="57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s="57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s="57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s="57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s="57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s="57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s="57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s="57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s="57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s="57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s="57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s="57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s="57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s="57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s="57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s="57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s="57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s="57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s="57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s="57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s="57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s="57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s="57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s="57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s="57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s="57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s="57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s="57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s="57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s="57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s="57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s="57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s="57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s="57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s="57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s="57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s="57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s="57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s="57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s="57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s="57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s="57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s="57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s="57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s="57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s="57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s="57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s="57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s="57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s="57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s="57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s="57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s="57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s="57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s="57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s="57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s="57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s="57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s="57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s="57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s="57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s="57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s="57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s="57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s="57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s="57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s="57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s="57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s="57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s="57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s="57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s="57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s="57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s="57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s="57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s="57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s="57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s="57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s="57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s="57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s="57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s="57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s="57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s="57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s="57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s="57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s="57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s="57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s="57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s="57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s="57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s="57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s="57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s="57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s="57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s="57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s="57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s="57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s="57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s="57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s="57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s="57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s="57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s="57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s="57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s="57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s="57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s="57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s="57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s="57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s="57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s="57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s="57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s="57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s="57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s="57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s="57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s="57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s="57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s="57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s="57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s="57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s="57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s="57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s="57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s="57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s="57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s="57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s="57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s="57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s="57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s="57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s="57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s="57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s="57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s="57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s="57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s="57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s="57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s="57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s="57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s="57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s="57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s="57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s="57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s="57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s="57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s="57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s="57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s="57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s="57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s="57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s="57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s="57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s="57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s="57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s="57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s="57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s="57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s="57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s="57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s="57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s="57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s="57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s="57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s="57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s="57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s="57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s="57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s="57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s="57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s="57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s="57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s="57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s="57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s="57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s="57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s="57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s="57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s="57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s="57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s="57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s="57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s="57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s="57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s="57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s="57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s="57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s="57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s="57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s="57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s="57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s="57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s="57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s="57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s="57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s="57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s="57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s="5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s="5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s="5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s="5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s="5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s="5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s="5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s="5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s="5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s="5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s="5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s="5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s="5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s="5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s="5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s="5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s="5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s="5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s="5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s="5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s="5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s="5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s="5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s="5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s="5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s="5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s="5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s="5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s="57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s="57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s="57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s="57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s="57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s="57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s="57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s="57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s="57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s="57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s="57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s="57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s="57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s="57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s="57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s="57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s="57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s="57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s="57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s="57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s="57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s="57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s="57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s="57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s="57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s="57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s="57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s="57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s="57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s="57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s="57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s="57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s="57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s="57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s="57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s="57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s="57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s="57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s="57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s="57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s="57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s="57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s="57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s="57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s="57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s="57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s="57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s="57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s="57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s="57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s="57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s="57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s="57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s="57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s="57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s="57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s="57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s="57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s="57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s="57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s="57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s="57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s="57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s="57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s="57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s="57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s="57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s="57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s="57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s="57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s="57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s="57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s="57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s="57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s="57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s="57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s="57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s="57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s="57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s="57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s="57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s="57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s="57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s="57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s="57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s="57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s="57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s="57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s="57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s="57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s="57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s="57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s="57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s="57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s="57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s="57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s="57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s="57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s="57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s="57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s="57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s="57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s="57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s="57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s="57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s="57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s="57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s="57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s="57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s="57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s="57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s="57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s="57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s="57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s="57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s="57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s="57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s="57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s="57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s="57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s="57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s="57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s="57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s="57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s="57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s="57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s="57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s="57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s="57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s="57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s="57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s="57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s="57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s="57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s="57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s="57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s="57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s="57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s="57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s="57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s="57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s="57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s="57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s="57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s="57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s="57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s="57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s="57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s="57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s="57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s="57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s="57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s="57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s="57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s="57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s="57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s="57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s="57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s="57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s="57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s="57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s="57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s="57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s="57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s="57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s="57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s="57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s="57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s="57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s="57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s="57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s="57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s="57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s="57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s="57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s="57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s="57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s="57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s="57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s="57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s="57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s="57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s="57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s="57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s="57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s="57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s="57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s="57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s="57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s="57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s="57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s="57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s="57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s="57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s="57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s="57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s="57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s="57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s="57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s="57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s="57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s="57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s="57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s="57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s="57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s="57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s="57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s="57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s="57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s="57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s="57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s="57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s="57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s="57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s="57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s="57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s="57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s="57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s="57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s="57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s="57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s="57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s="57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s="57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s="57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s="57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s="57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s="57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s="57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s="57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s="57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s="57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s="57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s="57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s="57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s="57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s="57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s="57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s="57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s="57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s="57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s="57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s="57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s="57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s="57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s="57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s="57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s="57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s="57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s="57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s="57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s="57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s="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s="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s="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s="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s="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s="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s="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s="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s="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s="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s="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s="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s="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s="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s="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s="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s="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s="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s="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s="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s="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s="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s="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s="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s="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s="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s="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s="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s="57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s="57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s="57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s="57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s="57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s="57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s="57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s="57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s="57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s="57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s="57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s="57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s="57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s="57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s="57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s="57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s="57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s="57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s="57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s="57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s="57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s="57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s="57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s="57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s="57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s="57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s="57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s="57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s="57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s="57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s="57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s="57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s="57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s="57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s="57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s="57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s="57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s="57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s="57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s="57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s="57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s="57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s="57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s="57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s="57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s="57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s="57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s="57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s="57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s="57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s="57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s="57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s="57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s="57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s="57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s="57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s="57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s="57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s="57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s="57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s="57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s="57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s="57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s="57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s="57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s="57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s="57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s="57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s="57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s="57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s="57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s="57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s="57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s="57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s="57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s="57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s="57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s="57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s="57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s="57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s="57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s="57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s="57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s="57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s="57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s="57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s="57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s="57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s="57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s="57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s="57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s="57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s="57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s="57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s="57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s="57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s="57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s="57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s="57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s="57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s="57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s="57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s="57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s="57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s="57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s="57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s="57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s="57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s="57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s="57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s="57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s="57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s="57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s="57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s="57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s="57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s="57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s="57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s="57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s="57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s="57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s="57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s="57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s="57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s="57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s="57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s="57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s="57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s="57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s="57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s="57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s="57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s="57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s="57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s="57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s="57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s="57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s="57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s="57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s="57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s="57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s="57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s="57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s="57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s="57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s="57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s="57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s="57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s="57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s="57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s="57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s="57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s="57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s="57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s="57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s="57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s="57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s="57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s="57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s="57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s="57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s="57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s="57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s="57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s="57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s="57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s="57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s="57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s="57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s="57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s="57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s="57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s="57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s="57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s="57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s="57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s="57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s="57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s="57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s="57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s="57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s="57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s="57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s="57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s="57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s="57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s="57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s="57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s="57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s="57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s="57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s="57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s="57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s="57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s="57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s="57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s="57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s="57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s="57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s="57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s="57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s="57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s="57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s="57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s="57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s="57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s="57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s="57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s="57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s="57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s="57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s="57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s="57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s="57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s="57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s="57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s="57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s="57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s="57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s="57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s="57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s="57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s="57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s="57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s="57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s="57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s="57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s="57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s="57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s="57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s="57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s="57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s="57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s="57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s="57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s="57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s="57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s="57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s="57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s="57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s="57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s="57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s="57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s="57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s="57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s="57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s="57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s="57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s="57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s="57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s="57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s="57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21" si="1">IF(B66="","",A66+1)</f>
        <v/>
      </c>
      <c r="B67" s="5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s="5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s="5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s="5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s="5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s="5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s="5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s="5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s="5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s="5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s="5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s="5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s="5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s="5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s="5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s="5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s="5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s="5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s="5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s="5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s="5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s="5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s="5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s="5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s="5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s="5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s="5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s="5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s="57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s="57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s="57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s="57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s="57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s="57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s="57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s="57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s="57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s="57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s="57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s="57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s="57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s="57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s="57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s="57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s="57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s="57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s="57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s="57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s="57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s="57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s="57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s="57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s="57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s="57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s="57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s="57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s="57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s="57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s="57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s="57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s="57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s="57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s="57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s="57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s="57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s="57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s="57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s="57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s="57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s="57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s="57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s="57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s="57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s="57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s="57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s="57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s="57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s="57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s="57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s="57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s="57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s="57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s="57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s="57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s="57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s="57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s="57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s="57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s="57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s="57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s="57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s="57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s="57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s="57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s="57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s="57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s="57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s="57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s="57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s="57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s="57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s="57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s="57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s="57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s="57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s="57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s="57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s="57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s="57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s="57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s="57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s="57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s="57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s="57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s="57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s="57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s="57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s="57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s="57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s="57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s="57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s="57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s="57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s="57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s="57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s="57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s="57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s="57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s="57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s="57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s="57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s="57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s="57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s="57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s="57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s="57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s="57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s="57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s="57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s="57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s="57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s="57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s="57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s="57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s="57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s="57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s="57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s="57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s="57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s="57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s="57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s="57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s="57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s="57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s="57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s="57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s="57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s="57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s="57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s="57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s="57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s="57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s="57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s="57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s="57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s="57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s="57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s="57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s="57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s="57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s="57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s="57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s="57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s="57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s="57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s="57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s="57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s="57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s="57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s="57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s="57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s="57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s="57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s="57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s="57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s="57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s="57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s="57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s="57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s="57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s="57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s="57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s="57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s="57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s="57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s="57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s="57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s="57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s="57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s="57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s="57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s="57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s="57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s="57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s="57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s="57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s="57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s="57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s="57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s="57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s="57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s="57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s="57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s="57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s="57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s="57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s="57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s="57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s="57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s="57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s="57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s="57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s="57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s="57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s="57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s="57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s="57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s="57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s="57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s="57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s="57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s="57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s="57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s="57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s="57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s="57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s="57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s="57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s="57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s="57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s="57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s="57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s="57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s="57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s="57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s="57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s="57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s="57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s="57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s="57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s="57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s="57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s="57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s="57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s="57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s="57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s="57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s="57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s="57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s="57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s="57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s="57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s="57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s="57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s="57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s="57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s="57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s="57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s="57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s="57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s="57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s="57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s="57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s="57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s="57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s="57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s="57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s="57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s="57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s="57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s="5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s="5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s="5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s="5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s="5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s="5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s="5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s="5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s="5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s="5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s="5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s="5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s="5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s="5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s="5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s="5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s="5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s="5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s="5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s="5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s="5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s="5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s="5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s="5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s="5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s="5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s="5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s="5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s="57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s="57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s="57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s="57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s="57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s="57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s="57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s="57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s="57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s="57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s="57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s="57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s="57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s="57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s="57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s="57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s="57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s="57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s="57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s="57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s="57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s="57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s="57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s="57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s="57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s="57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s="57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s="57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s="57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s="57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s="57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s="57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s="57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s="57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s="57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s="57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s="57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s="57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s="57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s="57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s="57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s="57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s="57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s="57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s="57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s="57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s="57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s="57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s="57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s="57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s="57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s="57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s="57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s="57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s="57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s="57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s="57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s="57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s="57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s="57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s="57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s="57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s="57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s="57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s="57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s="57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s="57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s="57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s="57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s="57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s="57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s="57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s="57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s="57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s="57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s="57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s="57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s="57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s="57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s="57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s="57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s="57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s="57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s="57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s="57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s="57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s="57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s="57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s="57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s="57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s="57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s="57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s="57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s="57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s="57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s="57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s="57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s="57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s="57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s="57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s="57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s="57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s="57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s="57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s="57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s="57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s="57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s="57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s="57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s="57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s="57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s="57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s="57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s="57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s="57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s="57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s="57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s="57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s="57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s="57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s="57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s="57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s="57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s="57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s="57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s="57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s="57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s="57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s="57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s="57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s="57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s="57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s="57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s="57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s="57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s="57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s="57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s="57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s="57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s="57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s="57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s="57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s="57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s="57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s="57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s="57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s="57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s="57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s="57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s="57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s="57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s="57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s="57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s="57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s="57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s="57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s="57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s="57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s="57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s="57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s="57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s="57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s="57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s="57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s="57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s="57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s="57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s="57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s="57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s="57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s="57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s="57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s="57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s="57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s="57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s="57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s="57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s="57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s="57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s="57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s="57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s="57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s="57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s="57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s="57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s="57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s="57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s="57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s="57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s="57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s="57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s="57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s="57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s="57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s="57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s="57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s="57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s="57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s="57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s="57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s="57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s="57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s="57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s="57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s="57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s="57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s="57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s="57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s="57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s="57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s="57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s="57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s="57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s="57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s="57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s="57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s="57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s="57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s="57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s="57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s="57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s="57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s="57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s="57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s="57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s="57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s="57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s="57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s="57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s="57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s="57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s="57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s="57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s="57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s="57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s="57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s="57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s="57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s="57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s="57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s="57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s="57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s="57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s="57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s="57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s="57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s="57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s="57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s="57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s="57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s="57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s="57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s="5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s="5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s="5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s="5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s="5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s="5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s="5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s="5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s="5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s="5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s="5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s="5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s="5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s="5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s="5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s="5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s="5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s="5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s="5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s="5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s="5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s="5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s="5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s="5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s="5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s="5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s="5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s="5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s="57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s="57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s="57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s="57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s="57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s="57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s="57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s="57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s="57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s="57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s="57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s="57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s="57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s="57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s="57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s="57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s="57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s="57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s="57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s="57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s="57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s="57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s="57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s="57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s="57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s="57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s="57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s="57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s="57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s="57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s="57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s="57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s="57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s="57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s="57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s="57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s="57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s="57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s="57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s="57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s="57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s="57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s="57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s="57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s="57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s="57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s="57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s="57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s="57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s="57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s="57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s="57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s="57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s="57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s="57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s="57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s="57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s="57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s="57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s="57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s="57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s="57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s="57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s="57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s="57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s="57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s="57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s="57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s="57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s="57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s="57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s="57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s="57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s="57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s="57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s="57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s="57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s="57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s="57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s="57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s="57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s="57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s="57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s="57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s="57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s="57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s="57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s="57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s="57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s="57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s="57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s="57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s="57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s="57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s="57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s="57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s="57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s="57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s="57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s="57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s="57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s="57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s="57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s="57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s="57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s="57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s="57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s="57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s="57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s="57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s="57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s="57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s="57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s="57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s="57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s="57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s="57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s="57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s="57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s="57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s="57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s="57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s="57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s="57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s="57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s="57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s="57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s="57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s="57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s="57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s="57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s="57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s="57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s="57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s="57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s="57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s="57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s="57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s="57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s="57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s="57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s="57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s="57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s="57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s="57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s="57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s="57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s="57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s="57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s="57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s="57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s="57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s="57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s="57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s="57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s="57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s="57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s="57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s="57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s="57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s="57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s="57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s="57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s="57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s="57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s="57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s="57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s="57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s="57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s="57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s="57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s="57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s="57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s="57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s="57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s="57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s="57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s="57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s="57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s="57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s="57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s="57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s="57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s="57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s="57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s="57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s="57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s="57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s="57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s="57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s="57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s="57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s="57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s="57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s="57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s="57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s="57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s="57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s="57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s="57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s="57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s="57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s="57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s="57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s="57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s="57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s="57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s="57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s="57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s="57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s="57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s="57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s="57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s="57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s="57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s="57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s="57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s="57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s="57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s="57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s="57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s="57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s="57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s="57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s="57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s="57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s="57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s="57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s="57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s="57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s="57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s="57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s="57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s="57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s="57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s="57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s="57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s="57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s="57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s="57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s="57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s="57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s="57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s="57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s="57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s="57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s="57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s="57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s="57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s="57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s="57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s="57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s="5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s="5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s="5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s="5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s="5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s="5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s="5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s="5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s="5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s="5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s="5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s="5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s="5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s="5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s="5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s="5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s="5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s="5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s="5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s="5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s="5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s="5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s="5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s="5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s="5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s="5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s="5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s="5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s="57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s="57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s="57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s="57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s="57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s="57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s="57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s="57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s="57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s="57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s="57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s="57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s="57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s="57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s="57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s="57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s="57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s="57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s="57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s="57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s="57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s="57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s="57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s="57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s="57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s="57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s="57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s="57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s="57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s="57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s="57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s="57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s="57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s="57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s="57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s="57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s="57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s="57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s="57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s="57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s="57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s="57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s="57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s="57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s="57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s="57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s="57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s="57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s="57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s="57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s="57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s="57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s="57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s="57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s="57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s="57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s="57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s="57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s="57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s="57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s="57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s="57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s="57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s="57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s="57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s="57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s="57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s="57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s="57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s="57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s="57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s="57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s="57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s="57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s="57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s="57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s="57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s="57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s="57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s="57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s="57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s="57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s="57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s="57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s="57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s="57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s="57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s="57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s="57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s="57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s="57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s="57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s="57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s="57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s="57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s="57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s="57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s="57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s="57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s="57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s="57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s="57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s="57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s="57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s="57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s="57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s="57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s="57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s="57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s="57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s="57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s="57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s="57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s="57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s="57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s="57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s="57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s="57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s="57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s="57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s="57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s="57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s="57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s="57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s="57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s="57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s="57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s="57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s="57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s="57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s="57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s="57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s="57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s="57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s="57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s="57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s="57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s="57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s="57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s="57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s="57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s="57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s="57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s="57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s="57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s="57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s="57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s="57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s="57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s="57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s="57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s="57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s="57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s="57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s="57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s="57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s="57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s="57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s="57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s="57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s="57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s="57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s="57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s="57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s="57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s="57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s="57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s="57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s="57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s="57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s="57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s="57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s="57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s="57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s="57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s="57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s="57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s="57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s="57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s="57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s="57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s="57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s="57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s="57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s="57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s="57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s="57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s="57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s="57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s="57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s="57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s="57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s="57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s="57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s="57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s="57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s="57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s="57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s="57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s="57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s="57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s="57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s="57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s="57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s="57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s="57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s="57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s="57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s="57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s="57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s="57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s="57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s="57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s="57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s="57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s="57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s="57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s="57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s="57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s="57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s="57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s="57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s="57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s="57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s="57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s="57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s="57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s="57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s="57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s="57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s="57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s="57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s="57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s="57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s="57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s="57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s="57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s="57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s="57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s="57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s="57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s="57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s="57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s="57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s="57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s="57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s="57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s="57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s="57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s="57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s="57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s="57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s="5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s="5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s="5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s="5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s="5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s="5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s="5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s="5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s="5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s="5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s="5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s="5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s="5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s="5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s="5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s="5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s="5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s="5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s="5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s="5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s="5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s="5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s="5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s="5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s="5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s="5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s="5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s="5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s="57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s="57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s="57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s="57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s="57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s="57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s="57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s="57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s="57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s="57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s="57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s="57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s="57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s="57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s="57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s="57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s="57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s="57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s="57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s="57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s="57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s="57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s="57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s="57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s="57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s="57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s="57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s="57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s="57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s="57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s="57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s="57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s="57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s="57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s="57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s="57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s="57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s="57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s="57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s="57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s="57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s="57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s="57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s="57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s="57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s="57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s="57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s="57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s="57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s="57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s="57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s="57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s="57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s="57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s="57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s="57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s="57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s="57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s="57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s="57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s="57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s="57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s="57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s="57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s="57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s="57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s="57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s="57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s="57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s="57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s="57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s="57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s="57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s="57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s="57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s="57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s="57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s="57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s="57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s="57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s="57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s="57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s="57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s="57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s="57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s="57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s="57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s="57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s="57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s="57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s="57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s="57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s="57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s="57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s="57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s="57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s="57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s="57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s="57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s="57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s="57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s="57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s="57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s="57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s="57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s="57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s="57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s="57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s="57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s="57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s="57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s="57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s="57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s="57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s="57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s="57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s="57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s="57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s="57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s="57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s="57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s="57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s="57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s="57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s="57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s="57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s="57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s="57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s="57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s="57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s="57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s="57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s="57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s="57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s="57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s="57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s="57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s="57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s="57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s="57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s="57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s="57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s="57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s="57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s="57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s="57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s="57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s="57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s="57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s="57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s="57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s="57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s="57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s="57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s="57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s="57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s="57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s="57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s="57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s="57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s="57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s="57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s="57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s="57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s="57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s="57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s="57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s="57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s="57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s="57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s="57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s="57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s="57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s="57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s="57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s="57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s="57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s="57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s="57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s="57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s="57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s="57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s="57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s="57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s="57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s="57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s="57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s="57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s="57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s="57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s="57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s="57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s="57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s="57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s="57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s="57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s="57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s="57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s="57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s="57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s="57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s="57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s="57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s="57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s="57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s="57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s="57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s="57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s="57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s="57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s="57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s="57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s="57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s="57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s="57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s="57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s="57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s="57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s="57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s="57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s="57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s="57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s="57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s="57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s="57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s="57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s="57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s="57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s="57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s="57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s="57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s="57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s="57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s="57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s="57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s="57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s="57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s="57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s="57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s="57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s="57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s="57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s="57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s="57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s="57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s="57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s="57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s="57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s="57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s="57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s="57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s="57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s="5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s="5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s="5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s="5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s="5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s="5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s="5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s="5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s="5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s="5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s="5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s="5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s="5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s="5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s="5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s="5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s="5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s="5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s="5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s="5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s="5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s="5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s="5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s="5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s="5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s="5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s="5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s="5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s="57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s="57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s="57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s="57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s="57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s="57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s="57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s="57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s="57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s="57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s="57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s="57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s="57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s="57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s="57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s="57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s="57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s="57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s="57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s="57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s="57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s="57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s="57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s="57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s="57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s="57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s="57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s="57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s="57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s="57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s="57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s="57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s="57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s="57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s="57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s="57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s="57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s="57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s="57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s="57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s="57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s="57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s="57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s="57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s="57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s="57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s="57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s="57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s="57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s="57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s="57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s="57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s="57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s="57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s="57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s="57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s="57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s="57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s="57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s="57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s="57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s="57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s="57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s="57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s="57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s="57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s="57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s="57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s="57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s="57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s="57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s="57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s="57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s="57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s="57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s="57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s="57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s="57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s="57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s="57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s="57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s="57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s="57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s="57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s="57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s="57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s="57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s="57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s="57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s="57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s="57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s="57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s="57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s="57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s="57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s="57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s="57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s="57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s="57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s="57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s="57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s="57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s="57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s="57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s="57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s="57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s="57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s="57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s="57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s="57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s="57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s="57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A62" sqref="A62:P121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1493</v>
      </c>
      <c r="C1" t="s">
        <v>1349</v>
      </c>
      <c r="D1" t="s">
        <v>1494</v>
      </c>
      <c r="E1" t="s">
        <v>1495</v>
      </c>
      <c r="F1" t="s">
        <v>1496</v>
      </c>
      <c r="G1" t="s">
        <v>1497</v>
      </c>
      <c r="H1" t="s">
        <v>1498</v>
      </c>
      <c r="I1" t="s">
        <v>1338</v>
      </c>
      <c r="J1" t="s">
        <v>1499</v>
      </c>
      <c r="K1" t="s">
        <v>1330</v>
      </c>
      <c r="L1" t="s">
        <v>1334</v>
      </c>
      <c r="M1" t="s">
        <v>1500</v>
      </c>
      <c r="N1" t="s">
        <v>1501</v>
      </c>
      <c r="O1" t="s">
        <v>1502</v>
      </c>
      <c r="P1" t="s">
        <v>1503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K121"/>
  <sheetViews>
    <sheetView topLeftCell="A110" workbookViewId="0">
      <pane xSplit="11" topLeftCell="L1" activePane="topRight" state="frozenSplit"/>
      <selection activeCell="A62" sqref="A62:P121"/>
      <selection pane="topRight" activeCell="A62" sqref="A62:P121"/>
    </sheetView>
  </sheetViews>
  <sheetFormatPr defaultRowHeight="18" x14ac:dyDescent="0.45"/>
  <sheetData>
    <row r="1" spans="1:37" x14ac:dyDescent="0.45">
      <c r="A1" s="157">
        <v>0</v>
      </c>
      <c r="B1" t="s">
        <v>1330</v>
      </c>
      <c r="C1" t="s">
        <v>1331</v>
      </c>
      <c r="D1" t="s">
        <v>1332</v>
      </c>
      <c r="E1" t="s">
        <v>910</v>
      </c>
      <c r="F1" t="s">
        <v>1333</v>
      </c>
      <c r="G1" t="s">
        <v>1334</v>
      </c>
      <c r="H1" t="s">
        <v>1335</v>
      </c>
      <c r="I1" t="s">
        <v>1336</v>
      </c>
      <c r="J1" t="s">
        <v>1337</v>
      </c>
      <c r="K1" t="s">
        <v>1338</v>
      </c>
      <c r="L1" t="s">
        <v>1339</v>
      </c>
      <c r="M1" t="s">
        <v>1340</v>
      </c>
      <c r="N1" t="s">
        <v>1341</v>
      </c>
      <c r="O1" t="s">
        <v>1342</v>
      </c>
      <c r="P1" t="s">
        <v>1343</v>
      </c>
      <c r="Q1" t="s">
        <v>1344</v>
      </c>
      <c r="R1" t="s">
        <v>1345</v>
      </c>
      <c r="S1" t="s">
        <v>1346</v>
      </c>
      <c r="T1" t="s">
        <v>1347</v>
      </c>
      <c r="U1" t="s">
        <v>1348</v>
      </c>
      <c r="V1" t="s">
        <v>1386</v>
      </c>
      <c r="W1" t="s">
        <v>1387</v>
      </c>
      <c r="X1" t="s">
        <v>1388</v>
      </c>
      <c r="Y1" t="s">
        <v>1389</v>
      </c>
      <c r="Z1" t="s">
        <v>1390</v>
      </c>
      <c r="AA1" t="s">
        <v>1391</v>
      </c>
      <c r="AB1" t="s">
        <v>1392</v>
      </c>
      <c r="AC1" t="s">
        <v>1393</v>
      </c>
      <c r="AD1" t="s">
        <v>1394</v>
      </c>
      <c r="AE1" t="s">
        <v>1395</v>
      </c>
      <c r="AF1" t="s">
        <v>1396</v>
      </c>
      <c r="AG1" t="s">
        <v>1397</v>
      </c>
      <c r="AH1" t="s">
        <v>1398</v>
      </c>
      <c r="AI1" t="s">
        <v>1399</v>
      </c>
      <c r="AJ1" t="s">
        <v>1400</v>
      </c>
      <c r="AK1" t="s">
        <v>1401</v>
      </c>
    </row>
    <row r="2" spans="1:37" x14ac:dyDescent="0.45">
      <c r="A2">
        <f>IF(B2="",A1,A1+1)</f>
        <v>0</v>
      </c>
      <c r="B2" t="str">
        <f>IF(中学一覧表!D3="","",IF(中学一覧表!C3="男",10000+中学一覧表!D3,20000+中学一覧表!D3))</f>
        <v/>
      </c>
      <c r="C2" t="str">
        <f ca="1">IF(中学一覧表!D3="","",VLOOKUP(VLOOKUP(中学一覧表!D3,INDIRECT("中学"&amp;中学一覧表!C3&amp;"選手データ!A:O"),MATCH("所属",INDIRECT("中学"&amp;中学一覧表!C3&amp;"選手データ!1:1"),0),0),所属csv!$A:$H,MATCH("所属コード",所属csv!$1:$1,0),0))</f>
        <v/>
      </c>
      <c r="F2" t="str">
        <f>IF(中学一覧表!D3="","",中学一覧表!D3)</f>
        <v/>
      </c>
      <c r="G2" t="str">
        <f ca="1">IF(中学一覧表!E3="","",中学一覧表!E3)</f>
        <v/>
      </c>
      <c r="H2" t="str">
        <f ca="1">IF(中学一覧表!D3="","",VLOOKUP(中学一覧表!D3,INDIRECT("中学"&amp;中学一覧表!C3&amp;"選手データ!A:O"),MATCH("ﾌﾘｶﾞﾅ(姓)",INDIRECT("中学"&amp;中学一覧表!C3&amp;"選手データ!1:1"),0),0)&amp;" "&amp;VLOOKUP(中学一覧表!D3,INDIRECT("中学"&amp;中学一覧表!C3&amp;"選手データ!A:O"),MATCH("ﾌﾘｶﾞﾅ(名)",INDIRECT("中学"&amp;中学一覧表!C3&amp;"選手データ!1:1"),0),0))</f>
        <v/>
      </c>
      <c r="I2" t="str">
        <f ca="1">IF(中学一覧表!E3="","",中学一覧表!E3)</f>
        <v/>
      </c>
      <c r="J2" t="str">
        <f ca="1">IF(中学一覧表!D3="","",VLOOKUP(中学一覧表!D3,INDIRECT("中学"&amp;中学一覧表!C3&amp;"選手データ!A:O"),MATCH("FAMILY NAME",INDIRECT("中学"&amp;中学一覧表!C3&amp;"選手データ!1:1"),0),0)&amp;" "&amp;VLOOKUP(中学一覧表!D3,INDIRECT("中学"&amp;中学一覧表!C3&amp;"選手データ!A:O"),MATCH("Firstname",INDIRECT("中学"&amp;中学一覧表!C3&amp;"選手データ!1:1"),0),0))</f>
        <v/>
      </c>
      <c r="K2" t="str">
        <f>IF(中学一覧表!D3="","","JPN")</f>
        <v/>
      </c>
      <c r="L2" t="str">
        <f>IF(中学一覧表!D3="","",IF(中学一覧表!C3="男",1,2))</f>
        <v/>
      </c>
      <c r="M2" t="str">
        <f>IF(中学一覧表!D3="","",中学一覧表!F3)</f>
        <v/>
      </c>
      <c r="N2" t="str">
        <f ca="1">IF(中学一覧表!D3="","",LEFT(VLOOKUP(中学一覧表!D3,INDIRECT("中学"&amp;中学一覧表!C3&amp;"選手データ!A:O"),MATCH("Birthday",INDIRECT("中学"&amp;中学一覧表!C3&amp;"選手データ!1:1"),0),0),4))</f>
        <v/>
      </c>
      <c r="O2" t="str">
        <f>IF(中学一覧表!D3="","","0")</f>
        <v/>
      </c>
      <c r="P2" t="str">
        <f>IF(中学一覧表!D3="","","千葉")</f>
        <v/>
      </c>
      <c r="R2" t="str">
        <f>IF(中学一覧表!G3="","",VLOOKUP(中学一覧表!G3,競技csv!$A:$O,MATCH("競技コード",競技csv!$1:$1,0),0))</f>
        <v/>
      </c>
      <c r="S2" t="str" cm="1">
        <f t="array" ref="S2">IF(中学一覧表!J3="","",中学一覧表!J3&amp;".")&amp;_xlfn.IFS(中学一覧表!K3="","",VLOOKUP(R2,競技csv!$B:$O,2,0)&lt;=31,TEXT(中学一覧表!K3,"00")&amp;".",TRUE,TEXT(中学一覧表!K3,"00")&amp;"m")&amp;IF(中学一覧表!L3="","",TEXT(中学一覧表!L3,"00"))</f>
        <v/>
      </c>
      <c r="T2" t="str">
        <f>IF(中学一覧表!G3="","","0")</f>
        <v/>
      </c>
      <c r="U2" t="str">
        <f>IF(中学一覧表!G3="","","2")</f>
        <v/>
      </c>
      <c r="V2" t="str">
        <f>IF(中学一覧表!M3="","",VLOOKUP(中学一覧表!M3,競技csv!$A:$O,MATCH("競技コード",競技csv!$1:$1,0),0))</f>
        <v/>
      </c>
      <c r="W2" t="str" cm="1">
        <f t="array" ref="W2">IF(中学一覧表!P3="","",中学一覧表!P3&amp;".")&amp;_xlfn.IFS(中学一覧表!Q3="","",VLOOKUP(V2,競技csv!$B:$O,2,0)&lt;=31,TEXT(中学一覧表!Q3,"00")&amp;".",TRUE,TEXT(中学一覧表!Q3,"00")&amp;"m")&amp;IF(中学一覧表!R3="","",TEXT(中学一覧表!R3,"00"))</f>
        <v/>
      </c>
      <c r="X2" t="str">
        <f>IF(中学一覧表!M3="","","0")</f>
        <v/>
      </c>
      <c r="Y2" t="str">
        <f>IF(中学一覧表!M3="","","2")</f>
        <v/>
      </c>
      <c r="Z2" t="str">
        <f>IF(中学一覧表!S3="","",VLOOKUP(中学一覧表!C3&amp;"子4X100mR",競技csv!A:O,MATCH("競技コード",競技csv!$1:$1,0),0))</f>
        <v/>
      </c>
      <c r="AA2" t="str">
        <f>IF(中学一覧表!T3="","",中学一覧表!T3&amp;".")&amp;IF(中学一覧表!U3="","",TEXT(中学一覧表!U3,"00")&amp;".")&amp;IF(中学一覧表!V3="","",TEXT(中学一覧表!V3,"00"))</f>
        <v/>
      </c>
      <c r="AB2" t="str">
        <f>IF(中学一覧表!S3="","","0")</f>
        <v/>
      </c>
      <c r="AC2" t="str">
        <f>IF(中学一覧表!S3="","","2")</f>
        <v/>
      </c>
    </row>
    <row r="3" spans="1:37" x14ac:dyDescent="0.45">
      <c r="A3">
        <f t="shared" ref="A3:A66" si="0">IF(B3="",A2,A2+1)</f>
        <v>0</v>
      </c>
      <c r="B3" t="str">
        <f>IF(中学一覧表!D4="","",IF(中学一覧表!C4="男",10000+中学一覧表!D4,20000+中学一覧表!D4))</f>
        <v/>
      </c>
      <c r="C3" t="str">
        <f ca="1">IF(中学一覧表!D4="","",VLOOKUP(VLOOKUP(中学一覧表!D4,INDIRECT("中学"&amp;中学一覧表!C4&amp;"選手データ!A:O"),MATCH("所属",INDIRECT("中学"&amp;中学一覧表!C4&amp;"選手データ!1:1"),0),0),所属csv!$A:$H,MATCH("所属コード",所属csv!$1:$1,0),0))</f>
        <v/>
      </c>
      <c r="F3" t="str">
        <f>IF(中学一覧表!D4="","",中学一覧表!D4)</f>
        <v/>
      </c>
      <c r="G3" t="str">
        <f ca="1">IF(中学一覧表!E4="","",中学一覧表!E4)</f>
        <v/>
      </c>
      <c r="H3" t="str">
        <f ca="1">IF(中学一覧表!D4="","",VLOOKUP(中学一覧表!D4,INDIRECT("中学"&amp;中学一覧表!C4&amp;"選手データ!A:O"),MATCH("ﾌﾘｶﾞﾅ(姓)",INDIRECT("中学"&amp;中学一覧表!C4&amp;"選手データ!1:1"),0),0)&amp;" "&amp;VLOOKUP(中学一覧表!D4,INDIRECT("中学"&amp;中学一覧表!C4&amp;"選手データ!A:O"),MATCH("ﾌﾘｶﾞﾅ(名)",INDIRECT("中学"&amp;中学一覧表!C4&amp;"選手データ!1:1"),0),0))</f>
        <v/>
      </c>
      <c r="I3" t="str">
        <f ca="1">IF(中学一覧表!E4="","",中学一覧表!E4)</f>
        <v/>
      </c>
      <c r="J3" t="str">
        <f ca="1">IF(中学一覧表!D4="","",VLOOKUP(中学一覧表!D4,INDIRECT("中学"&amp;中学一覧表!C4&amp;"選手データ!A:O"),MATCH("FAMILY NAME",INDIRECT("中学"&amp;中学一覧表!C4&amp;"選手データ!1:1"),0),0)&amp;" "&amp;VLOOKUP(中学一覧表!D4,INDIRECT("中学"&amp;中学一覧表!C4&amp;"選手データ!A:O"),MATCH("Firstname",INDIRECT("中学"&amp;中学一覧表!C4&amp;"選手データ!1:1"),0),0))</f>
        <v/>
      </c>
      <c r="K3" t="str">
        <f>IF(中学一覧表!D4="","","JPN")</f>
        <v/>
      </c>
      <c r="L3" t="str">
        <f>IF(中学一覧表!D4="","",IF(中学一覧表!C4="男",1,2))</f>
        <v/>
      </c>
      <c r="M3" t="str">
        <f>IF(中学一覧表!D4="","",中学一覧表!F4)</f>
        <v/>
      </c>
      <c r="N3" t="str">
        <f ca="1">IF(中学一覧表!D4="","",LEFT(VLOOKUP(中学一覧表!D4,INDIRECT("中学"&amp;中学一覧表!C4&amp;"選手データ!A:O"),MATCH("Birthday",INDIRECT("中学"&amp;中学一覧表!C4&amp;"選手データ!1:1"),0),0),4))</f>
        <v/>
      </c>
      <c r="O3" t="str">
        <f>IF(中学一覧表!D4="","","0")</f>
        <v/>
      </c>
      <c r="P3" t="str">
        <f>IF(中学一覧表!D4="","","千葉")</f>
        <v/>
      </c>
      <c r="R3" t="str">
        <f>IF(中学一覧表!G4="","",VLOOKUP(中学一覧表!G4,競技csv!$A:$O,MATCH("競技コード",競技csv!$1:$1,0),0))</f>
        <v/>
      </c>
      <c r="S3" t="str" cm="1">
        <f t="array" ref="S3">IF(中学一覧表!J4="","",中学一覧表!J4&amp;".")&amp;_xlfn.IFS(中学一覧表!K4="","",VLOOKUP(R3,競技csv!$B:$O,2,0)&lt;=31,TEXT(中学一覧表!K4,"00")&amp;".",TRUE,TEXT(中学一覧表!K4,"00")&amp;"m")&amp;IF(中学一覧表!L4="","",TEXT(中学一覧表!L4,"00"))</f>
        <v/>
      </c>
      <c r="T3" t="str">
        <f>IF(中学一覧表!G4="","","0")</f>
        <v/>
      </c>
      <c r="U3" t="str">
        <f>IF(中学一覧表!G4="","","2")</f>
        <v/>
      </c>
      <c r="V3" t="str">
        <f>IF(中学一覧表!M4="","",VLOOKUP(中学一覧表!M4,競技csv!$A:$O,MATCH("競技コード",競技csv!$1:$1,0),0))</f>
        <v/>
      </c>
      <c r="W3" t="str" cm="1">
        <f t="array" ref="W3">IF(中学一覧表!P4="","",中学一覧表!P4&amp;".")&amp;_xlfn.IFS(中学一覧表!Q4="","",VLOOKUP(V3,競技csv!$B:$O,2,0)&lt;=31,TEXT(中学一覧表!Q4,"00")&amp;".",TRUE,TEXT(中学一覧表!Q4,"00")&amp;"m")&amp;IF(中学一覧表!R4="","",TEXT(中学一覧表!R4,"00"))</f>
        <v/>
      </c>
      <c r="X3" t="str">
        <f>IF(中学一覧表!M4="","","0")</f>
        <v/>
      </c>
      <c r="Y3" t="str">
        <f>IF(中学一覧表!M4="","","2")</f>
        <v/>
      </c>
      <c r="Z3" t="str">
        <f>IF(中学一覧表!S4="","",VLOOKUP(中学一覧表!C4&amp;"子4X100mR",競技csv!A:O,MATCH("競技コード",競技csv!$1:$1,0),0))</f>
        <v/>
      </c>
      <c r="AA3" t="str">
        <f>IF(中学一覧表!T4="","",中学一覧表!T4&amp;".")&amp;IF(中学一覧表!U4="","",TEXT(中学一覧表!U4,"00")&amp;".")&amp;IF(中学一覧表!V4="","",TEXT(中学一覧表!V4,"00"))</f>
        <v/>
      </c>
      <c r="AB3" t="str">
        <f>IF(中学一覧表!S4="","","0")</f>
        <v/>
      </c>
      <c r="AC3" t="str">
        <f>IF(中学一覧表!S4="","","2")</f>
        <v/>
      </c>
    </row>
    <row r="4" spans="1:37" x14ac:dyDescent="0.45">
      <c r="A4">
        <f t="shared" si="0"/>
        <v>0</v>
      </c>
      <c r="B4" t="str">
        <f>IF(中学一覧表!D5="","",IF(中学一覧表!C5="男",10000+中学一覧表!D5,20000+中学一覧表!D5))</f>
        <v/>
      </c>
      <c r="C4" t="str">
        <f ca="1">IF(中学一覧表!D5="","",VLOOKUP(VLOOKUP(中学一覧表!D5,INDIRECT("中学"&amp;中学一覧表!C5&amp;"選手データ!A:O"),MATCH("所属",INDIRECT("中学"&amp;中学一覧表!C5&amp;"選手データ!1:1"),0),0),所属csv!$A:$H,MATCH("所属コード",所属csv!$1:$1,0),0))</f>
        <v/>
      </c>
      <c r="F4" t="str">
        <f>IF(中学一覧表!D5="","",中学一覧表!D5)</f>
        <v/>
      </c>
      <c r="G4" t="str">
        <f ca="1">IF(中学一覧表!E5="","",中学一覧表!E5)</f>
        <v/>
      </c>
      <c r="H4" t="str">
        <f ca="1">IF(中学一覧表!D5="","",VLOOKUP(中学一覧表!D5,INDIRECT("中学"&amp;中学一覧表!C5&amp;"選手データ!A:O"),MATCH("ﾌﾘｶﾞﾅ(姓)",INDIRECT("中学"&amp;中学一覧表!C5&amp;"選手データ!1:1"),0),0)&amp;" "&amp;VLOOKUP(中学一覧表!D5,INDIRECT("中学"&amp;中学一覧表!C5&amp;"選手データ!A:O"),MATCH("ﾌﾘｶﾞﾅ(名)",INDIRECT("中学"&amp;中学一覧表!C5&amp;"選手データ!1:1"),0),0))</f>
        <v/>
      </c>
      <c r="I4" t="str">
        <f ca="1">IF(中学一覧表!E5="","",中学一覧表!E5)</f>
        <v/>
      </c>
      <c r="J4" t="str">
        <f ca="1">IF(中学一覧表!D5="","",VLOOKUP(中学一覧表!D5,INDIRECT("中学"&amp;中学一覧表!C5&amp;"選手データ!A:O"),MATCH("FAMILY NAME",INDIRECT("中学"&amp;中学一覧表!C5&amp;"選手データ!1:1"),0),0)&amp;" "&amp;VLOOKUP(中学一覧表!D5,INDIRECT("中学"&amp;中学一覧表!C5&amp;"選手データ!A:O"),MATCH("Firstname",INDIRECT("中学"&amp;中学一覧表!C5&amp;"選手データ!1:1"),0),0))</f>
        <v/>
      </c>
      <c r="K4" t="str">
        <f>IF(中学一覧表!D5="","","JPN")</f>
        <v/>
      </c>
      <c r="L4" t="str">
        <f>IF(中学一覧表!D5="","",IF(中学一覧表!C5="男",1,2))</f>
        <v/>
      </c>
      <c r="M4" t="str">
        <f>IF(中学一覧表!D5="","",中学一覧表!F5)</f>
        <v/>
      </c>
      <c r="N4" t="str">
        <f ca="1">IF(中学一覧表!D5="","",LEFT(VLOOKUP(中学一覧表!D5,INDIRECT("中学"&amp;中学一覧表!C5&amp;"選手データ!A:O"),MATCH("Birthday",INDIRECT("中学"&amp;中学一覧表!C5&amp;"選手データ!1:1"),0),0),4))</f>
        <v/>
      </c>
      <c r="O4" t="str">
        <f>IF(中学一覧表!D5="","","0")</f>
        <v/>
      </c>
      <c r="P4" t="str">
        <f>IF(中学一覧表!D5="","","千葉")</f>
        <v/>
      </c>
      <c r="R4" t="str">
        <f>IF(中学一覧表!G5="","",VLOOKUP(中学一覧表!G5,競技csv!$A:$O,MATCH("競技コード",競技csv!$1:$1,0),0))</f>
        <v/>
      </c>
      <c r="S4" t="str" cm="1">
        <f t="array" ref="S4">IF(中学一覧表!J5="","",中学一覧表!J5&amp;".")&amp;_xlfn.IFS(中学一覧表!K5="","",VLOOKUP(R4,競技csv!$B:$O,2,0)&lt;=31,TEXT(中学一覧表!K5,"00")&amp;".",TRUE,TEXT(中学一覧表!K5,"00")&amp;"m")&amp;IF(中学一覧表!L5="","",TEXT(中学一覧表!L5,"00"))</f>
        <v/>
      </c>
      <c r="T4" t="str">
        <f>IF(中学一覧表!G5="","","0")</f>
        <v/>
      </c>
      <c r="U4" t="str">
        <f>IF(中学一覧表!G5="","","2")</f>
        <v/>
      </c>
      <c r="V4" t="str">
        <f>IF(中学一覧表!M5="","",VLOOKUP(中学一覧表!M5,競技csv!$A:$O,MATCH("競技コード",競技csv!$1:$1,0),0))</f>
        <v/>
      </c>
      <c r="W4" t="str" cm="1">
        <f t="array" ref="W4">IF(中学一覧表!P5="","",中学一覧表!P5&amp;".")&amp;_xlfn.IFS(中学一覧表!Q5="","",VLOOKUP(V4,競技csv!$B:$O,2,0)&lt;=31,TEXT(中学一覧表!Q5,"00")&amp;".",TRUE,TEXT(中学一覧表!Q5,"00")&amp;"m")&amp;IF(中学一覧表!R5="","",TEXT(中学一覧表!R5,"00"))</f>
        <v/>
      </c>
      <c r="X4" t="str">
        <f>IF(中学一覧表!M5="","","0")</f>
        <v/>
      </c>
      <c r="Y4" t="str">
        <f>IF(中学一覧表!M5="","","2")</f>
        <v/>
      </c>
      <c r="Z4" t="str">
        <f>IF(中学一覧表!S5="","",VLOOKUP(中学一覧表!C5&amp;"子4X100mR",競技csv!A:O,MATCH("競技コード",競技csv!$1:$1,0),0))</f>
        <v/>
      </c>
      <c r="AA4" t="str">
        <f>IF(中学一覧表!T5="","",中学一覧表!T5&amp;".")&amp;IF(中学一覧表!U5="","",TEXT(中学一覧表!U5,"00")&amp;".")&amp;IF(中学一覧表!V5="","",TEXT(中学一覧表!V5,"00"))</f>
        <v/>
      </c>
      <c r="AB4" t="str">
        <f>IF(中学一覧表!S5="","","0")</f>
        <v/>
      </c>
      <c r="AC4" t="str">
        <f>IF(中学一覧表!S5="","","2")</f>
        <v/>
      </c>
    </row>
    <row r="5" spans="1:37" x14ac:dyDescent="0.45">
      <c r="A5">
        <f t="shared" si="0"/>
        <v>0</v>
      </c>
      <c r="B5" t="str">
        <f>IF(中学一覧表!D6="","",IF(中学一覧表!C6="男",10000+中学一覧表!D6,20000+中学一覧表!D6))</f>
        <v/>
      </c>
      <c r="C5" t="str">
        <f ca="1">IF(中学一覧表!D6="","",VLOOKUP(VLOOKUP(中学一覧表!D6,INDIRECT("中学"&amp;中学一覧表!C6&amp;"選手データ!A:O"),MATCH("所属",INDIRECT("中学"&amp;中学一覧表!C6&amp;"選手データ!1:1"),0),0),所属csv!$A:$H,MATCH("所属コード",所属csv!$1:$1,0),0))</f>
        <v/>
      </c>
      <c r="F5" t="str">
        <f>IF(中学一覧表!D6="","",中学一覧表!D6)</f>
        <v/>
      </c>
      <c r="G5" t="str">
        <f ca="1">IF(中学一覧表!E6="","",中学一覧表!E6)</f>
        <v/>
      </c>
      <c r="H5" t="str">
        <f ca="1">IF(中学一覧表!D6="","",VLOOKUP(中学一覧表!D6,INDIRECT("中学"&amp;中学一覧表!C6&amp;"選手データ!A:O"),MATCH("ﾌﾘｶﾞﾅ(姓)",INDIRECT("中学"&amp;中学一覧表!C6&amp;"選手データ!1:1"),0),0)&amp;" "&amp;VLOOKUP(中学一覧表!D6,INDIRECT("中学"&amp;中学一覧表!C6&amp;"選手データ!A:O"),MATCH("ﾌﾘｶﾞﾅ(名)",INDIRECT("中学"&amp;中学一覧表!C6&amp;"選手データ!1:1"),0),0))</f>
        <v/>
      </c>
      <c r="I5" t="str">
        <f ca="1">IF(中学一覧表!E6="","",中学一覧表!E6)</f>
        <v/>
      </c>
      <c r="J5" t="str">
        <f ca="1">IF(中学一覧表!D6="","",VLOOKUP(中学一覧表!D6,INDIRECT("中学"&amp;中学一覧表!C6&amp;"選手データ!A:O"),MATCH("FAMILY NAME",INDIRECT("中学"&amp;中学一覧表!C6&amp;"選手データ!1:1"),0),0)&amp;" "&amp;VLOOKUP(中学一覧表!D6,INDIRECT("中学"&amp;中学一覧表!C6&amp;"選手データ!A:O"),MATCH("Firstname",INDIRECT("中学"&amp;中学一覧表!C6&amp;"選手データ!1:1"),0),0))</f>
        <v/>
      </c>
      <c r="K5" t="str">
        <f>IF(中学一覧表!D6="","","JPN")</f>
        <v/>
      </c>
      <c r="L5" t="str">
        <f>IF(中学一覧表!D6="","",IF(中学一覧表!C6="男",1,2))</f>
        <v/>
      </c>
      <c r="M5" t="str">
        <f>IF(中学一覧表!D6="","",中学一覧表!F6)</f>
        <v/>
      </c>
      <c r="N5" t="str">
        <f ca="1">IF(中学一覧表!D6="","",LEFT(VLOOKUP(中学一覧表!D6,INDIRECT("中学"&amp;中学一覧表!C6&amp;"選手データ!A:O"),MATCH("Birthday",INDIRECT("中学"&amp;中学一覧表!C6&amp;"選手データ!1:1"),0),0),4))</f>
        <v/>
      </c>
      <c r="O5" t="str">
        <f>IF(中学一覧表!D6="","","0")</f>
        <v/>
      </c>
      <c r="P5" t="str">
        <f>IF(中学一覧表!D6="","","千葉")</f>
        <v/>
      </c>
      <c r="R5" t="str">
        <f>IF(中学一覧表!G6="","",VLOOKUP(中学一覧表!G6,競技csv!$A:$O,MATCH("競技コード",競技csv!$1:$1,0),0))</f>
        <v/>
      </c>
      <c r="S5" t="str" cm="1">
        <f t="array" ref="S5">IF(中学一覧表!J6="","",中学一覧表!J6&amp;".")&amp;_xlfn.IFS(中学一覧表!K6="","",VLOOKUP(R5,競技csv!$B:$O,2,0)&lt;=31,TEXT(中学一覧表!K6,"00")&amp;".",TRUE,TEXT(中学一覧表!K6,"00")&amp;"m")&amp;IF(中学一覧表!L6="","",TEXT(中学一覧表!L6,"00"))</f>
        <v/>
      </c>
      <c r="T5" t="str">
        <f>IF(中学一覧表!G6="","","0")</f>
        <v/>
      </c>
      <c r="U5" t="str">
        <f>IF(中学一覧表!G6="","","2")</f>
        <v/>
      </c>
      <c r="V5" t="str">
        <f>IF(中学一覧表!M6="","",VLOOKUP(中学一覧表!M6,競技csv!$A:$O,MATCH("競技コード",競技csv!$1:$1,0),0))</f>
        <v/>
      </c>
      <c r="W5" t="str" cm="1">
        <f t="array" ref="W5">IF(中学一覧表!P6="","",中学一覧表!P6&amp;".")&amp;_xlfn.IFS(中学一覧表!Q6="","",VLOOKUP(V5,競技csv!$B:$O,2,0)&lt;=31,TEXT(中学一覧表!Q6,"00")&amp;".",TRUE,TEXT(中学一覧表!Q6,"00")&amp;"m")&amp;IF(中学一覧表!R6="","",TEXT(中学一覧表!R6,"00"))</f>
        <v/>
      </c>
      <c r="X5" t="str">
        <f>IF(中学一覧表!M6="","","0")</f>
        <v/>
      </c>
      <c r="Y5" t="str">
        <f>IF(中学一覧表!M6="","","2")</f>
        <v/>
      </c>
      <c r="Z5" t="str">
        <f>IF(中学一覧表!S6="","",VLOOKUP(中学一覧表!C6&amp;"子4X100mR",競技csv!A:O,MATCH("競技コード",競技csv!$1:$1,0),0))</f>
        <v/>
      </c>
      <c r="AA5" t="str">
        <f>IF(中学一覧表!T6="","",中学一覧表!T6&amp;".")&amp;IF(中学一覧表!U6="","",TEXT(中学一覧表!U6,"00")&amp;".")&amp;IF(中学一覧表!V6="","",TEXT(中学一覧表!V6,"00"))</f>
        <v/>
      </c>
      <c r="AB5" t="str">
        <f>IF(中学一覧表!S6="","","0")</f>
        <v/>
      </c>
      <c r="AC5" t="str">
        <f>IF(中学一覧表!S6="","","2")</f>
        <v/>
      </c>
    </row>
    <row r="6" spans="1:37" x14ac:dyDescent="0.45">
      <c r="A6">
        <f t="shared" si="0"/>
        <v>0</v>
      </c>
      <c r="B6" t="str">
        <f>IF(中学一覧表!D7="","",IF(中学一覧表!C7="男",10000+中学一覧表!D7,20000+中学一覧表!D7))</f>
        <v/>
      </c>
      <c r="C6" t="str">
        <f ca="1">IF(中学一覧表!D7="","",VLOOKUP(VLOOKUP(中学一覧表!D7,INDIRECT("中学"&amp;中学一覧表!C7&amp;"選手データ!A:O"),MATCH("所属",INDIRECT("中学"&amp;中学一覧表!C7&amp;"選手データ!1:1"),0),0),所属csv!$A:$H,MATCH("所属コード",所属csv!$1:$1,0),0))</f>
        <v/>
      </c>
      <c r="F6" t="str">
        <f>IF(中学一覧表!D7="","",中学一覧表!D7)</f>
        <v/>
      </c>
      <c r="G6" t="str">
        <f ca="1">IF(中学一覧表!E7="","",中学一覧表!E7)</f>
        <v/>
      </c>
      <c r="H6" t="str">
        <f ca="1">IF(中学一覧表!D7="","",VLOOKUP(中学一覧表!D7,INDIRECT("中学"&amp;中学一覧表!C7&amp;"選手データ!A:O"),MATCH("ﾌﾘｶﾞﾅ(姓)",INDIRECT("中学"&amp;中学一覧表!C7&amp;"選手データ!1:1"),0),0)&amp;" "&amp;VLOOKUP(中学一覧表!D7,INDIRECT("中学"&amp;中学一覧表!C7&amp;"選手データ!A:O"),MATCH("ﾌﾘｶﾞﾅ(名)",INDIRECT("中学"&amp;中学一覧表!C7&amp;"選手データ!1:1"),0),0))</f>
        <v/>
      </c>
      <c r="I6" t="str">
        <f ca="1">IF(中学一覧表!E7="","",中学一覧表!E7)</f>
        <v/>
      </c>
      <c r="J6" t="str">
        <f ca="1">IF(中学一覧表!D7="","",VLOOKUP(中学一覧表!D7,INDIRECT("中学"&amp;中学一覧表!C7&amp;"選手データ!A:O"),MATCH("FAMILY NAME",INDIRECT("中学"&amp;中学一覧表!C7&amp;"選手データ!1:1"),0),0)&amp;" "&amp;VLOOKUP(中学一覧表!D7,INDIRECT("中学"&amp;中学一覧表!C7&amp;"選手データ!A:O"),MATCH("Firstname",INDIRECT("中学"&amp;中学一覧表!C7&amp;"選手データ!1:1"),0),0))</f>
        <v/>
      </c>
      <c r="K6" t="str">
        <f>IF(中学一覧表!D7="","","JPN")</f>
        <v/>
      </c>
      <c r="L6" t="str">
        <f>IF(中学一覧表!D7="","",IF(中学一覧表!C7="男",1,2))</f>
        <v/>
      </c>
      <c r="M6" t="str">
        <f>IF(中学一覧表!D7="","",中学一覧表!F7)</f>
        <v/>
      </c>
      <c r="N6" t="str">
        <f ca="1">IF(中学一覧表!D7="","",LEFT(VLOOKUP(中学一覧表!D7,INDIRECT("中学"&amp;中学一覧表!C7&amp;"選手データ!A:O"),MATCH("Birthday",INDIRECT("中学"&amp;中学一覧表!C7&amp;"選手データ!1:1"),0),0),4))</f>
        <v/>
      </c>
      <c r="O6" t="str">
        <f>IF(中学一覧表!D7="","","0")</f>
        <v/>
      </c>
      <c r="P6" t="str">
        <f>IF(中学一覧表!D7="","","千葉")</f>
        <v/>
      </c>
      <c r="R6" t="str">
        <f>IF(中学一覧表!G7="","",VLOOKUP(中学一覧表!G7,競技csv!$A:$O,MATCH("競技コード",競技csv!$1:$1,0),0))</f>
        <v/>
      </c>
      <c r="S6" t="str" cm="1">
        <f t="array" ref="S6">IF(中学一覧表!J7="","",中学一覧表!J7&amp;".")&amp;_xlfn.IFS(中学一覧表!K7="","",VLOOKUP(R6,競技csv!$B:$O,2,0)&lt;=31,TEXT(中学一覧表!K7,"00")&amp;".",TRUE,TEXT(中学一覧表!K7,"00")&amp;"m")&amp;IF(中学一覧表!L7="","",TEXT(中学一覧表!L7,"00"))</f>
        <v/>
      </c>
      <c r="T6" t="str">
        <f>IF(中学一覧表!G7="","","0")</f>
        <v/>
      </c>
      <c r="U6" t="str">
        <f>IF(中学一覧表!G7="","","2")</f>
        <v/>
      </c>
      <c r="V6" t="str">
        <f>IF(中学一覧表!M7="","",VLOOKUP(中学一覧表!M7,競技csv!$A:$O,MATCH("競技コード",競技csv!$1:$1,0),0))</f>
        <v/>
      </c>
      <c r="W6" t="str" cm="1">
        <f t="array" ref="W6">IF(中学一覧表!P7="","",中学一覧表!P7&amp;".")&amp;_xlfn.IFS(中学一覧表!Q7="","",VLOOKUP(V6,競技csv!$B:$O,2,0)&lt;=31,TEXT(中学一覧表!Q7,"00")&amp;".",TRUE,TEXT(中学一覧表!Q7,"00")&amp;"m")&amp;IF(中学一覧表!R7="","",TEXT(中学一覧表!R7,"00"))</f>
        <v/>
      </c>
      <c r="X6" t="str">
        <f>IF(中学一覧表!M7="","","0")</f>
        <v/>
      </c>
      <c r="Y6" t="str">
        <f>IF(中学一覧表!M7="","","2")</f>
        <v/>
      </c>
      <c r="Z6" t="str">
        <f>IF(中学一覧表!S7="","",VLOOKUP(中学一覧表!C7&amp;"子4X100mR",競技csv!A:O,MATCH("競技コード",競技csv!$1:$1,0),0))</f>
        <v/>
      </c>
      <c r="AA6" t="str">
        <f>IF(中学一覧表!T7="","",中学一覧表!T7&amp;".")&amp;IF(中学一覧表!U7="","",TEXT(中学一覧表!U7,"00")&amp;".")&amp;IF(中学一覧表!V7="","",TEXT(中学一覧表!V7,"00"))</f>
        <v/>
      </c>
      <c r="AB6" t="str">
        <f>IF(中学一覧表!S7="","","0")</f>
        <v/>
      </c>
      <c r="AC6" t="str">
        <f>IF(中学一覧表!S7="","","2")</f>
        <v/>
      </c>
    </row>
    <row r="7" spans="1:37" x14ac:dyDescent="0.45">
      <c r="A7">
        <f t="shared" si="0"/>
        <v>0</v>
      </c>
      <c r="B7" t="str">
        <f>IF(中学一覧表!D8="","",IF(中学一覧表!C8="男",10000+中学一覧表!D8,20000+中学一覧表!D8))</f>
        <v/>
      </c>
      <c r="C7" t="str">
        <f ca="1">IF(中学一覧表!D8="","",VLOOKUP(VLOOKUP(中学一覧表!D8,INDIRECT("中学"&amp;中学一覧表!C8&amp;"選手データ!A:O"),MATCH("所属",INDIRECT("中学"&amp;中学一覧表!C8&amp;"選手データ!1:1"),0),0),所属csv!$A:$H,MATCH("所属コード",所属csv!$1:$1,0),0))</f>
        <v/>
      </c>
      <c r="F7" t="str">
        <f>IF(中学一覧表!D8="","",中学一覧表!D8)</f>
        <v/>
      </c>
      <c r="G7" t="str">
        <f ca="1">IF(中学一覧表!E8="","",中学一覧表!E8)</f>
        <v/>
      </c>
      <c r="H7" t="str">
        <f ca="1">IF(中学一覧表!D8="","",VLOOKUP(中学一覧表!D8,INDIRECT("中学"&amp;中学一覧表!C8&amp;"選手データ!A:O"),MATCH("ﾌﾘｶﾞﾅ(姓)",INDIRECT("中学"&amp;中学一覧表!C8&amp;"選手データ!1:1"),0),0)&amp;" "&amp;VLOOKUP(中学一覧表!D8,INDIRECT("中学"&amp;中学一覧表!C8&amp;"選手データ!A:O"),MATCH("ﾌﾘｶﾞﾅ(名)",INDIRECT("中学"&amp;中学一覧表!C8&amp;"選手データ!1:1"),0),0))</f>
        <v/>
      </c>
      <c r="I7" t="str">
        <f ca="1">IF(中学一覧表!E8="","",中学一覧表!E8)</f>
        <v/>
      </c>
      <c r="J7" t="str">
        <f ca="1">IF(中学一覧表!D8="","",VLOOKUP(中学一覧表!D8,INDIRECT("中学"&amp;中学一覧表!C8&amp;"選手データ!A:O"),MATCH("FAMILY NAME",INDIRECT("中学"&amp;中学一覧表!C8&amp;"選手データ!1:1"),0),0)&amp;" "&amp;VLOOKUP(中学一覧表!D8,INDIRECT("中学"&amp;中学一覧表!C8&amp;"選手データ!A:O"),MATCH("Firstname",INDIRECT("中学"&amp;中学一覧表!C8&amp;"選手データ!1:1"),0),0))</f>
        <v/>
      </c>
      <c r="K7" t="str">
        <f>IF(中学一覧表!D8="","","JPN")</f>
        <v/>
      </c>
      <c r="L7" t="str">
        <f>IF(中学一覧表!D8="","",IF(中学一覧表!C8="男",1,2))</f>
        <v/>
      </c>
      <c r="M7" t="str">
        <f>IF(中学一覧表!D8="","",中学一覧表!F8)</f>
        <v/>
      </c>
      <c r="N7" t="str">
        <f ca="1">IF(中学一覧表!D8="","",LEFT(VLOOKUP(中学一覧表!D8,INDIRECT("中学"&amp;中学一覧表!C8&amp;"選手データ!A:O"),MATCH("Birthday",INDIRECT("中学"&amp;中学一覧表!C8&amp;"選手データ!1:1"),0),0),4))</f>
        <v/>
      </c>
      <c r="O7" t="str">
        <f>IF(中学一覧表!D8="","","0")</f>
        <v/>
      </c>
      <c r="P7" t="str">
        <f>IF(中学一覧表!D8="","","千葉")</f>
        <v/>
      </c>
      <c r="R7" t="str">
        <f>IF(中学一覧表!G8="","",VLOOKUP(中学一覧表!G8,競技csv!$A:$O,MATCH("競技コード",競技csv!$1:$1,0),0))</f>
        <v/>
      </c>
      <c r="S7" t="str" cm="1">
        <f t="array" ref="S7">IF(中学一覧表!J8="","",中学一覧表!J8&amp;".")&amp;_xlfn.IFS(中学一覧表!K8="","",VLOOKUP(R7,競技csv!$B:$O,2,0)&lt;=31,TEXT(中学一覧表!K8,"00")&amp;".",TRUE,TEXT(中学一覧表!K8,"00")&amp;"m")&amp;IF(中学一覧表!L8="","",TEXT(中学一覧表!L8,"00"))</f>
        <v/>
      </c>
      <c r="T7" t="str">
        <f>IF(中学一覧表!G8="","","0")</f>
        <v/>
      </c>
      <c r="U7" t="str">
        <f>IF(中学一覧表!G8="","","2")</f>
        <v/>
      </c>
      <c r="V7" t="str">
        <f>IF(中学一覧表!M8="","",VLOOKUP(中学一覧表!M8,競技csv!$A:$O,MATCH("競技コード",競技csv!$1:$1,0),0))</f>
        <v/>
      </c>
      <c r="W7" t="str" cm="1">
        <f t="array" ref="W7">IF(中学一覧表!P8="","",中学一覧表!P8&amp;".")&amp;_xlfn.IFS(中学一覧表!Q8="","",VLOOKUP(V7,競技csv!$B:$O,2,0)&lt;=31,TEXT(中学一覧表!Q8,"00")&amp;".",TRUE,TEXT(中学一覧表!Q8,"00")&amp;"m")&amp;IF(中学一覧表!R8="","",TEXT(中学一覧表!R8,"00"))</f>
        <v/>
      </c>
      <c r="X7" t="str">
        <f>IF(中学一覧表!M8="","","0")</f>
        <v/>
      </c>
      <c r="Y7" t="str">
        <f>IF(中学一覧表!M8="","","2")</f>
        <v/>
      </c>
      <c r="Z7" t="str">
        <f>IF(中学一覧表!S8="","",VLOOKUP(中学一覧表!C8&amp;"子4X100mR",競技csv!A:O,MATCH("競技コード",競技csv!$1:$1,0),0))</f>
        <v/>
      </c>
      <c r="AA7" t="str">
        <f>IF(中学一覧表!T8="","",中学一覧表!T8&amp;".")&amp;IF(中学一覧表!U8="","",TEXT(中学一覧表!U8,"00")&amp;".")&amp;IF(中学一覧表!V8="","",TEXT(中学一覧表!V8,"00"))</f>
        <v/>
      </c>
      <c r="AB7" t="str">
        <f>IF(中学一覧表!S8="","","0")</f>
        <v/>
      </c>
      <c r="AC7" t="str">
        <f>IF(中学一覧表!S8="","","2")</f>
        <v/>
      </c>
    </row>
    <row r="8" spans="1:37" x14ac:dyDescent="0.45">
      <c r="A8">
        <f t="shared" si="0"/>
        <v>0</v>
      </c>
      <c r="B8" t="str">
        <f>IF(中学一覧表!D9="","",IF(中学一覧表!C9="男",10000+中学一覧表!D9,20000+中学一覧表!D9))</f>
        <v/>
      </c>
      <c r="C8" t="str">
        <f ca="1">IF(中学一覧表!D9="","",VLOOKUP(VLOOKUP(中学一覧表!D9,INDIRECT("中学"&amp;中学一覧表!C9&amp;"選手データ!A:O"),MATCH("所属",INDIRECT("中学"&amp;中学一覧表!C9&amp;"選手データ!1:1"),0),0),所属csv!$A:$H,MATCH("所属コード",所属csv!$1:$1,0),0))</f>
        <v/>
      </c>
      <c r="F8" t="str">
        <f>IF(中学一覧表!D9="","",中学一覧表!D9)</f>
        <v/>
      </c>
      <c r="G8" t="str">
        <f ca="1">IF(中学一覧表!E9="","",中学一覧表!E9)</f>
        <v/>
      </c>
      <c r="H8" t="str">
        <f ca="1">IF(中学一覧表!D9="","",VLOOKUP(中学一覧表!D9,INDIRECT("中学"&amp;中学一覧表!C9&amp;"選手データ!A:O"),MATCH("ﾌﾘｶﾞﾅ(姓)",INDIRECT("中学"&amp;中学一覧表!C9&amp;"選手データ!1:1"),0),0)&amp;" "&amp;VLOOKUP(中学一覧表!D9,INDIRECT("中学"&amp;中学一覧表!C9&amp;"選手データ!A:O"),MATCH("ﾌﾘｶﾞﾅ(名)",INDIRECT("中学"&amp;中学一覧表!C9&amp;"選手データ!1:1"),0),0))</f>
        <v/>
      </c>
      <c r="I8" t="str">
        <f ca="1">IF(中学一覧表!E9="","",中学一覧表!E9)</f>
        <v/>
      </c>
      <c r="J8" t="str">
        <f ca="1">IF(中学一覧表!D9="","",VLOOKUP(中学一覧表!D9,INDIRECT("中学"&amp;中学一覧表!C9&amp;"選手データ!A:O"),MATCH("FAMILY NAME",INDIRECT("中学"&amp;中学一覧表!C9&amp;"選手データ!1:1"),0),0)&amp;" "&amp;VLOOKUP(中学一覧表!D9,INDIRECT("中学"&amp;中学一覧表!C9&amp;"選手データ!A:O"),MATCH("Firstname",INDIRECT("中学"&amp;中学一覧表!C9&amp;"選手データ!1:1"),0),0))</f>
        <v/>
      </c>
      <c r="K8" t="str">
        <f>IF(中学一覧表!D9="","","JPN")</f>
        <v/>
      </c>
      <c r="L8" t="str">
        <f>IF(中学一覧表!D9="","",IF(中学一覧表!C9="男",1,2))</f>
        <v/>
      </c>
      <c r="M8" t="str">
        <f>IF(中学一覧表!D9="","",中学一覧表!F9)</f>
        <v/>
      </c>
      <c r="N8" t="str">
        <f ca="1">IF(中学一覧表!D9="","",LEFT(VLOOKUP(中学一覧表!D9,INDIRECT("中学"&amp;中学一覧表!C9&amp;"選手データ!A:O"),MATCH("Birthday",INDIRECT("中学"&amp;中学一覧表!C9&amp;"選手データ!1:1"),0),0),4))</f>
        <v/>
      </c>
      <c r="O8" t="str">
        <f>IF(中学一覧表!D9="","","0")</f>
        <v/>
      </c>
      <c r="P8" t="str">
        <f>IF(中学一覧表!D9="","","千葉")</f>
        <v/>
      </c>
      <c r="R8" t="str">
        <f>IF(中学一覧表!G9="","",VLOOKUP(中学一覧表!G9,競技csv!$A:$O,MATCH("競技コード",競技csv!$1:$1,0),0))</f>
        <v/>
      </c>
      <c r="S8" t="str" cm="1">
        <f t="array" ref="S8">IF(中学一覧表!J9="","",中学一覧表!J9&amp;".")&amp;_xlfn.IFS(中学一覧表!K9="","",VLOOKUP(R8,競技csv!$B:$O,2,0)&lt;=31,TEXT(中学一覧表!K9,"00")&amp;".",TRUE,TEXT(中学一覧表!K9,"00")&amp;"m")&amp;IF(中学一覧表!L9="","",TEXT(中学一覧表!L9,"00"))</f>
        <v/>
      </c>
      <c r="T8" t="str">
        <f>IF(中学一覧表!G9="","","0")</f>
        <v/>
      </c>
      <c r="U8" t="str">
        <f>IF(中学一覧表!G9="","","2")</f>
        <v/>
      </c>
      <c r="V8" t="str">
        <f>IF(中学一覧表!M9="","",VLOOKUP(中学一覧表!M9,競技csv!$A:$O,MATCH("競技コード",競技csv!$1:$1,0),0))</f>
        <v/>
      </c>
      <c r="W8" t="str" cm="1">
        <f t="array" ref="W8">IF(中学一覧表!P9="","",中学一覧表!P9&amp;".")&amp;_xlfn.IFS(中学一覧表!Q9="","",VLOOKUP(V8,競技csv!$B:$O,2,0)&lt;=31,TEXT(中学一覧表!Q9,"00")&amp;".",TRUE,TEXT(中学一覧表!Q9,"00")&amp;"m")&amp;IF(中学一覧表!R9="","",TEXT(中学一覧表!R9,"00"))</f>
        <v/>
      </c>
      <c r="X8" t="str">
        <f>IF(中学一覧表!M9="","","0")</f>
        <v/>
      </c>
      <c r="Y8" t="str">
        <f>IF(中学一覧表!M9="","","2")</f>
        <v/>
      </c>
      <c r="Z8" t="str">
        <f>IF(中学一覧表!S9="","",VLOOKUP(中学一覧表!C9&amp;"子4X100mR",競技csv!A:O,MATCH("競技コード",競技csv!$1:$1,0),0))</f>
        <v/>
      </c>
      <c r="AA8" t="str">
        <f>IF(中学一覧表!T9="","",中学一覧表!T9&amp;".")&amp;IF(中学一覧表!U9="","",TEXT(中学一覧表!U9,"00")&amp;".")&amp;IF(中学一覧表!V9="","",TEXT(中学一覧表!V9,"00"))</f>
        <v/>
      </c>
      <c r="AB8" t="str">
        <f>IF(中学一覧表!S9="","","0")</f>
        <v/>
      </c>
      <c r="AC8" t="str">
        <f>IF(中学一覧表!S9="","","2")</f>
        <v/>
      </c>
    </row>
    <row r="9" spans="1:37" x14ac:dyDescent="0.45">
      <c r="A9">
        <f t="shared" si="0"/>
        <v>0</v>
      </c>
      <c r="B9" t="str">
        <f>IF(中学一覧表!D10="","",IF(中学一覧表!C10="男",10000+中学一覧表!D10,20000+中学一覧表!D10))</f>
        <v/>
      </c>
      <c r="C9" t="str">
        <f ca="1">IF(中学一覧表!D10="","",VLOOKUP(VLOOKUP(中学一覧表!D10,INDIRECT("中学"&amp;中学一覧表!C10&amp;"選手データ!A:O"),MATCH("所属",INDIRECT("中学"&amp;中学一覧表!C10&amp;"選手データ!1:1"),0),0),所属csv!$A:$H,MATCH("所属コード",所属csv!$1:$1,0),0))</f>
        <v/>
      </c>
      <c r="F9" t="str">
        <f>IF(中学一覧表!D10="","",中学一覧表!D10)</f>
        <v/>
      </c>
      <c r="G9" t="str">
        <f ca="1">IF(中学一覧表!E10="","",中学一覧表!E10)</f>
        <v/>
      </c>
      <c r="H9" t="str">
        <f ca="1">IF(中学一覧表!D10="","",VLOOKUP(中学一覧表!D10,INDIRECT("中学"&amp;中学一覧表!C10&amp;"選手データ!A:O"),MATCH("ﾌﾘｶﾞﾅ(姓)",INDIRECT("中学"&amp;中学一覧表!C10&amp;"選手データ!1:1"),0),0)&amp;" "&amp;VLOOKUP(中学一覧表!D10,INDIRECT("中学"&amp;中学一覧表!C10&amp;"選手データ!A:O"),MATCH("ﾌﾘｶﾞﾅ(名)",INDIRECT("中学"&amp;中学一覧表!C10&amp;"選手データ!1:1"),0),0))</f>
        <v/>
      </c>
      <c r="I9" t="str">
        <f ca="1">IF(中学一覧表!E10="","",中学一覧表!E10)</f>
        <v/>
      </c>
      <c r="J9" t="str">
        <f ca="1">IF(中学一覧表!D10="","",VLOOKUP(中学一覧表!D10,INDIRECT("中学"&amp;中学一覧表!C10&amp;"選手データ!A:O"),MATCH("FAMILY NAME",INDIRECT("中学"&amp;中学一覧表!C10&amp;"選手データ!1:1"),0),0)&amp;" "&amp;VLOOKUP(中学一覧表!D10,INDIRECT("中学"&amp;中学一覧表!C10&amp;"選手データ!A:O"),MATCH("Firstname",INDIRECT("中学"&amp;中学一覧表!C10&amp;"選手データ!1:1"),0),0))</f>
        <v/>
      </c>
      <c r="K9" t="str">
        <f>IF(中学一覧表!D10="","","JPN")</f>
        <v/>
      </c>
      <c r="L9" t="str">
        <f>IF(中学一覧表!D10="","",IF(中学一覧表!C10="男",1,2))</f>
        <v/>
      </c>
      <c r="M9" t="str">
        <f>IF(中学一覧表!D10="","",中学一覧表!F10)</f>
        <v/>
      </c>
      <c r="N9" t="str">
        <f ca="1">IF(中学一覧表!D10="","",LEFT(VLOOKUP(中学一覧表!D10,INDIRECT("中学"&amp;中学一覧表!C10&amp;"選手データ!A:O"),MATCH("Birthday",INDIRECT("中学"&amp;中学一覧表!C10&amp;"選手データ!1:1"),0),0),4))</f>
        <v/>
      </c>
      <c r="O9" t="str">
        <f>IF(中学一覧表!D10="","","0")</f>
        <v/>
      </c>
      <c r="P9" t="str">
        <f>IF(中学一覧表!D10="","","千葉")</f>
        <v/>
      </c>
      <c r="R9" t="str">
        <f>IF(中学一覧表!G10="","",VLOOKUP(中学一覧表!G10,競技csv!$A:$O,MATCH("競技コード",競技csv!$1:$1,0),0))</f>
        <v/>
      </c>
      <c r="S9" t="str" cm="1">
        <f t="array" ref="S9">IF(中学一覧表!J10="","",中学一覧表!J10&amp;".")&amp;_xlfn.IFS(中学一覧表!K10="","",VLOOKUP(R9,競技csv!$B:$O,2,0)&lt;=31,TEXT(中学一覧表!K10,"00")&amp;".",TRUE,TEXT(中学一覧表!K10,"00")&amp;"m")&amp;IF(中学一覧表!L10="","",TEXT(中学一覧表!L10,"00"))</f>
        <v/>
      </c>
      <c r="T9" t="str">
        <f>IF(中学一覧表!G10="","","0")</f>
        <v/>
      </c>
      <c r="U9" t="str">
        <f>IF(中学一覧表!G10="","","2")</f>
        <v/>
      </c>
      <c r="V9" t="str">
        <f>IF(中学一覧表!M10="","",VLOOKUP(中学一覧表!M10,競技csv!$A:$O,MATCH("競技コード",競技csv!$1:$1,0),0))</f>
        <v/>
      </c>
      <c r="W9" t="str" cm="1">
        <f t="array" ref="W9">IF(中学一覧表!P10="","",中学一覧表!P10&amp;".")&amp;_xlfn.IFS(中学一覧表!Q10="","",VLOOKUP(V9,競技csv!$B:$O,2,0)&lt;=31,TEXT(中学一覧表!Q10,"00")&amp;".",TRUE,TEXT(中学一覧表!Q10,"00")&amp;"m")&amp;IF(中学一覧表!R10="","",TEXT(中学一覧表!R10,"00"))</f>
        <v/>
      </c>
      <c r="X9" t="str">
        <f>IF(中学一覧表!M10="","","0")</f>
        <v/>
      </c>
      <c r="Y9" t="str">
        <f>IF(中学一覧表!M10="","","2")</f>
        <v/>
      </c>
      <c r="Z9" t="str">
        <f>IF(中学一覧表!S10="","",VLOOKUP(中学一覧表!C10&amp;"子4X100mR",競技csv!A:O,MATCH("競技コード",競技csv!$1:$1,0),0))</f>
        <v/>
      </c>
      <c r="AA9" t="str">
        <f>IF(中学一覧表!T10="","",中学一覧表!T10&amp;".")&amp;IF(中学一覧表!U10="","",TEXT(中学一覧表!U10,"00")&amp;".")&amp;IF(中学一覧表!V10="","",TEXT(中学一覧表!V10,"00"))</f>
        <v/>
      </c>
      <c r="AB9" t="str">
        <f>IF(中学一覧表!S10="","","0")</f>
        <v/>
      </c>
      <c r="AC9" t="str">
        <f>IF(中学一覧表!S10="","","2")</f>
        <v/>
      </c>
    </row>
    <row r="10" spans="1:37" x14ac:dyDescent="0.45">
      <c r="A10">
        <f t="shared" si="0"/>
        <v>0</v>
      </c>
      <c r="B10" t="str">
        <f>IF(中学一覧表!D11="","",IF(中学一覧表!C11="男",10000+中学一覧表!D11,20000+中学一覧表!D11))</f>
        <v/>
      </c>
      <c r="C10" t="str">
        <f ca="1">IF(中学一覧表!D11="","",VLOOKUP(VLOOKUP(中学一覧表!D11,INDIRECT("中学"&amp;中学一覧表!C11&amp;"選手データ!A:O"),MATCH("所属",INDIRECT("中学"&amp;中学一覧表!C11&amp;"選手データ!1:1"),0),0),所属csv!$A:$H,MATCH("所属コード",所属csv!$1:$1,0),0))</f>
        <v/>
      </c>
      <c r="F10" t="str">
        <f>IF(中学一覧表!D11="","",中学一覧表!D11)</f>
        <v/>
      </c>
      <c r="G10" t="str">
        <f ca="1">IF(中学一覧表!E11="","",中学一覧表!E11)</f>
        <v/>
      </c>
      <c r="H10" t="str">
        <f ca="1">IF(中学一覧表!D11="","",VLOOKUP(中学一覧表!D11,INDIRECT("中学"&amp;中学一覧表!C11&amp;"選手データ!A:O"),MATCH("ﾌﾘｶﾞﾅ(姓)",INDIRECT("中学"&amp;中学一覧表!C11&amp;"選手データ!1:1"),0),0)&amp;" "&amp;VLOOKUP(中学一覧表!D11,INDIRECT("中学"&amp;中学一覧表!C11&amp;"選手データ!A:O"),MATCH("ﾌﾘｶﾞﾅ(名)",INDIRECT("中学"&amp;中学一覧表!C11&amp;"選手データ!1:1"),0),0))</f>
        <v/>
      </c>
      <c r="I10" t="str">
        <f ca="1">IF(中学一覧表!E11="","",中学一覧表!E11)</f>
        <v/>
      </c>
      <c r="J10" t="str">
        <f ca="1">IF(中学一覧表!D11="","",VLOOKUP(中学一覧表!D11,INDIRECT("中学"&amp;中学一覧表!C11&amp;"選手データ!A:O"),MATCH("FAMILY NAME",INDIRECT("中学"&amp;中学一覧表!C11&amp;"選手データ!1:1"),0),0)&amp;" "&amp;VLOOKUP(中学一覧表!D11,INDIRECT("中学"&amp;中学一覧表!C11&amp;"選手データ!A:O"),MATCH("Firstname",INDIRECT("中学"&amp;中学一覧表!C11&amp;"選手データ!1:1"),0),0))</f>
        <v/>
      </c>
      <c r="K10" t="str">
        <f>IF(中学一覧表!D11="","","JPN")</f>
        <v/>
      </c>
      <c r="L10" t="str">
        <f>IF(中学一覧表!D11="","",IF(中学一覧表!C11="男",1,2))</f>
        <v/>
      </c>
      <c r="M10" t="str">
        <f>IF(中学一覧表!D11="","",中学一覧表!F11)</f>
        <v/>
      </c>
      <c r="N10" t="str">
        <f ca="1">IF(中学一覧表!D11="","",LEFT(VLOOKUP(中学一覧表!D11,INDIRECT("中学"&amp;中学一覧表!C11&amp;"選手データ!A:O"),MATCH("Birthday",INDIRECT("中学"&amp;中学一覧表!C11&amp;"選手データ!1:1"),0),0),4))</f>
        <v/>
      </c>
      <c r="O10" t="str">
        <f>IF(中学一覧表!D11="","","0")</f>
        <v/>
      </c>
      <c r="P10" t="str">
        <f>IF(中学一覧表!D11="","","千葉")</f>
        <v/>
      </c>
      <c r="R10" t="str">
        <f>IF(中学一覧表!G11="","",VLOOKUP(中学一覧表!G11,競技csv!$A:$O,MATCH("競技コード",競技csv!$1:$1,0),0))</f>
        <v/>
      </c>
      <c r="S10" t="str" cm="1">
        <f t="array" ref="S10">IF(中学一覧表!J11="","",中学一覧表!J11&amp;".")&amp;_xlfn.IFS(中学一覧表!K11="","",VLOOKUP(R10,競技csv!$B:$O,2,0)&lt;=31,TEXT(中学一覧表!K11,"00")&amp;".",TRUE,TEXT(中学一覧表!K11,"00")&amp;"m")&amp;IF(中学一覧表!L11="","",TEXT(中学一覧表!L11,"00"))</f>
        <v/>
      </c>
      <c r="T10" t="str">
        <f>IF(中学一覧表!G11="","","0")</f>
        <v/>
      </c>
      <c r="U10" t="str">
        <f>IF(中学一覧表!G11="","","2")</f>
        <v/>
      </c>
      <c r="V10" t="str">
        <f>IF(中学一覧表!M11="","",VLOOKUP(中学一覧表!M11,競技csv!$A:$O,MATCH("競技コード",競技csv!$1:$1,0),0))</f>
        <v/>
      </c>
      <c r="W10" t="str" cm="1">
        <f t="array" ref="W10">IF(中学一覧表!P11="","",中学一覧表!P11&amp;".")&amp;_xlfn.IFS(中学一覧表!Q11="","",VLOOKUP(V10,競技csv!$B:$O,2,0)&lt;=31,TEXT(中学一覧表!Q11,"00")&amp;".",TRUE,TEXT(中学一覧表!Q11,"00")&amp;"m")&amp;IF(中学一覧表!R11="","",TEXT(中学一覧表!R11,"00"))</f>
        <v/>
      </c>
      <c r="X10" t="str">
        <f>IF(中学一覧表!M11="","","0")</f>
        <v/>
      </c>
      <c r="Y10" t="str">
        <f>IF(中学一覧表!M11="","","2")</f>
        <v/>
      </c>
      <c r="Z10" t="str">
        <f>IF(中学一覧表!S11="","",VLOOKUP(中学一覧表!C11&amp;"子4X100mR",競技csv!A:O,MATCH("競技コード",競技csv!$1:$1,0),0))</f>
        <v/>
      </c>
      <c r="AA10" t="str">
        <f>IF(中学一覧表!T11="","",中学一覧表!T11&amp;".")&amp;IF(中学一覧表!U11="","",TEXT(中学一覧表!U11,"00")&amp;".")&amp;IF(中学一覧表!V11="","",TEXT(中学一覧表!V11,"00"))</f>
        <v/>
      </c>
      <c r="AB10" t="str">
        <f>IF(中学一覧表!S11="","","0")</f>
        <v/>
      </c>
      <c r="AC10" t="str">
        <f>IF(中学一覧表!S11="","","2")</f>
        <v/>
      </c>
    </row>
    <row r="11" spans="1:37" x14ac:dyDescent="0.45">
      <c r="A11">
        <f t="shared" si="0"/>
        <v>0</v>
      </c>
      <c r="B11" t="str">
        <f>IF(中学一覧表!D12="","",IF(中学一覧表!C12="男",10000+中学一覧表!D12,20000+中学一覧表!D12))</f>
        <v/>
      </c>
      <c r="C11" t="str">
        <f ca="1">IF(中学一覧表!D12="","",VLOOKUP(VLOOKUP(中学一覧表!D12,INDIRECT("中学"&amp;中学一覧表!C12&amp;"選手データ!A:O"),MATCH("所属",INDIRECT("中学"&amp;中学一覧表!C12&amp;"選手データ!1:1"),0),0),所属csv!$A:$H,MATCH("所属コード",所属csv!$1:$1,0),0))</f>
        <v/>
      </c>
      <c r="F11" t="str">
        <f>IF(中学一覧表!D12="","",中学一覧表!D12)</f>
        <v/>
      </c>
      <c r="G11" t="str">
        <f ca="1">IF(中学一覧表!E12="","",中学一覧表!E12)</f>
        <v/>
      </c>
      <c r="H11" t="str">
        <f ca="1">IF(中学一覧表!D12="","",VLOOKUP(中学一覧表!D12,INDIRECT("中学"&amp;中学一覧表!C12&amp;"選手データ!A:O"),MATCH("ﾌﾘｶﾞﾅ(姓)",INDIRECT("中学"&amp;中学一覧表!C12&amp;"選手データ!1:1"),0),0)&amp;" "&amp;VLOOKUP(中学一覧表!D12,INDIRECT("中学"&amp;中学一覧表!C12&amp;"選手データ!A:O"),MATCH("ﾌﾘｶﾞﾅ(名)",INDIRECT("中学"&amp;中学一覧表!C12&amp;"選手データ!1:1"),0),0))</f>
        <v/>
      </c>
      <c r="I11" t="str">
        <f ca="1">IF(中学一覧表!E12="","",中学一覧表!E12)</f>
        <v/>
      </c>
      <c r="J11" t="str">
        <f ca="1">IF(中学一覧表!D12="","",VLOOKUP(中学一覧表!D12,INDIRECT("中学"&amp;中学一覧表!C12&amp;"選手データ!A:O"),MATCH("FAMILY NAME",INDIRECT("中学"&amp;中学一覧表!C12&amp;"選手データ!1:1"),0),0)&amp;" "&amp;VLOOKUP(中学一覧表!D12,INDIRECT("中学"&amp;中学一覧表!C12&amp;"選手データ!A:O"),MATCH("Firstname",INDIRECT("中学"&amp;中学一覧表!C12&amp;"選手データ!1:1"),0),0))</f>
        <v/>
      </c>
      <c r="K11" t="str">
        <f>IF(中学一覧表!D12="","","JPN")</f>
        <v/>
      </c>
      <c r="L11" t="str">
        <f>IF(中学一覧表!D12="","",IF(中学一覧表!C12="男",1,2))</f>
        <v/>
      </c>
      <c r="M11" t="str">
        <f>IF(中学一覧表!D12="","",中学一覧表!F12)</f>
        <v/>
      </c>
      <c r="N11" t="str">
        <f ca="1">IF(中学一覧表!D12="","",LEFT(VLOOKUP(中学一覧表!D12,INDIRECT("中学"&amp;中学一覧表!C12&amp;"選手データ!A:O"),MATCH("Birthday",INDIRECT("中学"&amp;中学一覧表!C12&amp;"選手データ!1:1"),0),0),4))</f>
        <v/>
      </c>
      <c r="O11" t="str">
        <f>IF(中学一覧表!D12="","","0")</f>
        <v/>
      </c>
      <c r="P11" t="str">
        <f>IF(中学一覧表!D12="","","千葉")</f>
        <v/>
      </c>
      <c r="R11" t="str">
        <f>IF(中学一覧表!G12="","",VLOOKUP(中学一覧表!G12,競技csv!$A:$O,MATCH("競技コード",競技csv!$1:$1,0),0))</f>
        <v/>
      </c>
      <c r="S11" t="str" cm="1">
        <f t="array" ref="S11">IF(中学一覧表!J12="","",中学一覧表!J12&amp;".")&amp;_xlfn.IFS(中学一覧表!K12="","",VLOOKUP(R11,競技csv!$B:$O,2,0)&lt;=31,TEXT(中学一覧表!K12,"00")&amp;".",TRUE,TEXT(中学一覧表!K12,"00")&amp;"m")&amp;IF(中学一覧表!L12="","",TEXT(中学一覧表!L12,"00"))</f>
        <v/>
      </c>
      <c r="T11" t="str">
        <f>IF(中学一覧表!G12="","","0")</f>
        <v/>
      </c>
      <c r="U11" t="str">
        <f>IF(中学一覧表!G12="","","2")</f>
        <v/>
      </c>
      <c r="V11" t="str">
        <f>IF(中学一覧表!M12="","",VLOOKUP(中学一覧表!M12,競技csv!$A:$O,MATCH("競技コード",競技csv!$1:$1,0),0))</f>
        <v/>
      </c>
      <c r="W11" t="str" cm="1">
        <f t="array" ref="W11">IF(中学一覧表!P12="","",中学一覧表!P12&amp;".")&amp;_xlfn.IFS(中学一覧表!Q12="","",VLOOKUP(V11,競技csv!$B:$O,2,0)&lt;=31,TEXT(中学一覧表!Q12,"00")&amp;".",TRUE,TEXT(中学一覧表!Q12,"00")&amp;"m")&amp;IF(中学一覧表!R12="","",TEXT(中学一覧表!R12,"00"))</f>
        <v/>
      </c>
      <c r="X11" t="str">
        <f>IF(中学一覧表!M12="","","0")</f>
        <v/>
      </c>
      <c r="Y11" t="str">
        <f>IF(中学一覧表!M12="","","2")</f>
        <v/>
      </c>
      <c r="Z11" t="str">
        <f>IF(中学一覧表!S12="","",VLOOKUP(中学一覧表!C12&amp;"子4X100mR",競技csv!A:O,MATCH("競技コード",競技csv!$1:$1,0),0))</f>
        <v/>
      </c>
      <c r="AA11" t="str">
        <f>IF(中学一覧表!T12="","",中学一覧表!T12&amp;".")&amp;IF(中学一覧表!U12="","",TEXT(中学一覧表!U12,"00")&amp;".")&amp;IF(中学一覧表!V12="","",TEXT(中学一覧表!V12,"00"))</f>
        <v/>
      </c>
      <c r="AB11" t="str">
        <f>IF(中学一覧表!S12="","","0")</f>
        <v/>
      </c>
      <c r="AC11" t="str">
        <f>IF(中学一覧表!S12="","","2")</f>
        <v/>
      </c>
    </row>
    <row r="12" spans="1:37" x14ac:dyDescent="0.45">
      <c r="A12">
        <f t="shared" si="0"/>
        <v>0</v>
      </c>
      <c r="B12" t="str">
        <f>IF(中学一覧表!D13="","",IF(中学一覧表!C13="男",10000+中学一覧表!D13,20000+中学一覧表!D13))</f>
        <v/>
      </c>
      <c r="C12" t="str">
        <f ca="1">IF(中学一覧表!D13="","",VLOOKUP(VLOOKUP(中学一覧表!D13,INDIRECT("中学"&amp;中学一覧表!C13&amp;"選手データ!A:O"),MATCH("所属",INDIRECT("中学"&amp;中学一覧表!C13&amp;"選手データ!1:1"),0),0),所属csv!$A:$H,MATCH("所属コード",所属csv!$1:$1,0),0))</f>
        <v/>
      </c>
      <c r="F12" t="str">
        <f>IF(中学一覧表!D13="","",中学一覧表!D13)</f>
        <v/>
      </c>
      <c r="G12" t="str">
        <f ca="1">IF(中学一覧表!E13="","",中学一覧表!E13)</f>
        <v/>
      </c>
      <c r="H12" t="str">
        <f ca="1">IF(中学一覧表!D13="","",VLOOKUP(中学一覧表!D13,INDIRECT("中学"&amp;中学一覧表!C13&amp;"選手データ!A:O"),MATCH("ﾌﾘｶﾞﾅ(姓)",INDIRECT("中学"&amp;中学一覧表!C13&amp;"選手データ!1:1"),0),0)&amp;" "&amp;VLOOKUP(中学一覧表!D13,INDIRECT("中学"&amp;中学一覧表!C13&amp;"選手データ!A:O"),MATCH("ﾌﾘｶﾞﾅ(名)",INDIRECT("中学"&amp;中学一覧表!C13&amp;"選手データ!1:1"),0),0))</f>
        <v/>
      </c>
      <c r="I12" t="str">
        <f ca="1">IF(中学一覧表!E13="","",中学一覧表!E13)</f>
        <v/>
      </c>
      <c r="J12" t="str">
        <f ca="1">IF(中学一覧表!D13="","",VLOOKUP(中学一覧表!D13,INDIRECT("中学"&amp;中学一覧表!C13&amp;"選手データ!A:O"),MATCH("FAMILY NAME",INDIRECT("中学"&amp;中学一覧表!C13&amp;"選手データ!1:1"),0),0)&amp;" "&amp;VLOOKUP(中学一覧表!D13,INDIRECT("中学"&amp;中学一覧表!C13&amp;"選手データ!A:O"),MATCH("Firstname",INDIRECT("中学"&amp;中学一覧表!C13&amp;"選手データ!1:1"),0),0))</f>
        <v/>
      </c>
      <c r="K12" t="str">
        <f>IF(中学一覧表!D13="","","JPN")</f>
        <v/>
      </c>
      <c r="L12" t="str">
        <f>IF(中学一覧表!D13="","",IF(中学一覧表!C13="男",1,2))</f>
        <v/>
      </c>
      <c r="M12" t="str">
        <f>IF(中学一覧表!D13="","",中学一覧表!F13)</f>
        <v/>
      </c>
      <c r="N12" t="str">
        <f ca="1">IF(中学一覧表!D13="","",LEFT(VLOOKUP(中学一覧表!D13,INDIRECT("中学"&amp;中学一覧表!C13&amp;"選手データ!A:O"),MATCH("Birthday",INDIRECT("中学"&amp;中学一覧表!C13&amp;"選手データ!1:1"),0),0),4))</f>
        <v/>
      </c>
      <c r="O12" t="str">
        <f>IF(中学一覧表!D13="","","0")</f>
        <v/>
      </c>
      <c r="P12" t="str">
        <f>IF(中学一覧表!D13="","","千葉")</f>
        <v/>
      </c>
      <c r="R12" t="str">
        <f>IF(中学一覧表!G13="","",VLOOKUP(中学一覧表!G13,競技csv!$A:$O,MATCH("競技コード",競技csv!$1:$1,0),0))</f>
        <v/>
      </c>
      <c r="S12" t="str" cm="1">
        <f t="array" ref="S12">IF(中学一覧表!J13="","",中学一覧表!J13&amp;".")&amp;_xlfn.IFS(中学一覧表!K13="","",VLOOKUP(R12,競技csv!$B:$O,2,0)&lt;=31,TEXT(中学一覧表!K13,"00")&amp;".",TRUE,TEXT(中学一覧表!K13,"00")&amp;"m")&amp;IF(中学一覧表!L13="","",TEXT(中学一覧表!L13,"00"))</f>
        <v/>
      </c>
      <c r="T12" t="str">
        <f>IF(中学一覧表!G13="","","0")</f>
        <v/>
      </c>
      <c r="U12" t="str">
        <f>IF(中学一覧表!G13="","","2")</f>
        <v/>
      </c>
      <c r="V12" t="str">
        <f>IF(中学一覧表!M13="","",VLOOKUP(中学一覧表!M13,競技csv!$A:$O,MATCH("競技コード",競技csv!$1:$1,0),0))</f>
        <v/>
      </c>
      <c r="W12" t="str" cm="1">
        <f t="array" ref="W12">IF(中学一覧表!P13="","",中学一覧表!P13&amp;".")&amp;_xlfn.IFS(中学一覧表!Q13="","",VLOOKUP(V12,競技csv!$B:$O,2,0)&lt;=31,TEXT(中学一覧表!Q13,"00")&amp;".",TRUE,TEXT(中学一覧表!Q13,"00")&amp;"m")&amp;IF(中学一覧表!R13="","",TEXT(中学一覧表!R13,"00"))</f>
        <v/>
      </c>
      <c r="X12" t="str">
        <f>IF(中学一覧表!M13="","","0")</f>
        <v/>
      </c>
      <c r="Y12" t="str">
        <f>IF(中学一覧表!M13="","","2")</f>
        <v/>
      </c>
      <c r="Z12" t="str">
        <f>IF(中学一覧表!S13="","",VLOOKUP(中学一覧表!C13&amp;"子4X100mR",競技csv!A:O,MATCH("競技コード",競技csv!$1:$1,0),0))</f>
        <v/>
      </c>
      <c r="AA12" t="str">
        <f>IF(中学一覧表!T13="","",中学一覧表!T13&amp;".")&amp;IF(中学一覧表!U13="","",TEXT(中学一覧表!U13,"00")&amp;".")&amp;IF(中学一覧表!V13="","",TEXT(中学一覧表!V13,"00"))</f>
        <v/>
      </c>
      <c r="AB12" t="str">
        <f>IF(中学一覧表!S13="","","0")</f>
        <v/>
      </c>
      <c r="AC12" t="str">
        <f>IF(中学一覧表!S13="","","2")</f>
        <v/>
      </c>
    </row>
    <row r="13" spans="1:37" x14ac:dyDescent="0.45">
      <c r="A13">
        <f t="shared" si="0"/>
        <v>0</v>
      </c>
      <c r="B13" t="str">
        <f>IF(中学一覧表!D14="","",IF(中学一覧表!C14="男",10000+中学一覧表!D14,20000+中学一覧表!D14))</f>
        <v/>
      </c>
      <c r="C13" t="str">
        <f ca="1">IF(中学一覧表!D14="","",VLOOKUP(VLOOKUP(中学一覧表!D14,INDIRECT("中学"&amp;中学一覧表!C14&amp;"選手データ!A:O"),MATCH("所属",INDIRECT("中学"&amp;中学一覧表!C14&amp;"選手データ!1:1"),0),0),所属csv!$A:$H,MATCH("所属コード",所属csv!$1:$1,0),0))</f>
        <v/>
      </c>
      <c r="F13" t="str">
        <f>IF(中学一覧表!D14="","",中学一覧表!D14)</f>
        <v/>
      </c>
      <c r="G13" t="str">
        <f ca="1">IF(中学一覧表!E14="","",中学一覧表!E14)</f>
        <v/>
      </c>
      <c r="H13" t="str">
        <f ca="1">IF(中学一覧表!D14="","",VLOOKUP(中学一覧表!D14,INDIRECT("中学"&amp;中学一覧表!C14&amp;"選手データ!A:O"),MATCH("ﾌﾘｶﾞﾅ(姓)",INDIRECT("中学"&amp;中学一覧表!C14&amp;"選手データ!1:1"),0),0)&amp;" "&amp;VLOOKUP(中学一覧表!D14,INDIRECT("中学"&amp;中学一覧表!C14&amp;"選手データ!A:O"),MATCH("ﾌﾘｶﾞﾅ(名)",INDIRECT("中学"&amp;中学一覧表!C14&amp;"選手データ!1:1"),0),0))</f>
        <v/>
      </c>
      <c r="I13" t="str">
        <f ca="1">IF(中学一覧表!E14="","",中学一覧表!E14)</f>
        <v/>
      </c>
      <c r="J13" t="str">
        <f ca="1">IF(中学一覧表!D14="","",VLOOKUP(中学一覧表!D14,INDIRECT("中学"&amp;中学一覧表!C14&amp;"選手データ!A:O"),MATCH("FAMILY NAME",INDIRECT("中学"&amp;中学一覧表!C14&amp;"選手データ!1:1"),0),0)&amp;" "&amp;VLOOKUP(中学一覧表!D14,INDIRECT("中学"&amp;中学一覧表!C14&amp;"選手データ!A:O"),MATCH("Firstname",INDIRECT("中学"&amp;中学一覧表!C14&amp;"選手データ!1:1"),0),0))</f>
        <v/>
      </c>
      <c r="K13" t="str">
        <f>IF(中学一覧表!D14="","","JPN")</f>
        <v/>
      </c>
      <c r="L13" t="str">
        <f>IF(中学一覧表!D14="","",IF(中学一覧表!C14="男",1,2))</f>
        <v/>
      </c>
      <c r="M13" t="str">
        <f>IF(中学一覧表!D14="","",中学一覧表!F14)</f>
        <v/>
      </c>
      <c r="N13" t="str">
        <f ca="1">IF(中学一覧表!D14="","",LEFT(VLOOKUP(中学一覧表!D14,INDIRECT("中学"&amp;中学一覧表!C14&amp;"選手データ!A:O"),MATCH("Birthday",INDIRECT("中学"&amp;中学一覧表!C14&amp;"選手データ!1:1"),0),0),4))</f>
        <v/>
      </c>
      <c r="O13" t="str">
        <f>IF(中学一覧表!D14="","","0")</f>
        <v/>
      </c>
      <c r="P13" t="str">
        <f>IF(中学一覧表!D14="","","千葉")</f>
        <v/>
      </c>
      <c r="R13" t="str">
        <f>IF(中学一覧表!G14="","",VLOOKUP(中学一覧表!G14,競技csv!$A:$O,MATCH("競技コード",競技csv!$1:$1,0),0))</f>
        <v/>
      </c>
      <c r="S13" t="str" cm="1">
        <f t="array" ref="S13">IF(中学一覧表!J14="","",中学一覧表!J14&amp;".")&amp;_xlfn.IFS(中学一覧表!K14="","",VLOOKUP(R13,競技csv!$B:$O,2,0)&lt;=31,TEXT(中学一覧表!K14,"00")&amp;".",TRUE,TEXT(中学一覧表!K14,"00")&amp;"m")&amp;IF(中学一覧表!L14="","",TEXT(中学一覧表!L14,"00"))</f>
        <v/>
      </c>
      <c r="T13" t="str">
        <f>IF(中学一覧表!G14="","","0")</f>
        <v/>
      </c>
      <c r="U13" t="str">
        <f>IF(中学一覧表!G14="","","2")</f>
        <v/>
      </c>
      <c r="V13" t="str">
        <f>IF(中学一覧表!M14="","",VLOOKUP(中学一覧表!M14,競技csv!$A:$O,MATCH("競技コード",競技csv!$1:$1,0),0))</f>
        <v/>
      </c>
      <c r="W13" t="str" cm="1">
        <f t="array" ref="W13">IF(中学一覧表!P14="","",中学一覧表!P14&amp;".")&amp;_xlfn.IFS(中学一覧表!Q14="","",VLOOKUP(V13,競技csv!$B:$O,2,0)&lt;=31,TEXT(中学一覧表!Q14,"00")&amp;".",TRUE,TEXT(中学一覧表!Q14,"00")&amp;"m")&amp;IF(中学一覧表!R14="","",TEXT(中学一覧表!R14,"00"))</f>
        <v/>
      </c>
      <c r="X13" t="str">
        <f>IF(中学一覧表!M14="","","0")</f>
        <v/>
      </c>
      <c r="Y13" t="str">
        <f>IF(中学一覧表!M14="","","2")</f>
        <v/>
      </c>
      <c r="Z13" t="str">
        <f>IF(中学一覧表!S14="","",VLOOKUP(中学一覧表!C14&amp;"子4X100mR",競技csv!A:O,MATCH("競技コード",競技csv!$1:$1,0),0))</f>
        <v/>
      </c>
      <c r="AA13" t="str">
        <f>IF(中学一覧表!T14="","",中学一覧表!T14&amp;".")&amp;IF(中学一覧表!U14="","",TEXT(中学一覧表!U14,"00")&amp;".")&amp;IF(中学一覧表!V14="","",TEXT(中学一覧表!V14,"00"))</f>
        <v/>
      </c>
      <c r="AB13" t="str">
        <f>IF(中学一覧表!S14="","","0")</f>
        <v/>
      </c>
      <c r="AC13" t="str">
        <f>IF(中学一覧表!S14="","","2")</f>
        <v/>
      </c>
    </row>
    <row r="14" spans="1:37" x14ac:dyDescent="0.45">
      <c r="A14">
        <f t="shared" si="0"/>
        <v>0</v>
      </c>
      <c r="B14" t="str">
        <f>IF(中学一覧表!D15="","",IF(中学一覧表!C15="男",10000+中学一覧表!D15,20000+中学一覧表!D15))</f>
        <v/>
      </c>
      <c r="C14" t="str">
        <f ca="1">IF(中学一覧表!D15="","",VLOOKUP(VLOOKUP(中学一覧表!D15,INDIRECT("中学"&amp;中学一覧表!C15&amp;"選手データ!A:O"),MATCH("所属",INDIRECT("中学"&amp;中学一覧表!C15&amp;"選手データ!1:1"),0),0),所属csv!$A:$H,MATCH("所属コード",所属csv!$1:$1,0),0))</f>
        <v/>
      </c>
      <c r="F14" t="str">
        <f>IF(中学一覧表!D15="","",中学一覧表!D15)</f>
        <v/>
      </c>
      <c r="G14" t="str">
        <f ca="1">IF(中学一覧表!E15="","",中学一覧表!E15)</f>
        <v/>
      </c>
      <c r="H14" t="str">
        <f ca="1">IF(中学一覧表!D15="","",VLOOKUP(中学一覧表!D15,INDIRECT("中学"&amp;中学一覧表!C15&amp;"選手データ!A:O"),MATCH("ﾌﾘｶﾞﾅ(姓)",INDIRECT("中学"&amp;中学一覧表!C15&amp;"選手データ!1:1"),0),0)&amp;" "&amp;VLOOKUP(中学一覧表!D15,INDIRECT("中学"&amp;中学一覧表!C15&amp;"選手データ!A:O"),MATCH("ﾌﾘｶﾞﾅ(名)",INDIRECT("中学"&amp;中学一覧表!C15&amp;"選手データ!1:1"),0),0))</f>
        <v/>
      </c>
      <c r="I14" t="str">
        <f ca="1">IF(中学一覧表!E15="","",中学一覧表!E15)</f>
        <v/>
      </c>
      <c r="J14" t="str">
        <f ca="1">IF(中学一覧表!D15="","",VLOOKUP(中学一覧表!D15,INDIRECT("中学"&amp;中学一覧表!C15&amp;"選手データ!A:O"),MATCH("FAMILY NAME",INDIRECT("中学"&amp;中学一覧表!C15&amp;"選手データ!1:1"),0),0)&amp;" "&amp;VLOOKUP(中学一覧表!D15,INDIRECT("中学"&amp;中学一覧表!C15&amp;"選手データ!A:O"),MATCH("Firstname",INDIRECT("中学"&amp;中学一覧表!C15&amp;"選手データ!1:1"),0),0))</f>
        <v/>
      </c>
      <c r="K14" t="str">
        <f>IF(中学一覧表!D15="","","JPN")</f>
        <v/>
      </c>
      <c r="L14" t="str">
        <f>IF(中学一覧表!D15="","",IF(中学一覧表!C15="男",1,2))</f>
        <v/>
      </c>
      <c r="M14" t="str">
        <f>IF(中学一覧表!D15="","",中学一覧表!F15)</f>
        <v/>
      </c>
      <c r="N14" t="str">
        <f ca="1">IF(中学一覧表!D15="","",LEFT(VLOOKUP(中学一覧表!D15,INDIRECT("中学"&amp;中学一覧表!C15&amp;"選手データ!A:O"),MATCH("Birthday",INDIRECT("中学"&amp;中学一覧表!C15&amp;"選手データ!1:1"),0),0),4))</f>
        <v/>
      </c>
      <c r="O14" t="str">
        <f>IF(中学一覧表!D15="","","0")</f>
        <v/>
      </c>
      <c r="P14" t="str">
        <f>IF(中学一覧表!D15="","","千葉")</f>
        <v/>
      </c>
      <c r="R14" t="str">
        <f>IF(中学一覧表!G15="","",VLOOKUP(中学一覧表!G15,競技csv!$A:$O,MATCH("競技コード",競技csv!$1:$1,0),0))</f>
        <v/>
      </c>
      <c r="S14" t="str" cm="1">
        <f t="array" ref="S14">IF(中学一覧表!J15="","",中学一覧表!J15&amp;".")&amp;_xlfn.IFS(中学一覧表!K15="","",VLOOKUP(R14,競技csv!$B:$O,2,0)&lt;=31,TEXT(中学一覧表!K15,"00")&amp;".",TRUE,TEXT(中学一覧表!K15,"00")&amp;"m")&amp;IF(中学一覧表!L15="","",TEXT(中学一覧表!L15,"00"))</f>
        <v/>
      </c>
      <c r="T14" t="str">
        <f>IF(中学一覧表!G15="","","0")</f>
        <v/>
      </c>
      <c r="U14" t="str">
        <f>IF(中学一覧表!G15="","","2")</f>
        <v/>
      </c>
      <c r="V14" t="str">
        <f>IF(中学一覧表!M15="","",VLOOKUP(中学一覧表!M15,競技csv!$A:$O,MATCH("競技コード",競技csv!$1:$1,0),0))</f>
        <v/>
      </c>
      <c r="W14" t="str" cm="1">
        <f t="array" ref="W14">IF(中学一覧表!P15="","",中学一覧表!P15&amp;".")&amp;_xlfn.IFS(中学一覧表!Q15="","",VLOOKUP(V14,競技csv!$B:$O,2,0)&lt;=31,TEXT(中学一覧表!Q15,"00")&amp;".",TRUE,TEXT(中学一覧表!Q15,"00")&amp;"m")&amp;IF(中学一覧表!R15="","",TEXT(中学一覧表!R15,"00"))</f>
        <v/>
      </c>
      <c r="X14" t="str">
        <f>IF(中学一覧表!M15="","","0")</f>
        <v/>
      </c>
      <c r="Y14" t="str">
        <f>IF(中学一覧表!M15="","","2")</f>
        <v/>
      </c>
      <c r="Z14" t="str">
        <f>IF(中学一覧表!S15="","",VLOOKUP(中学一覧表!C15&amp;"子4X100mR",競技csv!A:O,MATCH("競技コード",競技csv!$1:$1,0),0))</f>
        <v/>
      </c>
      <c r="AA14" t="str">
        <f>IF(中学一覧表!T15="","",中学一覧表!T15&amp;".")&amp;IF(中学一覧表!U15="","",TEXT(中学一覧表!U15,"00")&amp;".")&amp;IF(中学一覧表!V15="","",TEXT(中学一覧表!V15,"00"))</f>
        <v/>
      </c>
      <c r="AB14" t="str">
        <f>IF(中学一覧表!S15="","","0")</f>
        <v/>
      </c>
      <c r="AC14" t="str">
        <f>IF(中学一覧表!S15="","","2")</f>
        <v/>
      </c>
    </row>
    <row r="15" spans="1:37" x14ac:dyDescent="0.45">
      <c r="A15">
        <f t="shared" si="0"/>
        <v>0</v>
      </c>
      <c r="B15" t="str">
        <f>IF(中学一覧表!D16="","",IF(中学一覧表!C16="男",10000+中学一覧表!D16,20000+中学一覧表!D16))</f>
        <v/>
      </c>
      <c r="C15" t="str">
        <f ca="1">IF(中学一覧表!D16="","",VLOOKUP(VLOOKUP(中学一覧表!D16,INDIRECT("中学"&amp;中学一覧表!C16&amp;"選手データ!A:O"),MATCH("所属",INDIRECT("中学"&amp;中学一覧表!C16&amp;"選手データ!1:1"),0),0),所属csv!$A:$H,MATCH("所属コード",所属csv!$1:$1,0),0))</f>
        <v/>
      </c>
      <c r="F15" t="str">
        <f>IF(中学一覧表!D16="","",中学一覧表!D16)</f>
        <v/>
      </c>
      <c r="G15" t="str">
        <f ca="1">IF(中学一覧表!E16="","",中学一覧表!E16)</f>
        <v/>
      </c>
      <c r="H15" t="str">
        <f ca="1">IF(中学一覧表!D16="","",VLOOKUP(中学一覧表!D16,INDIRECT("中学"&amp;中学一覧表!C16&amp;"選手データ!A:O"),MATCH("ﾌﾘｶﾞﾅ(姓)",INDIRECT("中学"&amp;中学一覧表!C16&amp;"選手データ!1:1"),0),0)&amp;" "&amp;VLOOKUP(中学一覧表!D16,INDIRECT("中学"&amp;中学一覧表!C16&amp;"選手データ!A:O"),MATCH("ﾌﾘｶﾞﾅ(名)",INDIRECT("中学"&amp;中学一覧表!C16&amp;"選手データ!1:1"),0),0))</f>
        <v/>
      </c>
      <c r="I15" t="str">
        <f ca="1">IF(中学一覧表!E16="","",中学一覧表!E16)</f>
        <v/>
      </c>
      <c r="J15" t="str">
        <f ca="1">IF(中学一覧表!D16="","",VLOOKUP(中学一覧表!D16,INDIRECT("中学"&amp;中学一覧表!C16&amp;"選手データ!A:O"),MATCH("FAMILY NAME",INDIRECT("中学"&amp;中学一覧表!C16&amp;"選手データ!1:1"),0),0)&amp;" "&amp;VLOOKUP(中学一覧表!D16,INDIRECT("中学"&amp;中学一覧表!C16&amp;"選手データ!A:O"),MATCH("Firstname",INDIRECT("中学"&amp;中学一覧表!C16&amp;"選手データ!1:1"),0),0))</f>
        <v/>
      </c>
      <c r="K15" t="str">
        <f>IF(中学一覧表!D16="","","JPN")</f>
        <v/>
      </c>
      <c r="L15" t="str">
        <f>IF(中学一覧表!D16="","",IF(中学一覧表!C16="男",1,2))</f>
        <v/>
      </c>
      <c r="M15" t="str">
        <f>IF(中学一覧表!D16="","",中学一覧表!F16)</f>
        <v/>
      </c>
      <c r="N15" t="str">
        <f ca="1">IF(中学一覧表!D16="","",LEFT(VLOOKUP(中学一覧表!D16,INDIRECT("中学"&amp;中学一覧表!C16&amp;"選手データ!A:O"),MATCH("Birthday",INDIRECT("中学"&amp;中学一覧表!C16&amp;"選手データ!1:1"),0),0),4))</f>
        <v/>
      </c>
      <c r="O15" t="str">
        <f>IF(中学一覧表!D16="","","0")</f>
        <v/>
      </c>
      <c r="P15" t="str">
        <f>IF(中学一覧表!D16="","","千葉")</f>
        <v/>
      </c>
      <c r="R15" t="str">
        <f>IF(中学一覧表!G16="","",VLOOKUP(中学一覧表!G16,競技csv!$A:$O,MATCH("競技コード",競技csv!$1:$1,0),0))</f>
        <v/>
      </c>
      <c r="S15" t="str" cm="1">
        <f t="array" ref="S15">IF(中学一覧表!J16="","",中学一覧表!J16&amp;".")&amp;_xlfn.IFS(中学一覧表!K16="","",VLOOKUP(R15,競技csv!$B:$O,2,0)&lt;=31,TEXT(中学一覧表!K16,"00")&amp;".",TRUE,TEXT(中学一覧表!K16,"00")&amp;"m")&amp;IF(中学一覧表!L16="","",TEXT(中学一覧表!L16,"00"))</f>
        <v/>
      </c>
      <c r="T15" t="str">
        <f>IF(中学一覧表!G16="","","0")</f>
        <v/>
      </c>
      <c r="U15" t="str">
        <f>IF(中学一覧表!G16="","","2")</f>
        <v/>
      </c>
      <c r="V15" t="str">
        <f>IF(中学一覧表!M16="","",VLOOKUP(中学一覧表!M16,競技csv!$A:$O,MATCH("競技コード",競技csv!$1:$1,0),0))</f>
        <v/>
      </c>
      <c r="W15" t="str" cm="1">
        <f t="array" ref="W15">IF(中学一覧表!P16="","",中学一覧表!P16&amp;".")&amp;_xlfn.IFS(中学一覧表!Q16="","",VLOOKUP(V15,競技csv!$B:$O,2,0)&lt;=31,TEXT(中学一覧表!Q16,"00")&amp;".",TRUE,TEXT(中学一覧表!Q16,"00")&amp;"m")&amp;IF(中学一覧表!R16="","",TEXT(中学一覧表!R16,"00"))</f>
        <v/>
      </c>
      <c r="X15" t="str">
        <f>IF(中学一覧表!M16="","","0")</f>
        <v/>
      </c>
      <c r="Y15" t="str">
        <f>IF(中学一覧表!M16="","","2")</f>
        <v/>
      </c>
      <c r="Z15" t="str">
        <f>IF(中学一覧表!S16="","",VLOOKUP(中学一覧表!C16&amp;"子4X100mR",競技csv!A:O,MATCH("競技コード",競技csv!$1:$1,0),0))</f>
        <v/>
      </c>
      <c r="AA15" t="str">
        <f>IF(中学一覧表!T16="","",中学一覧表!T16&amp;".")&amp;IF(中学一覧表!U16="","",TEXT(中学一覧表!U16,"00")&amp;".")&amp;IF(中学一覧表!V16="","",TEXT(中学一覧表!V16,"00"))</f>
        <v/>
      </c>
      <c r="AB15" t="str">
        <f>IF(中学一覧表!S16="","","0")</f>
        <v/>
      </c>
      <c r="AC15" t="str">
        <f>IF(中学一覧表!S16="","","2")</f>
        <v/>
      </c>
    </row>
    <row r="16" spans="1:37" x14ac:dyDescent="0.45">
      <c r="A16">
        <f t="shared" si="0"/>
        <v>0</v>
      </c>
      <c r="B16" t="str">
        <f>IF(中学一覧表!D17="","",IF(中学一覧表!C17="男",10000+中学一覧表!D17,20000+中学一覧表!D17))</f>
        <v/>
      </c>
      <c r="C16" t="str">
        <f ca="1">IF(中学一覧表!D17="","",VLOOKUP(VLOOKUP(中学一覧表!D17,INDIRECT("中学"&amp;中学一覧表!C17&amp;"選手データ!A:O"),MATCH("所属",INDIRECT("中学"&amp;中学一覧表!C17&amp;"選手データ!1:1"),0),0),所属csv!$A:$H,MATCH("所属コード",所属csv!$1:$1,0),0))</f>
        <v/>
      </c>
      <c r="F16" t="str">
        <f>IF(中学一覧表!D17="","",中学一覧表!D17)</f>
        <v/>
      </c>
      <c r="G16" t="str">
        <f ca="1">IF(中学一覧表!E17="","",中学一覧表!E17)</f>
        <v/>
      </c>
      <c r="H16" t="str">
        <f ca="1">IF(中学一覧表!D17="","",VLOOKUP(中学一覧表!D17,INDIRECT("中学"&amp;中学一覧表!C17&amp;"選手データ!A:O"),MATCH("ﾌﾘｶﾞﾅ(姓)",INDIRECT("中学"&amp;中学一覧表!C17&amp;"選手データ!1:1"),0),0)&amp;" "&amp;VLOOKUP(中学一覧表!D17,INDIRECT("中学"&amp;中学一覧表!C17&amp;"選手データ!A:O"),MATCH("ﾌﾘｶﾞﾅ(名)",INDIRECT("中学"&amp;中学一覧表!C17&amp;"選手データ!1:1"),0),0))</f>
        <v/>
      </c>
      <c r="I16" t="str">
        <f ca="1">IF(中学一覧表!E17="","",中学一覧表!E17)</f>
        <v/>
      </c>
      <c r="J16" t="str">
        <f ca="1">IF(中学一覧表!D17="","",VLOOKUP(中学一覧表!D17,INDIRECT("中学"&amp;中学一覧表!C17&amp;"選手データ!A:O"),MATCH("FAMILY NAME",INDIRECT("中学"&amp;中学一覧表!C17&amp;"選手データ!1:1"),0),0)&amp;" "&amp;VLOOKUP(中学一覧表!D17,INDIRECT("中学"&amp;中学一覧表!C17&amp;"選手データ!A:O"),MATCH("Firstname",INDIRECT("中学"&amp;中学一覧表!C17&amp;"選手データ!1:1"),0),0))</f>
        <v/>
      </c>
      <c r="K16" t="str">
        <f>IF(中学一覧表!D17="","","JPN")</f>
        <v/>
      </c>
      <c r="L16" t="str">
        <f>IF(中学一覧表!D17="","",IF(中学一覧表!C17="男",1,2))</f>
        <v/>
      </c>
      <c r="M16" t="str">
        <f>IF(中学一覧表!D17="","",中学一覧表!F17)</f>
        <v/>
      </c>
      <c r="N16" t="str">
        <f ca="1">IF(中学一覧表!D17="","",LEFT(VLOOKUP(中学一覧表!D17,INDIRECT("中学"&amp;中学一覧表!C17&amp;"選手データ!A:O"),MATCH("Birthday",INDIRECT("中学"&amp;中学一覧表!C17&amp;"選手データ!1:1"),0),0),4))</f>
        <v/>
      </c>
      <c r="O16" t="str">
        <f>IF(中学一覧表!D17="","","0")</f>
        <v/>
      </c>
      <c r="P16" t="str">
        <f>IF(中学一覧表!D17="","","千葉")</f>
        <v/>
      </c>
      <c r="R16" t="str">
        <f>IF(中学一覧表!G17="","",VLOOKUP(中学一覧表!G17,競技csv!$A:$O,MATCH("競技コード",競技csv!$1:$1,0),0))</f>
        <v/>
      </c>
      <c r="S16" t="str" cm="1">
        <f t="array" ref="S16">IF(中学一覧表!J17="","",中学一覧表!J17&amp;".")&amp;_xlfn.IFS(中学一覧表!K17="","",VLOOKUP(R16,競技csv!$B:$O,2,0)&lt;=31,TEXT(中学一覧表!K17,"00")&amp;".",TRUE,TEXT(中学一覧表!K17,"00")&amp;"m")&amp;IF(中学一覧表!L17="","",TEXT(中学一覧表!L17,"00"))</f>
        <v/>
      </c>
      <c r="T16" t="str">
        <f>IF(中学一覧表!G17="","","0")</f>
        <v/>
      </c>
      <c r="U16" t="str">
        <f>IF(中学一覧表!G17="","","2")</f>
        <v/>
      </c>
      <c r="V16" t="str">
        <f>IF(中学一覧表!M17="","",VLOOKUP(中学一覧表!M17,競技csv!$A:$O,MATCH("競技コード",競技csv!$1:$1,0),0))</f>
        <v/>
      </c>
      <c r="W16" t="str" cm="1">
        <f t="array" ref="W16">IF(中学一覧表!P17="","",中学一覧表!P17&amp;".")&amp;_xlfn.IFS(中学一覧表!Q17="","",VLOOKUP(V16,競技csv!$B:$O,2,0)&lt;=31,TEXT(中学一覧表!Q17,"00")&amp;".",TRUE,TEXT(中学一覧表!Q17,"00")&amp;"m")&amp;IF(中学一覧表!R17="","",TEXT(中学一覧表!R17,"00"))</f>
        <v/>
      </c>
      <c r="X16" t="str">
        <f>IF(中学一覧表!M17="","","0")</f>
        <v/>
      </c>
      <c r="Y16" t="str">
        <f>IF(中学一覧表!M17="","","2")</f>
        <v/>
      </c>
      <c r="Z16" t="str">
        <f>IF(中学一覧表!S17="","",VLOOKUP(中学一覧表!C17&amp;"子4X100mR",競技csv!A:O,MATCH("競技コード",競技csv!$1:$1,0),0))</f>
        <v/>
      </c>
      <c r="AA16" t="str">
        <f>IF(中学一覧表!T17="","",中学一覧表!T17&amp;".")&amp;IF(中学一覧表!U17="","",TEXT(中学一覧表!U17,"00")&amp;".")&amp;IF(中学一覧表!V17="","",TEXT(中学一覧表!V17,"00"))</f>
        <v/>
      </c>
      <c r="AB16" t="str">
        <f>IF(中学一覧表!S17="","","0")</f>
        <v/>
      </c>
      <c r="AC16" t="str">
        <f>IF(中学一覧表!S17="","","2")</f>
        <v/>
      </c>
    </row>
    <row r="17" spans="1:29" x14ac:dyDescent="0.45">
      <c r="A17">
        <f t="shared" si="0"/>
        <v>0</v>
      </c>
      <c r="B17" t="str">
        <f>IF(中学一覧表!D18="","",IF(中学一覧表!C18="男",10000+中学一覧表!D18,20000+中学一覧表!D18))</f>
        <v/>
      </c>
      <c r="C17" t="str">
        <f ca="1">IF(中学一覧表!D18="","",VLOOKUP(VLOOKUP(中学一覧表!D18,INDIRECT("中学"&amp;中学一覧表!C18&amp;"選手データ!A:O"),MATCH("所属",INDIRECT("中学"&amp;中学一覧表!C18&amp;"選手データ!1:1"),0),0),所属csv!$A:$H,MATCH("所属コード",所属csv!$1:$1,0),0))</f>
        <v/>
      </c>
      <c r="F17" t="str">
        <f>IF(中学一覧表!D18="","",中学一覧表!D18)</f>
        <v/>
      </c>
      <c r="G17" t="str">
        <f ca="1">IF(中学一覧表!E18="","",中学一覧表!E18)</f>
        <v/>
      </c>
      <c r="H17" t="str">
        <f ca="1">IF(中学一覧表!D18="","",VLOOKUP(中学一覧表!D18,INDIRECT("中学"&amp;中学一覧表!C18&amp;"選手データ!A:O"),MATCH("ﾌﾘｶﾞﾅ(姓)",INDIRECT("中学"&amp;中学一覧表!C18&amp;"選手データ!1:1"),0),0)&amp;" "&amp;VLOOKUP(中学一覧表!D18,INDIRECT("中学"&amp;中学一覧表!C18&amp;"選手データ!A:O"),MATCH("ﾌﾘｶﾞﾅ(名)",INDIRECT("中学"&amp;中学一覧表!C18&amp;"選手データ!1:1"),0),0))</f>
        <v/>
      </c>
      <c r="I17" t="str">
        <f ca="1">IF(中学一覧表!E18="","",中学一覧表!E18)</f>
        <v/>
      </c>
      <c r="J17" t="str">
        <f ca="1">IF(中学一覧表!D18="","",VLOOKUP(中学一覧表!D18,INDIRECT("中学"&amp;中学一覧表!C18&amp;"選手データ!A:O"),MATCH("FAMILY NAME",INDIRECT("中学"&amp;中学一覧表!C18&amp;"選手データ!1:1"),0),0)&amp;" "&amp;VLOOKUP(中学一覧表!D18,INDIRECT("中学"&amp;中学一覧表!C18&amp;"選手データ!A:O"),MATCH("Firstname",INDIRECT("中学"&amp;中学一覧表!C18&amp;"選手データ!1:1"),0),0))</f>
        <v/>
      </c>
      <c r="K17" t="str">
        <f>IF(中学一覧表!D18="","","JPN")</f>
        <v/>
      </c>
      <c r="L17" t="str">
        <f>IF(中学一覧表!D18="","",IF(中学一覧表!C18="男",1,2))</f>
        <v/>
      </c>
      <c r="M17" t="str">
        <f>IF(中学一覧表!D18="","",中学一覧表!F18)</f>
        <v/>
      </c>
      <c r="N17" t="str">
        <f ca="1">IF(中学一覧表!D18="","",LEFT(VLOOKUP(中学一覧表!D18,INDIRECT("中学"&amp;中学一覧表!C18&amp;"選手データ!A:O"),MATCH("Birthday",INDIRECT("中学"&amp;中学一覧表!C18&amp;"選手データ!1:1"),0),0),4))</f>
        <v/>
      </c>
      <c r="O17" t="str">
        <f>IF(中学一覧表!D18="","","0")</f>
        <v/>
      </c>
      <c r="P17" t="str">
        <f>IF(中学一覧表!D18="","","千葉")</f>
        <v/>
      </c>
      <c r="R17" t="str">
        <f>IF(中学一覧表!G18="","",VLOOKUP(中学一覧表!G18,競技csv!$A:$O,MATCH("競技コード",競技csv!$1:$1,0),0))</f>
        <v/>
      </c>
      <c r="S17" t="str" cm="1">
        <f t="array" ref="S17">IF(中学一覧表!J18="","",中学一覧表!J18&amp;".")&amp;_xlfn.IFS(中学一覧表!K18="","",VLOOKUP(R17,競技csv!$B:$O,2,0)&lt;=31,TEXT(中学一覧表!K18,"00")&amp;".",TRUE,TEXT(中学一覧表!K18,"00")&amp;"m")&amp;IF(中学一覧表!L18="","",TEXT(中学一覧表!L18,"00"))</f>
        <v/>
      </c>
      <c r="T17" t="str">
        <f>IF(中学一覧表!G18="","","0")</f>
        <v/>
      </c>
      <c r="U17" t="str">
        <f>IF(中学一覧表!G18="","","2")</f>
        <v/>
      </c>
      <c r="V17" t="str">
        <f>IF(中学一覧表!M18="","",VLOOKUP(中学一覧表!M18,競技csv!$A:$O,MATCH("競技コード",競技csv!$1:$1,0),0))</f>
        <v/>
      </c>
      <c r="W17" t="str" cm="1">
        <f t="array" ref="W17">IF(中学一覧表!P18="","",中学一覧表!P18&amp;".")&amp;_xlfn.IFS(中学一覧表!Q18="","",VLOOKUP(V17,競技csv!$B:$O,2,0)&lt;=31,TEXT(中学一覧表!Q18,"00")&amp;".",TRUE,TEXT(中学一覧表!Q18,"00")&amp;"m")&amp;IF(中学一覧表!R18="","",TEXT(中学一覧表!R18,"00"))</f>
        <v/>
      </c>
      <c r="X17" t="str">
        <f>IF(中学一覧表!M18="","","0")</f>
        <v/>
      </c>
      <c r="Y17" t="str">
        <f>IF(中学一覧表!M18="","","2")</f>
        <v/>
      </c>
      <c r="Z17" t="str">
        <f>IF(中学一覧表!S18="","",VLOOKUP(中学一覧表!C18&amp;"子4X100mR",競技csv!A:O,MATCH("競技コード",競技csv!$1:$1,0),0))</f>
        <v/>
      </c>
      <c r="AA17" t="str">
        <f>IF(中学一覧表!T18="","",中学一覧表!T18&amp;".")&amp;IF(中学一覧表!U18="","",TEXT(中学一覧表!U18,"00")&amp;".")&amp;IF(中学一覧表!V18="","",TEXT(中学一覧表!V18,"00"))</f>
        <v/>
      </c>
      <c r="AB17" t="str">
        <f>IF(中学一覧表!S18="","","0")</f>
        <v/>
      </c>
      <c r="AC17" t="str">
        <f>IF(中学一覧表!S18="","","2")</f>
        <v/>
      </c>
    </row>
    <row r="18" spans="1:29" x14ac:dyDescent="0.45">
      <c r="A18">
        <f t="shared" si="0"/>
        <v>0</v>
      </c>
      <c r="B18" t="str">
        <f>IF(中学一覧表!D19="","",IF(中学一覧表!C19="男",10000+中学一覧表!D19,20000+中学一覧表!D19))</f>
        <v/>
      </c>
      <c r="C18" t="str">
        <f ca="1">IF(中学一覧表!D19="","",VLOOKUP(VLOOKUP(中学一覧表!D19,INDIRECT("中学"&amp;中学一覧表!C19&amp;"選手データ!A:O"),MATCH("所属",INDIRECT("中学"&amp;中学一覧表!C19&amp;"選手データ!1:1"),0),0),所属csv!$A:$H,MATCH("所属コード",所属csv!$1:$1,0),0))</f>
        <v/>
      </c>
      <c r="F18" t="str">
        <f>IF(中学一覧表!D19="","",中学一覧表!D19)</f>
        <v/>
      </c>
      <c r="G18" t="str">
        <f ca="1">IF(中学一覧表!E19="","",中学一覧表!E19)</f>
        <v/>
      </c>
      <c r="H18" t="str">
        <f ca="1">IF(中学一覧表!D19="","",VLOOKUP(中学一覧表!D19,INDIRECT("中学"&amp;中学一覧表!C19&amp;"選手データ!A:O"),MATCH("ﾌﾘｶﾞﾅ(姓)",INDIRECT("中学"&amp;中学一覧表!C19&amp;"選手データ!1:1"),0),0)&amp;" "&amp;VLOOKUP(中学一覧表!D19,INDIRECT("中学"&amp;中学一覧表!C19&amp;"選手データ!A:O"),MATCH("ﾌﾘｶﾞﾅ(名)",INDIRECT("中学"&amp;中学一覧表!C19&amp;"選手データ!1:1"),0),0))</f>
        <v/>
      </c>
      <c r="I18" t="str">
        <f ca="1">IF(中学一覧表!E19="","",中学一覧表!E19)</f>
        <v/>
      </c>
      <c r="J18" t="str">
        <f ca="1">IF(中学一覧表!D19="","",VLOOKUP(中学一覧表!D19,INDIRECT("中学"&amp;中学一覧表!C19&amp;"選手データ!A:O"),MATCH("FAMILY NAME",INDIRECT("中学"&amp;中学一覧表!C19&amp;"選手データ!1:1"),0),0)&amp;" "&amp;VLOOKUP(中学一覧表!D19,INDIRECT("中学"&amp;中学一覧表!C19&amp;"選手データ!A:O"),MATCH("Firstname",INDIRECT("中学"&amp;中学一覧表!C19&amp;"選手データ!1:1"),0),0))</f>
        <v/>
      </c>
      <c r="K18" t="str">
        <f>IF(中学一覧表!D19="","","JPN")</f>
        <v/>
      </c>
      <c r="L18" t="str">
        <f>IF(中学一覧表!D19="","",IF(中学一覧表!C19="男",1,2))</f>
        <v/>
      </c>
      <c r="M18" t="str">
        <f>IF(中学一覧表!D19="","",中学一覧表!F19)</f>
        <v/>
      </c>
      <c r="N18" t="str">
        <f ca="1">IF(中学一覧表!D19="","",LEFT(VLOOKUP(中学一覧表!D19,INDIRECT("中学"&amp;中学一覧表!C19&amp;"選手データ!A:O"),MATCH("Birthday",INDIRECT("中学"&amp;中学一覧表!C19&amp;"選手データ!1:1"),0),0),4))</f>
        <v/>
      </c>
      <c r="O18" t="str">
        <f>IF(中学一覧表!D19="","","0")</f>
        <v/>
      </c>
      <c r="P18" t="str">
        <f>IF(中学一覧表!D19="","","千葉")</f>
        <v/>
      </c>
      <c r="R18" t="str">
        <f>IF(中学一覧表!G19="","",VLOOKUP(中学一覧表!G19,競技csv!$A:$O,MATCH("競技コード",競技csv!$1:$1,0),0))</f>
        <v/>
      </c>
      <c r="S18" t="str" cm="1">
        <f t="array" ref="S18">IF(中学一覧表!J19="","",中学一覧表!J19&amp;".")&amp;_xlfn.IFS(中学一覧表!K19="","",VLOOKUP(R18,競技csv!$B:$O,2,0)&lt;=31,TEXT(中学一覧表!K19,"00")&amp;".",TRUE,TEXT(中学一覧表!K19,"00")&amp;"m")&amp;IF(中学一覧表!L19="","",TEXT(中学一覧表!L19,"00"))</f>
        <v/>
      </c>
      <c r="T18" t="str">
        <f>IF(中学一覧表!G19="","","0")</f>
        <v/>
      </c>
      <c r="U18" t="str">
        <f>IF(中学一覧表!G19="","","2")</f>
        <v/>
      </c>
      <c r="V18" t="str">
        <f>IF(中学一覧表!M19="","",VLOOKUP(中学一覧表!M19,競技csv!$A:$O,MATCH("競技コード",競技csv!$1:$1,0),0))</f>
        <v/>
      </c>
      <c r="W18" t="str" cm="1">
        <f t="array" ref="W18">IF(中学一覧表!P19="","",中学一覧表!P19&amp;".")&amp;_xlfn.IFS(中学一覧表!Q19="","",VLOOKUP(V18,競技csv!$B:$O,2,0)&lt;=31,TEXT(中学一覧表!Q19,"00")&amp;".",TRUE,TEXT(中学一覧表!Q19,"00")&amp;"m")&amp;IF(中学一覧表!R19="","",TEXT(中学一覧表!R19,"00"))</f>
        <v/>
      </c>
      <c r="X18" t="str">
        <f>IF(中学一覧表!M19="","","0")</f>
        <v/>
      </c>
      <c r="Y18" t="str">
        <f>IF(中学一覧表!M19="","","2")</f>
        <v/>
      </c>
      <c r="Z18" t="str">
        <f>IF(中学一覧表!S19="","",VLOOKUP(中学一覧表!C19&amp;"子4X100mR",競技csv!A:O,MATCH("競技コード",競技csv!$1:$1,0),0))</f>
        <v/>
      </c>
      <c r="AA18" t="str">
        <f>IF(中学一覧表!T19="","",中学一覧表!T19&amp;".")&amp;IF(中学一覧表!U19="","",TEXT(中学一覧表!U19,"00")&amp;".")&amp;IF(中学一覧表!V19="","",TEXT(中学一覧表!V19,"00"))</f>
        <v/>
      </c>
      <c r="AB18" t="str">
        <f>IF(中学一覧表!S19="","","0")</f>
        <v/>
      </c>
      <c r="AC18" t="str">
        <f>IF(中学一覧表!S19="","","2")</f>
        <v/>
      </c>
    </row>
    <row r="19" spans="1:29" x14ac:dyDescent="0.45">
      <c r="A19">
        <f t="shared" si="0"/>
        <v>0</v>
      </c>
      <c r="B19" t="str">
        <f>IF(中学一覧表!D20="","",IF(中学一覧表!C20="男",10000+中学一覧表!D20,20000+中学一覧表!D20))</f>
        <v/>
      </c>
      <c r="C19" t="str">
        <f ca="1">IF(中学一覧表!D20="","",VLOOKUP(VLOOKUP(中学一覧表!D20,INDIRECT("中学"&amp;中学一覧表!C20&amp;"選手データ!A:O"),MATCH("所属",INDIRECT("中学"&amp;中学一覧表!C20&amp;"選手データ!1:1"),0),0),所属csv!$A:$H,MATCH("所属コード",所属csv!$1:$1,0),0))</f>
        <v/>
      </c>
      <c r="F19" t="str">
        <f>IF(中学一覧表!D20="","",中学一覧表!D20)</f>
        <v/>
      </c>
      <c r="G19" t="str">
        <f ca="1">IF(中学一覧表!E20="","",中学一覧表!E20)</f>
        <v/>
      </c>
      <c r="H19" t="str">
        <f ca="1">IF(中学一覧表!D20="","",VLOOKUP(中学一覧表!D20,INDIRECT("中学"&amp;中学一覧表!C20&amp;"選手データ!A:O"),MATCH("ﾌﾘｶﾞﾅ(姓)",INDIRECT("中学"&amp;中学一覧表!C20&amp;"選手データ!1:1"),0),0)&amp;" "&amp;VLOOKUP(中学一覧表!D20,INDIRECT("中学"&amp;中学一覧表!C20&amp;"選手データ!A:O"),MATCH("ﾌﾘｶﾞﾅ(名)",INDIRECT("中学"&amp;中学一覧表!C20&amp;"選手データ!1:1"),0),0))</f>
        <v/>
      </c>
      <c r="I19" t="str">
        <f ca="1">IF(中学一覧表!E20="","",中学一覧表!E20)</f>
        <v/>
      </c>
      <c r="J19" t="str">
        <f ca="1">IF(中学一覧表!D20="","",VLOOKUP(中学一覧表!D20,INDIRECT("中学"&amp;中学一覧表!C20&amp;"選手データ!A:O"),MATCH("FAMILY NAME",INDIRECT("中学"&amp;中学一覧表!C20&amp;"選手データ!1:1"),0),0)&amp;" "&amp;VLOOKUP(中学一覧表!D20,INDIRECT("中学"&amp;中学一覧表!C20&amp;"選手データ!A:O"),MATCH("Firstname",INDIRECT("中学"&amp;中学一覧表!C20&amp;"選手データ!1:1"),0),0))</f>
        <v/>
      </c>
      <c r="K19" t="str">
        <f>IF(中学一覧表!D20="","","JPN")</f>
        <v/>
      </c>
      <c r="L19" t="str">
        <f>IF(中学一覧表!D20="","",IF(中学一覧表!C20="男",1,2))</f>
        <v/>
      </c>
      <c r="M19" t="str">
        <f>IF(中学一覧表!D20="","",中学一覧表!F20)</f>
        <v/>
      </c>
      <c r="N19" t="str">
        <f ca="1">IF(中学一覧表!D20="","",LEFT(VLOOKUP(中学一覧表!D20,INDIRECT("中学"&amp;中学一覧表!C20&amp;"選手データ!A:O"),MATCH("Birthday",INDIRECT("中学"&amp;中学一覧表!C20&amp;"選手データ!1:1"),0),0),4))</f>
        <v/>
      </c>
      <c r="O19" t="str">
        <f>IF(中学一覧表!D20="","","0")</f>
        <v/>
      </c>
      <c r="P19" t="str">
        <f>IF(中学一覧表!D20="","","千葉")</f>
        <v/>
      </c>
      <c r="R19" t="str">
        <f>IF(中学一覧表!G20="","",VLOOKUP(中学一覧表!G20,競技csv!$A:$O,MATCH("競技コード",競技csv!$1:$1,0),0))</f>
        <v/>
      </c>
      <c r="S19" t="str" cm="1">
        <f t="array" ref="S19">IF(中学一覧表!J20="","",中学一覧表!J20&amp;".")&amp;_xlfn.IFS(中学一覧表!K20="","",VLOOKUP(R19,競技csv!$B:$O,2,0)&lt;=31,TEXT(中学一覧表!K20,"00")&amp;".",TRUE,TEXT(中学一覧表!K20,"00")&amp;"m")&amp;IF(中学一覧表!L20="","",TEXT(中学一覧表!L20,"00"))</f>
        <v/>
      </c>
      <c r="T19" t="str">
        <f>IF(中学一覧表!G20="","","0")</f>
        <v/>
      </c>
      <c r="U19" t="str">
        <f>IF(中学一覧表!G20="","","2")</f>
        <v/>
      </c>
      <c r="V19" t="str">
        <f>IF(中学一覧表!M20="","",VLOOKUP(中学一覧表!M20,競技csv!$A:$O,MATCH("競技コード",競技csv!$1:$1,0),0))</f>
        <v/>
      </c>
      <c r="W19" t="str" cm="1">
        <f t="array" ref="W19">IF(中学一覧表!P20="","",中学一覧表!P20&amp;".")&amp;_xlfn.IFS(中学一覧表!Q20="","",VLOOKUP(V19,競技csv!$B:$O,2,0)&lt;=31,TEXT(中学一覧表!Q20,"00")&amp;".",TRUE,TEXT(中学一覧表!Q20,"00")&amp;"m")&amp;IF(中学一覧表!R20="","",TEXT(中学一覧表!R20,"00"))</f>
        <v/>
      </c>
      <c r="X19" t="str">
        <f>IF(中学一覧表!M20="","","0")</f>
        <v/>
      </c>
      <c r="Y19" t="str">
        <f>IF(中学一覧表!M20="","","2")</f>
        <v/>
      </c>
      <c r="Z19" t="str">
        <f>IF(中学一覧表!S20="","",VLOOKUP(中学一覧表!C20&amp;"子4X100mR",競技csv!A:O,MATCH("競技コード",競技csv!$1:$1,0),0))</f>
        <v/>
      </c>
      <c r="AA19" t="str">
        <f>IF(中学一覧表!T20="","",中学一覧表!T20&amp;".")&amp;IF(中学一覧表!U20="","",TEXT(中学一覧表!U20,"00")&amp;".")&amp;IF(中学一覧表!V20="","",TEXT(中学一覧表!V20,"00"))</f>
        <v/>
      </c>
      <c r="AB19" t="str">
        <f>IF(中学一覧表!S20="","","0")</f>
        <v/>
      </c>
      <c r="AC19" t="str">
        <f>IF(中学一覧表!S20="","","2")</f>
        <v/>
      </c>
    </row>
    <row r="20" spans="1:29" x14ac:dyDescent="0.45">
      <c r="A20">
        <f t="shared" si="0"/>
        <v>0</v>
      </c>
      <c r="B20" t="str">
        <f>IF(中学一覧表!D21="","",IF(中学一覧表!C21="男",10000+中学一覧表!D21,20000+中学一覧表!D21))</f>
        <v/>
      </c>
      <c r="C20" t="str">
        <f ca="1">IF(中学一覧表!D21="","",VLOOKUP(VLOOKUP(中学一覧表!D21,INDIRECT("中学"&amp;中学一覧表!C21&amp;"選手データ!A:O"),MATCH("所属",INDIRECT("中学"&amp;中学一覧表!C21&amp;"選手データ!1:1"),0),0),所属csv!$A:$H,MATCH("所属コード",所属csv!$1:$1,0),0))</f>
        <v/>
      </c>
      <c r="F20" t="str">
        <f>IF(中学一覧表!D21="","",中学一覧表!D21)</f>
        <v/>
      </c>
      <c r="G20" t="str">
        <f ca="1">IF(中学一覧表!E21="","",中学一覧表!E21)</f>
        <v/>
      </c>
      <c r="H20" t="str">
        <f ca="1">IF(中学一覧表!D21="","",VLOOKUP(中学一覧表!D21,INDIRECT("中学"&amp;中学一覧表!C21&amp;"選手データ!A:O"),MATCH("ﾌﾘｶﾞﾅ(姓)",INDIRECT("中学"&amp;中学一覧表!C21&amp;"選手データ!1:1"),0),0)&amp;" "&amp;VLOOKUP(中学一覧表!D21,INDIRECT("中学"&amp;中学一覧表!C21&amp;"選手データ!A:O"),MATCH("ﾌﾘｶﾞﾅ(名)",INDIRECT("中学"&amp;中学一覧表!C21&amp;"選手データ!1:1"),0),0))</f>
        <v/>
      </c>
      <c r="I20" t="str">
        <f ca="1">IF(中学一覧表!E21="","",中学一覧表!E21)</f>
        <v/>
      </c>
      <c r="J20" t="str">
        <f ca="1">IF(中学一覧表!D21="","",VLOOKUP(中学一覧表!D21,INDIRECT("中学"&amp;中学一覧表!C21&amp;"選手データ!A:O"),MATCH("FAMILY NAME",INDIRECT("中学"&amp;中学一覧表!C21&amp;"選手データ!1:1"),0),0)&amp;" "&amp;VLOOKUP(中学一覧表!D21,INDIRECT("中学"&amp;中学一覧表!C21&amp;"選手データ!A:O"),MATCH("Firstname",INDIRECT("中学"&amp;中学一覧表!C21&amp;"選手データ!1:1"),0),0))</f>
        <v/>
      </c>
      <c r="K20" t="str">
        <f>IF(中学一覧表!D21="","","JPN")</f>
        <v/>
      </c>
      <c r="L20" t="str">
        <f>IF(中学一覧表!D21="","",IF(中学一覧表!C21="男",1,2))</f>
        <v/>
      </c>
      <c r="M20" t="str">
        <f>IF(中学一覧表!D21="","",中学一覧表!F21)</f>
        <v/>
      </c>
      <c r="N20" t="str">
        <f ca="1">IF(中学一覧表!D21="","",LEFT(VLOOKUP(中学一覧表!D21,INDIRECT("中学"&amp;中学一覧表!C21&amp;"選手データ!A:O"),MATCH("Birthday",INDIRECT("中学"&amp;中学一覧表!C21&amp;"選手データ!1:1"),0),0),4))</f>
        <v/>
      </c>
      <c r="O20" t="str">
        <f>IF(中学一覧表!D21="","","0")</f>
        <v/>
      </c>
      <c r="P20" t="str">
        <f>IF(中学一覧表!D21="","","千葉")</f>
        <v/>
      </c>
      <c r="R20" t="str">
        <f>IF(中学一覧表!G21="","",VLOOKUP(中学一覧表!G21,競技csv!$A:$O,MATCH("競技コード",競技csv!$1:$1,0),0))</f>
        <v/>
      </c>
      <c r="S20" t="str" cm="1">
        <f t="array" ref="S20">IF(中学一覧表!J21="","",中学一覧表!J21&amp;".")&amp;_xlfn.IFS(中学一覧表!K21="","",VLOOKUP(R20,競技csv!$B:$O,2,0)&lt;=31,TEXT(中学一覧表!K21,"00")&amp;".",TRUE,TEXT(中学一覧表!K21,"00")&amp;"m")&amp;IF(中学一覧表!L21="","",TEXT(中学一覧表!L21,"00"))</f>
        <v/>
      </c>
      <c r="T20" t="str">
        <f>IF(中学一覧表!G21="","","0")</f>
        <v/>
      </c>
      <c r="U20" t="str">
        <f>IF(中学一覧表!G21="","","2")</f>
        <v/>
      </c>
      <c r="V20" t="str">
        <f>IF(中学一覧表!M21="","",VLOOKUP(中学一覧表!M21,競技csv!$A:$O,MATCH("競技コード",競技csv!$1:$1,0),0))</f>
        <v/>
      </c>
      <c r="W20" t="str" cm="1">
        <f t="array" ref="W20">IF(中学一覧表!P21="","",中学一覧表!P21&amp;".")&amp;_xlfn.IFS(中学一覧表!Q21="","",VLOOKUP(V20,競技csv!$B:$O,2,0)&lt;=31,TEXT(中学一覧表!Q21,"00")&amp;".",TRUE,TEXT(中学一覧表!Q21,"00")&amp;"m")&amp;IF(中学一覧表!R21="","",TEXT(中学一覧表!R21,"00"))</f>
        <v/>
      </c>
      <c r="X20" t="str">
        <f>IF(中学一覧表!M21="","","0")</f>
        <v/>
      </c>
      <c r="Y20" t="str">
        <f>IF(中学一覧表!M21="","","2")</f>
        <v/>
      </c>
      <c r="Z20" t="str">
        <f>IF(中学一覧表!S21="","",VLOOKUP(中学一覧表!C21&amp;"子4X100mR",競技csv!A:O,MATCH("競技コード",競技csv!$1:$1,0),0))</f>
        <v/>
      </c>
      <c r="AA20" t="str">
        <f>IF(中学一覧表!T21="","",中学一覧表!T21&amp;".")&amp;IF(中学一覧表!U21="","",TEXT(中学一覧表!U21,"00")&amp;".")&amp;IF(中学一覧表!V21="","",TEXT(中学一覧表!V21,"00"))</f>
        <v/>
      </c>
      <c r="AB20" t="str">
        <f>IF(中学一覧表!S21="","","0")</f>
        <v/>
      </c>
      <c r="AC20" t="str">
        <f>IF(中学一覧表!S21="","","2")</f>
        <v/>
      </c>
    </row>
    <row r="21" spans="1:29" x14ac:dyDescent="0.45">
      <c r="A21">
        <f t="shared" si="0"/>
        <v>0</v>
      </c>
      <c r="B21" t="str">
        <f>IF(中学一覧表!D22="","",IF(中学一覧表!C22="男",10000+中学一覧表!D22,20000+中学一覧表!D22))</f>
        <v/>
      </c>
      <c r="C21" t="str">
        <f ca="1">IF(中学一覧表!D22="","",VLOOKUP(VLOOKUP(中学一覧表!D22,INDIRECT("中学"&amp;中学一覧表!C22&amp;"選手データ!A:O"),MATCH("所属",INDIRECT("中学"&amp;中学一覧表!C22&amp;"選手データ!1:1"),0),0),所属csv!$A:$H,MATCH("所属コード",所属csv!$1:$1,0),0))</f>
        <v/>
      </c>
      <c r="F21" t="str">
        <f>IF(中学一覧表!D22="","",中学一覧表!D22)</f>
        <v/>
      </c>
      <c r="G21" t="str">
        <f ca="1">IF(中学一覧表!E22="","",中学一覧表!E22)</f>
        <v/>
      </c>
      <c r="H21" t="str">
        <f ca="1">IF(中学一覧表!D22="","",VLOOKUP(中学一覧表!D22,INDIRECT("中学"&amp;中学一覧表!C22&amp;"選手データ!A:O"),MATCH("ﾌﾘｶﾞﾅ(姓)",INDIRECT("中学"&amp;中学一覧表!C22&amp;"選手データ!1:1"),0),0)&amp;" "&amp;VLOOKUP(中学一覧表!D22,INDIRECT("中学"&amp;中学一覧表!C22&amp;"選手データ!A:O"),MATCH("ﾌﾘｶﾞﾅ(名)",INDIRECT("中学"&amp;中学一覧表!C22&amp;"選手データ!1:1"),0),0))</f>
        <v/>
      </c>
      <c r="I21" t="str">
        <f ca="1">IF(中学一覧表!E22="","",中学一覧表!E22)</f>
        <v/>
      </c>
      <c r="J21" t="str">
        <f ca="1">IF(中学一覧表!D22="","",VLOOKUP(中学一覧表!D22,INDIRECT("中学"&amp;中学一覧表!C22&amp;"選手データ!A:O"),MATCH("FAMILY NAME",INDIRECT("中学"&amp;中学一覧表!C22&amp;"選手データ!1:1"),0),0)&amp;" "&amp;VLOOKUP(中学一覧表!D22,INDIRECT("中学"&amp;中学一覧表!C22&amp;"選手データ!A:O"),MATCH("Firstname",INDIRECT("中学"&amp;中学一覧表!C22&amp;"選手データ!1:1"),0),0))</f>
        <v/>
      </c>
      <c r="K21" t="str">
        <f>IF(中学一覧表!D22="","","JPN")</f>
        <v/>
      </c>
      <c r="L21" t="str">
        <f>IF(中学一覧表!D22="","",IF(中学一覧表!C22="男",1,2))</f>
        <v/>
      </c>
      <c r="M21" t="str">
        <f>IF(中学一覧表!D22="","",中学一覧表!F22)</f>
        <v/>
      </c>
      <c r="N21" t="str">
        <f ca="1">IF(中学一覧表!D22="","",LEFT(VLOOKUP(中学一覧表!D22,INDIRECT("中学"&amp;中学一覧表!C22&amp;"選手データ!A:O"),MATCH("Birthday",INDIRECT("中学"&amp;中学一覧表!C22&amp;"選手データ!1:1"),0),0),4))</f>
        <v/>
      </c>
      <c r="O21" t="str">
        <f>IF(中学一覧表!D22="","","0")</f>
        <v/>
      </c>
      <c r="P21" t="str">
        <f>IF(中学一覧表!D22="","","千葉")</f>
        <v/>
      </c>
      <c r="R21" t="str">
        <f>IF(中学一覧表!G22="","",VLOOKUP(中学一覧表!G22,競技csv!$A:$O,MATCH("競技コード",競技csv!$1:$1,0),0))</f>
        <v/>
      </c>
      <c r="S21" t="str" cm="1">
        <f t="array" ref="S21">IF(中学一覧表!J22="","",中学一覧表!J22&amp;".")&amp;_xlfn.IFS(中学一覧表!K22="","",VLOOKUP(R21,競技csv!$B:$O,2,0)&lt;=31,TEXT(中学一覧表!K22,"00")&amp;".",TRUE,TEXT(中学一覧表!K22,"00")&amp;"m")&amp;IF(中学一覧表!L22="","",TEXT(中学一覧表!L22,"00"))</f>
        <v/>
      </c>
      <c r="T21" t="str">
        <f>IF(中学一覧表!G22="","","0")</f>
        <v/>
      </c>
      <c r="U21" t="str">
        <f>IF(中学一覧表!G22="","","2")</f>
        <v/>
      </c>
      <c r="V21" t="str">
        <f>IF(中学一覧表!M22="","",VLOOKUP(中学一覧表!M22,競技csv!$A:$O,MATCH("競技コード",競技csv!$1:$1,0),0))</f>
        <v/>
      </c>
      <c r="W21" t="str" cm="1">
        <f t="array" ref="W21">IF(中学一覧表!P22="","",中学一覧表!P22&amp;".")&amp;_xlfn.IFS(中学一覧表!Q22="","",VLOOKUP(V21,競技csv!$B:$O,2,0)&lt;=31,TEXT(中学一覧表!Q22,"00")&amp;".",TRUE,TEXT(中学一覧表!Q22,"00")&amp;"m")&amp;IF(中学一覧表!R22="","",TEXT(中学一覧表!R22,"00"))</f>
        <v/>
      </c>
      <c r="X21" t="str">
        <f>IF(中学一覧表!M22="","","0")</f>
        <v/>
      </c>
      <c r="Y21" t="str">
        <f>IF(中学一覧表!M22="","","2")</f>
        <v/>
      </c>
      <c r="Z21" t="str">
        <f>IF(中学一覧表!S22="","",VLOOKUP(中学一覧表!C22&amp;"子4X100mR",競技csv!A:O,MATCH("競技コード",競技csv!$1:$1,0),0))</f>
        <v/>
      </c>
      <c r="AA21" t="str">
        <f>IF(中学一覧表!T22="","",中学一覧表!T22&amp;".")&amp;IF(中学一覧表!U22="","",TEXT(中学一覧表!U22,"00")&amp;".")&amp;IF(中学一覧表!V22="","",TEXT(中学一覧表!V22,"00"))</f>
        <v/>
      </c>
      <c r="AB21" t="str">
        <f>IF(中学一覧表!S22="","","0")</f>
        <v/>
      </c>
      <c r="AC21" t="str">
        <f>IF(中学一覧表!S22="","","2")</f>
        <v/>
      </c>
    </row>
    <row r="22" spans="1:29" x14ac:dyDescent="0.45">
      <c r="A22">
        <f t="shared" si="0"/>
        <v>0</v>
      </c>
      <c r="B22" t="str">
        <f>IF(中学一覧表!D23="","",IF(中学一覧表!C23="男",10000+中学一覧表!D23,20000+中学一覧表!D23))</f>
        <v/>
      </c>
      <c r="C22" t="str">
        <f ca="1">IF(中学一覧表!D23="","",VLOOKUP(VLOOKUP(中学一覧表!D23,INDIRECT("中学"&amp;中学一覧表!C23&amp;"選手データ!A:O"),MATCH("所属",INDIRECT("中学"&amp;中学一覧表!C23&amp;"選手データ!1:1"),0),0),所属csv!$A:$H,MATCH("所属コード",所属csv!$1:$1,0),0))</f>
        <v/>
      </c>
      <c r="F22" t="str">
        <f>IF(中学一覧表!D23="","",中学一覧表!D23)</f>
        <v/>
      </c>
      <c r="G22" t="str">
        <f ca="1">IF(中学一覧表!E23="","",中学一覧表!E23)</f>
        <v/>
      </c>
      <c r="H22" t="str">
        <f ca="1">IF(中学一覧表!D23="","",VLOOKUP(中学一覧表!D23,INDIRECT("中学"&amp;中学一覧表!C23&amp;"選手データ!A:O"),MATCH("ﾌﾘｶﾞﾅ(姓)",INDIRECT("中学"&amp;中学一覧表!C23&amp;"選手データ!1:1"),0),0)&amp;" "&amp;VLOOKUP(中学一覧表!D23,INDIRECT("中学"&amp;中学一覧表!C23&amp;"選手データ!A:O"),MATCH("ﾌﾘｶﾞﾅ(名)",INDIRECT("中学"&amp;中学一覧表!C23&amp;"選手データ!1:1"),0),0))</f>
        <v/>
      </c>
      <c r="I22" t="str">
        <f ca="1">IF(中学一覧表!E23="","",中学一覧表!E23)</f>
        <v/>
      </c>
      <c r="J22" t="str">
        <f ca="1">IF(中学一覧表!D23="","",VLOOKUP(中学一覧表!D23,INDIRECT("中学"&amp;中学一覧表!C23&amp;"選手データ!A:O"),MATCH("FAMILY NAME",INDIRECT("中学"&amp;中学一覧表!C23&amp;"選手データ!1:1"),0),0)&amp;" "&amp;VLOOKUP(中学一覧表!D23,INDIRECT("中学"&amp;中学一覧表!C23&amp;"選手データ!A:O"),MATCH("Firstname",INDIRECT("中学"&amp;中学一覧表!C23&amp;"選手データ!1:1"),0),0))</f>
        <v/>
      </c>
      <c r="K22" t="str">
        <f>IF(中学一覧表!D23="","","JPN")</f>
        <v/>
      </c>
      <c r="L22" t="str">
        <f>IF(中学一覧表!D23="","",IF(中学一覧表!C23="男",1,2))</f>
        <v/>
      </c>
      <c r="M22" t="str">
        <f>IF(中学一覧表!D23="","",中学一覧表!F23)</f>
        <v/>
      </c>
      <c r="N22" t="str">
        <f ca="1">IF(中学一覧表!D23="","",LEFT(VLOOKUP(中学一覧表!D23,INDIRECT("中学"&amp;中学一覧表!C23&amp;"選手データ!A:O"),MATCH("Birthday",INDIRECT("中学"&amp;中学一覧表!C23&amp;"選手データ!1:1"),0),0),4))</f>
        <v/>
      </c>
      <c r="O22" t="str">
        <f>IF(中学一覧表!D23="","","0")</f>
        <v/>
      </c>
      <c r="P22" t="str">
        <f>IF(中学一覧表!D23="","","千葉")</f>
        <v/>
      </c>
      <c r="R22" t="str">
        <f>IF(中学一覧表!G23="","",VLOOKUP(中学一覧表!G23,競技csv!$A:$O,MATCH("競技コード",競技csv!$1:$1,0),0))</f>
        <v/>
      </c>
      <c r="S22" t="str" cm="1">
        <f t="array" ref="S22">IF(中学一覧表!J23="","",中学一覧表!J23&amp;".")&amp;_xlfn.IFS(中学一覧表!K23="","",VLOOKUP(R22,競技csv!$B:$O,2,0)&lt;=31,TEXT(中学一覧表!K23,"00")&amp;".",TRUE,TEXT(中学一覧表!K23,"00")&amp;"m")&amp;IF(中学一覧表!L23="","",TEXT(中学一覧表!L23,"00"))</f>
        <v/>
      </c>
      <c r="T22" t="str">
        <f>IF(中学一覧表!G23="","","0")</f>
        <v/>
      </c>
      <c r="U22" t="str">
        <f>IF(中学一覧表!G23="","","2")</f>
        <v/>
      </c>
      <c r="V22" t="str">
        <f>IF(中学一覧表!M23="","",VLOOKUP(中学一覧表!M23,競技csv!$A:$O,MATCH("競技コード",競技csv!$1:$1,0),0))</f>
        <v/>
      </c>
      <c r="W22" t="str" cm="1">
        <f t="array" ref="W22">IF(中学一覧表!P23="","",中学一覧表!P23&amp;".")&amp;_xlfn.IFS(中学一覧表!Q23="","",VLOOKUP(V22,競技csv!$B:$O,2,0)&lt;=31,TEXT(中学一覧表!Q23,"00")&amp;".",TRUE,TEXT(中学一覧表!Q23,"00")&amp;"m")&amp;IF(中学一覧表!R23="","",TEXT(中学一覧表!R23,"00"))</f>
        <v/>
      </c>
      <c r="X22" t="str">
        <f>IF(中学一覧表!M23="","","0")</f>
        <v/>
      </c>
      <c r="Y22" t="str">
        <f>IF(中学一覧表!M23="","","2")</f>
        <v/>
      </c>
      <c r="Z22" t="str">
        <f>IF(中学一覧表!S23="","",VLOOKUP(中学一覧表!C23&amp;"子4X100mR",競技csv!A:O,MATCH("競技コード",競技csv!$1:$1,0),0))</f>
        <v/>
      </c>
      <c r="AA22" t="str">
        <f>IF(中学一覧表!T23="","",中学一覧表!T23&amp;".")&amp;IF(中学一覧表!U23="","",TEXT(中学一覧表!U23,"00")&amp;".")&amp;IF(中学一覧表!V23="","",TEXT(中学一覧表!V23,"00"))</f>
        <v/>
      </c>
      <c r="AB22" t="str">
        <f>IF(中学一覧表!S23="","","0")</f>
        <v/>
      </c>
      <c r="AC22" t="str">
        <f>IF(中学一覧表!S23="","","2")</f>
        <v/>
      </c>
    </row>
    <row r="23" spans="1:29" x14ac:dyDescent="0.45">
      <c r="A23">
        <f t="shared" si="0"/>
        <v>0</v>
      </c>
      <c r="B23" t="str">
        <f>IF(中学一覧表!D24="","",IF(中学一覧表!C24="男",10000+中学一覧表!D24,20000+中学一覧表!D24))</f>
        <v/>
      </c>
      <c r="C23" t="str">
        <f ca="1">IF(中学一覧表!D24="","",VLOOKUP(VLOOKUP(中学一覧表!D24,INDIRECT("中学"&amp;中学一覧表!C24&amp;"選手データ!A:O"),MATCH("所属",INDIRECT("中学"&amp;中学一覧表!C24&amp;"選手データ!1:1"),0),0),所属csv!$A:$H,MATCH("所属コード",所属csv!$1:$1,0),0))</f>
        <v/>
      </c>
      <c r="F23" t="str">
        <f>IF(中学一覧表!D24="","",中学一覧表!D24)</f>
        <v/>
      </c>
      <c r="G23" t="str">
        <f ca="1">IF(中学一覧表!E24="","",中学一覧表!E24)</f>
        <v/>
      </c>
      <c r="H23" t="str">
        <f ca="1">IF(中学一覧表!D24="","",VLOOKUP(中学一覧表!D24,INDIRECT("中学"&amp;中学一覧表!C24&amp;"選手データ!A:O"),MATCH("ﾌﾘｶﾞﾅ(姓)",INDIRECT("中学"&amp;中学一覧表!C24&amp;"選手データ!1:1"),0),0)&amp;" "&amp;VLOOKUP(中学一覧表!D24,INDIRECT("中学"&amp;中学一覧表!C24&amp;"選手データ!A:O"),MATCH("ﾌﾘｶﾞﾅ(名)",INDIRECT("中学"&amp;中学一覧表!C24&amp;"選手データ!1:1"),0),0))</f>
        <v/>
      </c>
      <c r="I23" t="str">
        <f ca="1">IF(中学一覧表!E24="","",中学一覧表!E24)</f>
        <v/>
      </c>
      <c r="J23" t="str">
        <f ca="1">IF(中学一覧表!D24="","",VLOOKUP(中学一覧表!D24,INDIRECT("中学"&amp;中学一覧表!C24&amp;"選手データ!A:O"),MATCH("FAMILY NAME",INDIRECT("中学"&amp;中学一覧表!C24&amp;"選手データ!1:1"),0),0)&amp;" "&amp;VLOOKUP(中学一覧表!D24,INDIRECT("中学"&amp;中学一覧表!C24&amp;"選手データ!A:O"),MATCH("Firstname",INDIRECT("中学"&amp;中学一覧表!C24&amp;"選手データ!1:1"),0),0))</f>
        <v/>
      </c>
      <c r="K23" t="str">
        <f>IF(中学一覧表!D24="","","JPN")</f>
        <v/>
      </c>
      <c r="L23" t="str">
        <f>IF(中学一覧表!D24="","",IF(中学一覧表!C24="男",1,2))</f>
        <v/>
      </c>
      <c r="M23" t="str">
        <f>IF(中学一覧表!D24="","",中学一覧表!F24)</f>
        <v/>
      </c>
      <c r="N23" t="str">
        <f ca="1">IF(中学一覧表!D24="","",LEFT(VLOOKUP(中学一覧表!D24,INDIRECT("中学"&amp;中学一覧表!C24&amp;"選手データ!A:O"),MATCH("Birthday",INDIRECT("中学"&amp;中学一覧表!C24&amp;"選手データ!1:1"),0),0),4))</f>
        <v/>
      </c>
      <c r="O23" t="str">
        <f>IF(中学一覧表!D24="","","0")</f>
        <v/>
      </c>
      <c r="P23" t="str">
        <f>IF(中学一覧表!D24="","","千葉")</f>
        <v/>
      </c>
      <c r="R23" t="str">
        <f>IF(中学一覧表!G24="","",VLOOKUP(中学一覧表!G24,競技csv!$A:$O,MATCH("競技コード",競技csv!$1:$1,0),0))</f>
        <v/>
      </c>
      <c r="S23" t="str" cm="1">
        <f t="array" ref="S23">IF(中学一覧表!J24="","",中学一覧表!J24&amp;".")&amp;_xlfn.IFS(中学一覧表!K24="","",VLOOKUP(R23,競技csv!$B:$O,2,0)&lt;=31,TEXT(中学一覧表!K24,"00")&amp;".",TRUE,TEXT(中学一覧表!K24,"00")&amp;"m")&amp;IF(中学一覧表!L24="","",TEXT(中学一覧表!L24,"00"))</f>
        <v/>
      </c>
      <c r="T23" t="str">
        <f>IF(中学一覧表!G24="","","0")</f>
        <v/>
      </c>
      <c r="U23" t="str">
        <f>IF(中学一覧表!G24="","","2")</f>
        <v/>
      </c>
      <c r="V23" t="str">
        <f>IF(中学一覧表!M24="","",VLOOKUP(中学一覧表!M24,競技csv!$A:$O,MATCH("競技コード",競技csv!$1:$1,0),0))</f>
        <v/>
      </c>
      <c r="W23" t="str" cm="1">
        <f t="array" ref="W23">IF(中学一覧表!P24="","",中学一覧表!P24&amp;".")&amp;_xlfn.IFS(中学一覧表!Q24="","",VLOOKUP(V23,競技csv!$B:$O,2,0)&lt;=31,TEXT(中学一覧表!Q24,"00")&amp;".",TRUE,TEXT(中学一覧表!Q24,"00")&amp;"m")&amp;IF(中学一覧表!R24="","",TEXT(中学一覧表!R24,"00"))</f>
        <v/>
      </c>
      <c r="X23" t="str">
        <f>IF(中学一覧表!M24="","","0")</f>
        <v/>
      </c>
      <c r="Y23" t="str">
        <f>IF(中学一覧表!M24="","","2")</f>
        <v/>
      </c>
      <c r="Z23" t="str">
        <f>IF(中学一覧表!S24="","",VLOOKUP(中学一覧表!C24&amp;"子4X100mR",競技csv!A:O,MATCH("競技コード",競技csv!$1:$1,0),0))</f>
        <v/>
      </c>
      <c r="AA23" t="str">
        <f>IF(中学一覧表!T24="","",中学一覧表!T24&amp;".")&amp;IF(中学一覧表!U24="","",TEXT(中学一覧表!U24,"00")&amp;".")&amp;IF(中学一覧表!V24="","",TEXT(中学一覧表!V24,"00"))</f>
        <v/>
      </c>
      <c r="AB23" t="str">
        <f>IF(中学一覧表!S24="","","0")</f>
        <v/>
      </c>
      <c r="AC23" t="str">
        <f>IF(中学一覧表!S24="","","2")</f>
        <v/>
      </c>
    </row>
    <row r="24" spans="1:29" x14ac:dyDescent="0.45">
      <c r="A24">
        <f t="shared" si="0"/>
        <v>0</v>
      </c>
      <c r="B24" t="str">
        <f>IF(中学一覧表!D25="","",IF(中学一覧表!C25="男",10000+中学一覧表!D25,20000+中学一覧表!D25))</f>
        <v/>
      </c>
      <c r="C24" t="str">
        <f ca="1">IF(中学一覧表!D25="","",VLOOKUP(VLOOKUP(中学一覧表!D25,INDIRECT("中学"&amp;中学一覧表!C25&amp;"選手データ!A:O"),MATCH("所属",INDIRECT("中学"&amp;中学一覧表!C25&amp;"選手データ!1:1"),0),0),所属csv!$A:$H,MATCH("所属コード",所属csv!$1:$1,0),0))</f>
        <v/>
      </c>
      <c r="F24" t="str">
        <f>IF(中学一覧表!D25="","",中学一覧表!D25)</f>
        <v/>
      </c>
      <c r="G24" t="str">
        <f ca="1">IF(中学一覧表!E25="","",中学一覧表!E25)</f>
        <v/>
      </c>
      <c r="H24" t="str">
        <f ca="1">IF(中学一覧表!D25="","",VLOOKUP(中学一覧表!D25,INDIRECT("中学"&amp;中学一覧表!C25&amp;"選手データ!A:O"),MATCH("ﾌﾘｶﾞﾅ(姓)",INDIRECT("中学"&amp;中学一覧表!C25&amp;"選手データ!1:1"),0),0)&amp;" "&amp;VLOOKUP(中学一覧表!D25,INDIRECT("中学"&amp;中学一覧表!C25&amp;"選手データ!A:O"),MATCH("ﾌﾘｶﾞﾅ(名)",INDIRECT("中学"&amp;中学一覧表!C25&amp;"選手データ!1:1"),0),0))</f>
        <v/>
      </c>
      <c r="I24" t="str">
        <f ca="1">IF(中学一覧表!E25="","",中学一覧表!E25)</f>
        <v/>
      </c>
      <c r="J24" t="str">
        <f ca="1">IF(中学一覧表!D25="","",VLOOKUP(中学一覧表!D25,INDIRECT("中学"&amp;中学一覧表!C25&amp;"選手データ!A:O"),MATCH("FAMILY NAME",INDIRECT("中学"&amp;中学一覧表!C25&amp;"選手データ!1:1"),0),0)&amp;" "&amp;VLOOKUP(中学一覧表!D25,INDIRECT("中学"&amp;中学一覧表!C25&amp;"選手データ!A:O"),MATCH("Firstname",INDIRECT("中学"&amp;中学一覧表!C25&amp;"選手データ!1:1"),0),0))</f>
        <v/>
      </c>
      <c r="K24" t="str">
        <f>IF(中学一覧表!D25="","","JPN")</f>
        <v/>
      </c>
      <c r="L24" t="str">
        <f>IF(中学一覧表!D25="","",IF(中学一覧表!C25="男",1,2))</f>
        <v/>
      </c>
      <c r="M24" t="str">
        <f>IF(中学一覧表!D25="","",中学一覧表!F25)</f>
        <v/>
      </c>
      <c r="N24" t="str">
        <f ca="1">IF(中学一覧表!D25="","",LEFT(VLOOKUP(中学一覧表!D25,INDIRECT("中学"&amp;中学一覧表!C25&amp;"選手データ!A:O"),MATCH("Birthday",INDIRECT("中学"&amp;中学一覧表!C25&amp;"選手データ!1:1"),0),0),4))</f>
        <v/>
      </c>
      <c r="O24" t="str">
        <f>IF(中学一覧表!D25="","","0")</f>
        <v/>
      </c>
      <c r="P24" t="str">
        <f>IF(中学一覧表!D25="","","千葉")</f>
        <v/>
      </c>
      <c r="R24" t="str">
        <f>IF(中学一覧表!G25="","",VLOOKUP(中学一覧表!G25,競技csv!$A:$O,MATCH("競技コード",競技csv!$1:$1,0),0))</f>
        <v/>
      </c>
      <c r="S24" t="str" cm="1">
        <f t="array" ref="S24">IF(中学一覧表!J25="","",中学一覧表!J25&amp;".")&amp;_xlfn.IFS(中学一覧表!K25="","",VLOOKUP(R24,競技csv!$B:$O,2,0)&lt;=31,TEXT(中学一覧表!K25,"00")&amp;".",TRUE,TEXT(中学一覧表!K25,"00")&amp;"m")&amp;IF(中学一覧表!L25="","",TEXT(中学一覧表!L25,"00"))</f>
        <v/>
      </c>
      <c r="T24" t="str">
        <f>IF(中学一覧表!G25="","","0")</f>
        <v/>
      </c>
      <c r="U24" t="str">
        <f>IF(中学一覧表!G25="","","2")</f>
        <v/>
      </c>
      <c r="V24" t="str">
        <f>IF(中学一覧表!M25="","",VLOOKUP(中学一覧表!M25,競技csv!$A:$O,MATCH("競技コード",競技csv!$1:$1,0),0))</f>
        <v/>
      </c>
      <c r="W24" t="str" cm="1">
        <f t="array" ref="W24">IF(中学一覧表!P25="","",中学一覧表!P25&amp;".")&amp;_xlfn.IFS(中学一覧表!Q25="","",VLOOKUP(V24,競技csv!$B:$O,2,0)&lt;=31,TEXT(中学一覧表!Q25,"00")&amp;".",TRUE,TEXT(中学一覧表!Q25,"00")&amp;"m")&amp;IF(中学一覧表!R25="","",TEXT(中学一覧表!R25,"00"))</f>
        <v/>
      </c>
      <c r="X24" t="str">
        <f>IF(中学一覧表!M25="","","0")</f>
        <v/>
      </c>
      <c r="Y24" t="str">
        <f>IF(中学一覧表!M25="","","2")</f>
        <v/>
      </c>
      <c r="Z24" t="str">
        <f>IF(中学一覧表!S25="","",VLOOKUP(中学一覧表!C25&amp;"子4X100mR",競技csv!A:O,MATCH("競技コード",競技csv!$1:$1,0),0))</f>
        <v/>
      </c>
      <c r="AA24" t="str">
        <f>IF(中学一覧表!T25="","",中学一覧表!T25&amp;".")&amp;IF(中学一覧表!U25="","",TEXT(中学一覧表!U25,"00")&amp;".")&amp;IF(中学一覧表!V25="","",TEXT(中学一覧表!V25,"00"))</f>
        <v/>
      </c>
      <c r="AB24" t="str">
        <f>IF(中学一覧表!S25="","","0")</f>
        <v/>
      </c>
      <c r="AC24" t="str">
        <f>IF(中学一覧表!S25="","","2")</f>
        <v/>
      </c>
    </row>
    <row r="25" spans="1:29" x14ac:dyDescent="0.45">
      <c r="A25">
        <f t="shared" si="0"/>
        <v>0</v>
      </c>
      <c r="B25" t="str">
        <f>IF(中学一覧表!D26="","",IF(中学一覧表!C26="男",10000+中学一覧表!D26,20000+中学一覧表!D26))</f>
        <v/>
      </c>
      <c r="C25" t="str">
        <f ca="1">IF(中学一覧表!D26="","",VLOOKUP(VLOOKUP(中学一覧表!D26,INDIRECT("中学"&amp;中学一覧表!C26&amp;"選手データ!A:O"),MATCH("所属",INDIRECT("中学"&amp;中学一覧表!C26&amp;"選手データ!1:1"),0),0),所属csv!$A:$H,MATCH("所属コード",所属csv!$1:$1,0),0))</f>
        <v/>
      </c>
      <c r="F25" t="str">
        <f>IF(中学一覧表!D26="","",中学一覧表!D26)</f>
        <v/>
      </c>
      <c r="G25" t="str">
        <f ca="1">IF(中学一覧表!E26="","",中学一覧表!E26)</f>
        <v/>
      </c>
      <c r="H25" t="str">
        <f ca="1">IF(中学一覧表!D26="","",VLOOKUP(中学一覧表!D26,INDIRECT("中学"&amp;中学一覧表!C26&amp;"選手データ!A:O"),MATCH("ﾌﾘｶﾞﾅ(姓)",INDIRECT("中学"&amp;中学一覧表!C26&amp;"選手データ!1:1"),0),0)&amp;" "&amp;VLOOKUP(中学一覧表!D26,INDIRECT("中学"&amp;中学一覧表!C26&amp;"選手データ!A:O"),MATCH("ﾌﾘｶﾞﾅ(名)",INDIRECT("中学"&amp;中学一覧表!C26&amp;"選手データ!1:1"),0),0))</f>
        <v/>
      </c>
      <c r="I25" t="str">
        <f ca="1">IF(中学一覧表!E26="","",中学一覧表!E26)</f>
        <v/>
      </c>
      <c r="J25" t="str">
        <f ca="1">IF(中学一覧表!D26="","",VLOOKUP(中学一覧表!D26,INDIRECT("中学"&amp;中学一覧表!C26&amp;"選手データ!A:O"),MATCH("FAMILY NAME",INDIRECT("中学"&amp;中学一覧表!C26&amp;"選手データ!1:1"),0),0)&amp;" "&amp;VLOOKUP(中学一覧表!D26,INDIRECT("中学"&amp;中学一覧表!C26&amp;"選手データ!A:O"),MATCH("Firstname",INDIRECT("中学"&amp;中学一覧表!C26&amp;"選手データ!1:1"),0),0))</f>
        <v/>
      </c>
      <c r="K25" t="str">
        <f>IF(中学一覧表!D26="","","JPN")</f>
        <v/>
      </c>
      <c r="L25" t="str">
        <f>IF(中学一覧表!D26="","",IF(中学一覧表!C26="男",1,2))</f>
        <v/>
      </c>
      <c r="M25" t="str">
        <f>IF(中学一覧表!D26="","",中学一覧表!F26)</f>
        <v/>
      </c>
      <c r="N25" t="str">
        <f ca="1">IF(中学一覧表!D26="","",LEFT(VLOOKUP(中学一覧表!D26,INDIRECT("中学"&amp;中学一覧表!C26&amp;"選手データ!A:O"),MATCH("Birthday",INDIRECT("中学"&amp;中学一覧表!C26&amp;"選手データ!1:1"),0),0),4))</f>
        <v/>
      </c>
      <c r="O25" t="str">
        <f>IF(中学一覧表!D26="","","0")</f>
        <v/>
      </c>
      <c r="P25" t="str">
        <f>IF(中学一覧表!D26="","","千葉")</f>
        <v/>
      </c>
      <c r="R25" t="str">
        <f>IF(中学一覧表!G26="","",VLOOKUP(中学一覧表!G26,競技csv!$A:$O,MATCH("競技コード",競技csv!$1:$1,0),0))</f>
        <v/>
      </c>
      <c r="S25" t="str" cm="1">
        <f t="array" ref="S25">IF(中学一覧表!J26="","",中学一覧表!J26&amp;".")&amp;_xlfn.IFS(中学一覧表!K26="","",VLOOKUP(R25,競技csv!$B:$O,2,0)&lt;=31,TEXT(中学一覧表!K26,"00")&amp;".",TRUE,TEXT(中学一覧表!K26,"00")&amp;"m")&amp;IF(中学一覧表!L26="","",TEXT(中学一覧表!L26,"00"))</f>
        <v/>
      </c>
      <c r="T25" t="str">
        <f>IF(中学一覧表!G26="","","0")</f>
        <v/>
      </c>
      <c r="U25" t="str">
        <f>IF(中学一覧表!G26="","","2")</f>
        <v/>
      </c>
      <c r="V25" t="str">
        <f>IF(中学一覧表!M26="","",VLOOKUP(中学一覧表!M26,競技csv!$A:$O,MATCH("競技コード",競技csv!$1:$1,0),0))</f>
        <v/>
      </c>
      <c r="W25" t="str" cm="1">
        <f t="array" ref="W25">IF(中学一覧表!P26="","",中学一覧表!P26&amp;".")&amp;_xlfn.IFS(中学一覧表!Q26="","",VLOOKUP(V25,競技csv!$B:$O,2,0)&lt;=31,TEXT(中学一覧表!Q26,"00")&amp;".",TRUE,TEXT(中学一覧表!Q26,"00")&amp;"m")&amp;IF(中学一覧表!R26="","",TEXT(中学一覧表!R26,"00"))</f>
        <v/>
      </c>
      <c r="X25" t="str">
        <f>IF(中学一覧表!M26="","","0")</f>
        <v/>
      </c>
      <c r="Y25" t="str">
        <f>IF(中学一覧表!M26="","","2")</f>
        <v/>
      </c>
      <c r="Z25" t="str">
        <f>IF(中学一覧表!S26="","",VLOOKUP(中学一覧表!C26&amp;"子4X100mR",競技csv!A:O,MATCH("競技コード",競技csv!$1:$1,0),0))</f>
        <v/>
      </c>
      <c r="AA25" t="str">
        <f>IF(中学一覧表!T26="","",中学一覧表!T26&amp;".")&amp;IF(中学一覧表!U26="","",TEXT(中学一覧表!U26,"00")&amp;".")&amp;IF(中学一覧表!V26="","",TEXT(中学一覧表!V26,"00"))</f>
        <v/>
      </c>
      <c r="AB25" t="str">
        <f>IF(中学一覧表!S26="","","0")</f>
        <v/>
      </c>
      <c r="AC25" t="str">
        <f>IF(中学一覧表!S26="","","2")</f>
        <v/>
      </c>
    </row>
    <row r="26" spans="1:29" x14ac:dyDescent="0.45">
      <c r="A26">
        <f t="shared" si="0"/>
        <v>0</v>
      </c>
      <c r="B26" t="str">
        <f>IF(中学一覧表!D27="","",IF(中学一覧表!C27="男",10000+中学一覧表!D27,20000+中学一覧表!D27))</f>
        <v/>
      </c>
      <c r="C26" t="str">
        <f ca="1">IF(中学一覧表!D27="","",VLOOKUP(VLOOKUP(中学一覧表!D27,INDIRECT("中学"&amp;中学一覧表!C27&amp;"選手データ!A:O"),MATCH("所属",INDIRECT("中学"&amp;中学一覧表!C27&amp;"選手データ!1:1"),0),0),所属csv!$A:$H,MATCH("所属コード",所属csv!$1:$1,0),0))</f>
        <v/>
      </c>
      <c r="F26" t="str">
        <f>IF(中学一覧表!D27="","",中学一覧表!D27)</f>
        <v/>
      </c>
      <c r="G26" t="str">
        <f ca="1">IF(中学一覧表!E27="","",中学一覧表!E27)</f>
        <v/>
      </c>
      <c r="H26" t="str">
        <f ca="1">IF(中学一覧表!D27="","",VLOOKUP(中学一覧表!D27,INDIRECT("中学"&amp;中学一覧表!C27&amp;"選手データ!A:O"),MATCH("ﾌﾘｶﾞﾅ(姓)",INDIRECT("中学"&amp;中学一覧表!C27&amp;"選手データ!1:1"),0),0)&amp;" "&amp;VLOOKUP(中学一覧表!D27,INDIRECT("中学"&amp;中学一覧表!C27&amp;"選手データ!A:O"),MATCH("ﾌﾘｶﾞﾅ(名)",INDIRECT("中学"&amp;中学一覧表!C27&amp;"選手データ!1:1"),0),0))</f>
        <v/>
      </c>
      <c r="I26" t="str">
        <f ca="1">IF(中学一覧表!E27="","",中学一覧表!E27)</f>
        <v/>
      </c>
      <c r="J26" t="str">
        <f ca="1">IF(中学一覧表!D27="","",VLOOKUP(中学一覧表!D27,INDIRECT("中学"&amp;中学一覧表!C27&amp;"選手データ!A:O"),MATCH("FAMILY NAME",INDIRECT("中学"&amp;中学一覧表!C27&amp;"選手データ!1:1"),0),0)&amp;" "&amp;VLOOKUP(中学一覧表!D27,INDIRECT("中学"&amp;中学一覧表!C27&amp;"選手データ!A:O"),MATCH("Firstname",INDIRECT("中学"&amp;中学一覧表!C27&amp;"選手データ!1:1"),0),0))</f>
        <v/>
      </c>
      <c r="K26" t="str">
        <f>IF(中学一覧表!D27="","","JPN")</f>
        <v/>
      </c>
      <c r="L26" t="str">
        <f>IF(中学一覧表!D27="","",IF(中学一覧表!C27="男",1,2))</f>
        <v/>
      </c>
      <c r="M26" t="str">
        <f>IF(中学一覧表!D27="","",中学一覧表!F27)</f>
        <v/>
      </c>
      <c r="N26" t="str">
        <f ca="1">IF(中学一覧表!D27="","",LEFT(VLOOKUP(中学一覧表!D27,INDIRECT("中学"&amp;中学一覧表!C27&amp;"選手データ!A:O"),MATCH("Birthday",INDIRECT("中学"&amp;中学一覧表!C27&amp;"選手データ!1:1"),0),0),4))</f>
        <v/>
      </c>
      <c r="O26" t="str">
        <f>IF(中学一覧表!D27="","","0")</f>
        <v/>
      </c>
      <c r="P26" t="str">
        <f>IF(中学一覧表!D27="","","千葉")</f>
        <v/>
      </c>
      <c r="R26" t="str">
        <f>IF(中学一覧表!G27="","",VLOOKUP(中学一覧表!G27,競技csv!$A:$O,MATCH("競技コード",競技csv!$1:$1,0),0))</f>
        <v/>
      </c>
      <c r="S26" t="str" cm="1">
        <f t="array" ref="S26">IF(中学一覧表!J27="","",中学一覧表!J27&amp;".")&amp;_xlfn.IFS(中学一覧表!K27="","",VLOOKUP(R26,競技csv!$B:$O,2,0)&lt;=31,TEXT(中学一覧表!K27,"00")&amp;".",TRUE,TEXT(中学一覧表!K27,"00")&amp;"m")&amp;IF(中学一覧表!L27="","",TEXT(中学一覧表!L27,"00"))</f>
        <v/>
      </c>
      <c r="T26" t="str">
        <f>IF(中学一覧表!G27="","","0")</f>
        <v/>
      </c>
      <c r="U26" t="str">
        <f>IF(中学一覧表!G27="","","2")</f>
        <v/>
      </c>
      <c r="V26" t="str">
        <f>IF(中学一覧表!M27="","",VLOOKUP(中学一覧表!M27,競技csv!$A:$O,MATCH("競技コード",競技csv!$1:$1,0),0))</f>
        <v/>
      </c>
      <c r="W26" t="str" cm="1">
        <f t="array" ref="W26">IF(中学一覧表!P27="","",中学一覧表!P27&amp;".")&amp;_xlfn.IFS(中学一覧表!Q27="","",VLOOKUP(V26,競技csv!$B:$O,2,0)&lt;=31,TEXT(中学一覧表!Q27,"00")&amp;".",TRUE,TEXT(中学一覧表!Q27,"00")&amp;"m")&amp;IF(中学一覧表!R27="","",TEXT(中学一覧表!R27,"00"))</f>
        <v/>
      </c>
      <c r="X26" t="str">
        <f>IF(中学一覧表!M27="","","0")</f>
        <v/>
      </c>
      <c r="Y26" t="str">
        <f>IF(中学一覧表!M27="","","2")</f>
        <v/>
      </c>
      <c r="Z26" t="str">
        <f>IF(中学一覧表!S27="","",VLOOKUP(中学一覧表!C27&amp;"子4X100mR",競技csv!A:O,MATCH("競技コード",競技csv!$1:$1,0),0))</f>
        <v/>
      </c>
      <c r="AA26" t="str">
        <f>IF(中学一覧表!T27="","",中学一覧表!T27&amp;".")&amp;IF(中学一覧表!U27="","",TEXT(中学一覧表!U27,"00")&amp;".")&amp;IF(中学一覧表!V27="","",TEXT(中学一覧表!V27,"00"))</f>
        <v/>
      </c>
      <c r="AB26" t="str">
        <f>IF(中学一覧表!S27="","","0")</f>
        <v/>
      </c>
      <c r="AC26" t="str">
        <f>IF(中学一覧表!S27="","","2")</f>
        <v/>
      </c>
    </row>
    <row r="27" spans="1:29" x14ac:dyDescent="0.45">
      <c r="A27">
        <f t="shared" si="0"/>
        <v>0</v>
      </c>
      <c r="B27" t="str">
        <f>IF(中学一覧表!D28="","",IF(中学一覧表!C28="男",10000+中学一覧表!D28,20000+中学一覧表!D28))</f>
        <v/>
      </c>
      <c r="C27" t="str">
        <f ca="1">IF(中学一覧表!D28="","",VLOOKUP(VLOOKUP(中学一覧表!D28,INDIRECT("中学"&amp;中学一覧表!C28&amp;"選手データ!A:O"),MATCH("所属",INDIRECT("中学"&amp;中学一覧表!C28&amp;"選手データ!1:1"),0),0),所属csv!$A:$H,MATCH("所属コード",所属csv!$1:$1,0),0))</f>
        <v/>
      </c>
      <c r="F27" t="str">
        <f>IF(中学一覧表!D28="","",中学一覧表!D28)</f>
        <v/>
      </c>
      <c r="G27" t="str">
        <f ca="1">IF(中学一覧表!E28="","",中学一覧表!E28)</f>
        <v/>
      </c>
      <c r="H27" t="str">
        <f ca="1">IF(中学一覧表!D28="","",VLOOKUP(中学一覧表!D28,INDIRECT("中学"&amp;中学一覧表!C28&amp;"選手データ!A:O"),MATCH("ﾌﾘｶﾞﾅ(姓)",INDIRECT("中学"&amp;中学一覧表!C28&amp;"選手データ!1:1"),0),0)&amp;" "&amp;VLOOKUP(中学一覧表!D28,INDIRECT("中学"&amp;中学一覧表!C28&amp;"選手データ!A:O"),MATCH("ﾌﾘｶﾞﾅ(名)",INDIRECT("中学"&amp;中学一覧表!C28&amp;"選手データ!1:1"),0),0))</f>
        <v/>
      </c>
      <c r="I27" t="str">
        <f ca="1">IF(中学一覧表!E28="","",中学一覧表!E28)</f>
        <v/>
      </c>
      <c r="J27" t="str">
        <f ca="1">IF(中学一覧表!D28="","",VLOOKUP(中学一覧表!D28,INDIRECT("中学"&amp;中学一覧表!C28&amp;"選手データ!A:O"),MATCH("FAMILY NAME",INDIRECT("中学"&amp;中学一覧表!C28&amp;"選手データ!1:1"),0),0)&amp;" "&amp;VLOOKUP(中学一覧表!D28,INDIRECT("中学"&amp;中学一覧表!C28&amp;"選手データ!A:O"),MATCH("Firstname",INDIRECT("中学"&amp;中学一覧表!C28&amp;"選手データ!1:1"),0),0))</f>
        <v/>
      </c>
      <c r="K27" t="str">
        <f>IF(中学一覧表!D28="","","JPN")</f>
        <v/>
      </c>
      <c r="L27" t="str">
        <f>IF(中学一覧表!D28="","",IF(中学一覧表!C28="男",1,2))</f>
        <v/>
      </c>
      <c r="M27" t="str">
        <f>IF(中学一覧表!D28="","",中学一覧表!F28)</f>
        <v/>
      </c>
      <c r="N27" t="str">
        <f ca="1">IF(中学一覧表!D28="","",LEFT(VLOOKUP(中学一覧表!D28,INDIRECT("中学"&amp;中学一覧表!C28&amp;"選手データ!A:O"),MATCH("Birthday",INDIRECT("中学"&amp;中学一覧表!C28&amp;"選手データ!1:1"),0),0),4))</f>
        <v/>
      </c>
      <c r="O27" t="str">
        <f>IF(中学一覧表!D28="","","0")</f>
        <v/>
      </c>
      <c r="P27" t="str">
        <f>IF(中学一覧表!D28="","","千葉")</f>
        <v/>
      </c>
      <c r="R27" t="str">
        <f>IF(中学一覧表!G28="","",VLOOKUP(中学一覧表!G28,競技csv!$A:$O,MATCH("競技コード",競技csv!$1:$1,0),0))</f>
        <v/>
      </c>
      <c r="S27" t="str" cm="1">
        <f t="array" ref="S27">IF(中学一覧表!J28="","",中学一覧表!J28&amp;".")&amp;_xlfn.IFS(中学一覧表!K28="","",VLOOKUP(R27,競技csv!$B:$O,2,0)&lt;=31,TEXT(中学一覧表!K28,"00")&amp;".",TRUE,TEXT(中学一覧表!K28,"00")&amp;"m")&amp;IF(中学一覧表!L28="","",TEXT(中学一覧表!L28,"00"))</f>
        <v/>
      </c>
      <c r="T27" t="str">
        <f>IF(中学一覧表!G28="","","0")</f>
        <v/>
      </c>
      <c r="U27" t="str">
        <f>IF(中学一覧表!G28="","","2")</f>
        <v/>
      </c>
      <c r="V27" t="str">
        <f>IF(中学一覧表!M28="","",VLOOKUP(中学一覧表!M28,競技csv!$A:$O,MATCH("競技コード",競技csv!$1:$1,0),0))</f>
        <v/>
      </c>
      <c r="W27" t="str" cm="1">
        <f t="array" ref="W27">IF(中学一覧表!P28="","",中学一覧表!P28&amp;".")&amp;_xlfn.IFS(中学一覧表!Q28="","",VLOOKUP(V27,競技csv!$B:$O,2,0)&lt;=31,TEXT(中学一覧表!Q28,"00")&amp;".",TRUE,TEXT(中学一覧表!Q28,"00")&amp;"m")&amp;IF(中学一覧表!R28="","",TEXT(中学一覧表!R28,"00"))</f>
        <v/>
      </c>
      <c r="X27" t="str">
        <f>IF(中学一覧表!M28="","","0")</f>
        <v/>
      </c>
      <c r="Y27" t="str">
        <f>IF(中学一覧表!M28="","","2")</f>
        <v/>
      </c>
      <c r="Z27" t="str">
        <f>IF(中学一覧表!S28="","",VLOOKUP(中学一覧表!C28&amp;"子4X100mR",競技csv!A:O,MATCH("競技コード",競技csv!$1:$1,0),0))</f>
        <v/>
      </c>
      <c r="AA27" t="str">
        <f>IF(中学一覧表!T28="","",中学一覧表!T28&amp;".")&amp;IF(中学一覧表!U28="","",TEXT(中学一覧表!U28,"00")&amp;".")&amp;IF(中学一覧表!V28="","",TEXT(中学一覧表!V28,"00"))</f>
        <v/>
      </c>
      <c r="AB27" t="str">
        <f>IF(中学一覧表!S28="","","0")</f>
        <v/>
      </c>
      <c r="AC27" t="str">
        <f>IF(中学一覧表!S28="","","2")</f>
        <v/>
      </c>
    </row>
    <row r="28" spans="1:29" x14ac:dyDescent="0.45">
      <c r="A28">
        <f t="shared" si="0"/>
        <v>0</v>
      </c>
      <c r="B28" t="str">
        <f>IF(中学一覧表!D29="","",IF(中学一覧表!C29="男",10000+中学一覧表!D29,20000+中学一覧表!D29))</f>
        <v/>
      </c>
      <c r="C28" t="str">
        <f ca="1">IF(中学一覧表!D29="","",VLOOKUP(VLOOKUP(中学一覧表!D29,INDIRECT("中学"&amp;中学一覧表!C29&amp;"選手データ!A:O"),MATCH("所属",INDIRECT("中学"&amp;中学一覧表!C29&amp;"選手データ!1:1"),0),0),所属csv!$A:$H,MATCH("所属コード",所属csv!$1:$1,0),0))</f>
        <v/>
      </c>
      <c r="F28" t="str">
        <f>IF(中学一覧表!D29="","",中学一覧表!D29)</f>
        <v/>
      </c>
      <c r="G28" t="str">
        <f ca="1">IF(中学一覧表!E29="","",中学一覧表!E29)</f>
        <v/>
      </c>
      <c r="H28" t="str">
        <f ca="1">IF(中学一覧表!D29="","",VLOOKUP(中学一覧表!D29,INDIRECT("中学"&amp;中学一覧表!C29&amp;"選手データ!A:O"),MATCH("ﾌﾘｶﾞﾅ(姓)",INDIRECT("中学"&amp;中学一覧表!C29&amp;"選手データ!1:1"),0),0)&amp;" "&amp;VLOOKUP(中学一覧表!D29,INDIRECT("中学"&amp;中学一覧表!C29&amp;"選手データ!A:O"),MATCH("ﾌﾘｶﾞﾅ(名)",INDIRECT("中学"&amp;中学一覧表!C29&amp;"選手データ!1:1"),0),0))</f>
        <v/>
      </c>
      <c r="I28" t="str">
        <f ca="1">IF(中学一覧表!E29="","",中学一覧表!E29)</f>
        <v/>
      </c>
      <c r="J28" t="str">
        <f ca="1">IF(中学一覧表!D29="","",VLOOKUP(中学一覧表!D29,INDIRECT("中学"&amp;中学一覧表!C29&amp;"選手データ!A:O"),MATCH("FAMILY NAME",INDIRECT("中学"&amp;中学一覧表!C29&amp;"選手データ!1:1"),0),0)&amp;" "&amp;VLOOKUP(中学一覧表!D29,INDIRECT("中学"&amp;中学一覧表!C29&amp;"選手データ!A:O"),MATCH("Firstname",INDIRECT("中学"&amp;中学一覧表!C29&amp;"選手データ!1:1"),0),0))</f>
        <v/>
      </c>
      <c r="K28" t="str">
        <f>IF(中学一覧表!D29="","","JPN")</f>
        <v/>
      </c>
      <c r="L28" t="str">
        <f>IF(中学一覧表!D29="","",IF(中学一覧表!C29="男",1,2))</f>
        <v/>
      </c>
      <c r="M28" t="str">
        <f>IF(中学一覧表!D29="","",中学一覧表!F29)</f>
        <v/>
      </c>
      <c r="N28" t="str">
        <f ca="1">IF(中学一覧表!D29="","",LEFT(VLOOKUP(中学一覧表!D29,INDIRECT("中学"&amp;中学一覧表!C29&amp;"選手データ!A:O"),MATCH("Birthday",INDIRECT("中学"&amp;中学一覧表!C29&amp;"選手データ!1:1"),0),0),4))</f>
        <v/>
      </c>
      <c r="O28" t="str">
        <f>IF(中学一覧表!D29="","","0")</f>
        <v/>
      </c>
      <c r="P28" t="str">
        <f>IF(中学一覧表!D29="","","千葉")</f>
        <v/>
      </c>
      <c r="R28" t="str">
        <f>IF(中学一覧表!G29="","",VLOOKUP(中学一覧表!G29,競技csv!$A:$O,MATCH("競技コード",競技csv!$1:$1,0),0))</f>
        <v/>
      </c>
      <c r="S28" t="str" cm="1">
        <f t="array" ref="S28">IF(中学一覧表!J29="","",中学一覧表!J29&amp;".")&amp;_xlfn.IFS(中学一覧表!K29="","",VLOOKUP(R28,競技csv!$B:$O,2,0)&lt;=31,TEXT(中学一覧表!K29,"00")&amp;".",TRUE,TEXT(中学一覧表!K29,"00")&amp;"m")&amp;IF(中学一覧表!L29="","",TEXT(中学一覧表!L29,"00"))</f>
        <v/>
      </c>
      <c r="T28" t="str">
        <f>IF(中学一覧表!G29="","","0")</f>
        <v/>
      </c>
      <c r="U28" t="str">
        <f>IF(中学一覧表!G29="","","2")</f>
        <v/>
      </c>
      <c r="V28" t="str">
        <f>IF(中学一覧表!M29="","",VLOOKUP(中学一覧表!M29,競技csv!$A:$O,MATCH("競技コード",競技csv!$1:$1,0),0))</f>
        <v/>
      </c>
      <c r="W28" t="str" cm="1">
        <f t="array" ref="W28">IF(中学一覧表!P29="","",中学一覧表!P29&amp;".")&amp;_xlfn.IFS(中学一覧表!Q29="","",VLOOKUP(V28,競技csv!$B:$O,2,0)&lt;=31,TEXT(中学一覧表!Q29,"00")&amp;".",TRUE,TEXT(中学一覧表!Q29,"00")&amp;"m")&amp;IF(中学一覧表!R29="","",TEXT(中学一覧表!R29,"00"))</f>
        <v/>
      </c>
      <c r="X28" t="str">
        <f>IF(中学一覧表!M29="","","0")</f>
        <v/>
      </c>
      <c r="Y28" t="str">
        <f>IF(中学一覧表!M29="","","2")</f>
        <v/>
      </c>
      <c r="Z28" t="str">
        <f>IF(中学一覧表!S29="","",VLOOKUP(中学一覧表!C29&amp;"子4X100mR",競技csv!A:O,MATCH("競技コード",競技csv!$1:$1,0),0))</f>
        <v/>
      </c>
      <c r="AA28" t="str">
        <f>IF(中学一覧表!T29="","",中学一覧表!T29&amp;".")&amp;IF(中学一覧表!U29="","",TEXT(中学一覧表!U29,"00")&amp;".")&amp;IF(中学一覧表!V29="","",TEXT(中学一覧表!V29,"00"))</f>
        <v/>
      </c>
      <c r="AB28" t="str">
        <f>IF(中学一覧表!S29="","","0")</f>
        <v/>
      </c>
      <c r="AC28" t="str">
        <f>IF(中学一覧表!S29="","","2")</f>
        <v/>
      </c>
    </row>
    <row r="29" spans="1:29" x14ac:dyDescent="0.45">
      <c r="A29">
        <f t="shared" si="0"/>
        <v>0</v>
      </c>
      <c r="B29" t="str">
        <f>IF(中学一覧表!D30="","",IF(中学一覧表!C30="男",10000+中学一覧表!D30,20000+中学一覧表!D30))</f>
        <v/>
      </c>
      <c r="C29" t="str">
        <f ca="1">IF(中学一覧表!D30="","",VLOOKUP(VLOOKUP(中学一覧表!D30,INDIRECT("中学"&amp;中学一覧表!C30&amp;"選手データ!A:O"),MATCH("所属",INDIRECT("中学"&amp;中学一覧表!C30&amp;"選手データ!1:1"),0),0),所属csv!$A:$H,MATCH("所属コード",所属csv!$1:$1,0),0))</f>
        <v/>
      </c>
      <c r="F29" t="str">
        <f>IF(中学一覧表!D30="","",中学一覧表!D30)</f>
        <v/>
      </c>
      <c r="G29" t="str">
        <f ca="1">IF(中学一覧表!E30="","",中学一覧表!E30)</f>
        <v/>
      </c>
      <c r="H29" t="str">
        <f ca="1">IF(中学一覧表!D30="","",VLOOKUP(中学一覧表!D30,INDIRECT("中学"&amp;中学一覧表!C30&amp;"選手データ!A:O"),MATCH("ﾌﾘｶﾞﾅ(姓)",INDIRECT("中学"&amp;中学一覧表!C30&amp;"選手データ!1:1"),0),0)&amp;" "&amp;VLOOKUP(中学一覧表!D30,INDIRECT("中学"&amp;中学一覧表!C30&amp;"選手データ!A:O"),MATCH("ﾌﾘｶﾞﾅ(名)",INDIRECT("中学"&amp;中学一覧表!C30&amp;"選手データ!1:1"),0),0))</f>
        <v/>
      </c>
      <c r="I29" t="str">
        <f ca="1">IF(中学一覧表!E30="","",中学一覧表!E30)</f>
        <v/>
      </c>
      <c r="J29" t="str">
        <f ca="1">IF(中学一覧表!D30="","",VLOOKUP(中学一覧表!D30,INDIRECT("中学"&amp;中学一覧表!C30&amp;"選手データ!A:O"),MATCH("FAMILY NAME",INDIRECT("中学"&amp;中学一覧表!C30&amp;"選手データ!1:1"),0),0)&amp;" "&amp;VLOOKUP(中学一覧表!D30,INDIRECT("中学"&amp;中学一覧表!C30&amp;"選手データ!A:O"),MATCH("Firstname",INDIRECT("中学"&amp;中学一覧表!C30&amp;"選手データ!1:1"),0),0))</f>
        <v/>
      </c>
      <c r="K29" t="str">
        <f>IF(中学一覧表!D30="","","JPN")</f>
        <v/>
      </c>
      <c r="L29" t="str">
        <f>IF(中学一覧表!D30="","",IF(中学一覧表!C30="男",1,2))</f>
        <v/>
      </c>
      <c r="M29" t="str">
        <f>IF(中学一覧表!D30="","",中学一覧表!F30)</f>
        <v/>
      </c>
      <c r="N29" t="str">
        <f ca="1">IF(中学一覧表!D30="","",LEFT(VLOOKUP(中学一覧表!D30,INDIRECT("中学"&amp;中学一覧表!C30&amp;"選手データ!A:O"),MATCH("Birthday",INDIRECT("中学"&amp;中学一覧表!C30&amp;"選手データ!1:1"),0),0),4))</f>
        <v/>
      </c>
      <c r="O29" t="str">
        <f>IF(中学一覧表!D30="","","0")</f>
        <v/>
      </c>
      <c r="P29" t="str">
        <f>IF(中学一覧表!D30="","","千葉")</f>
        <v/>
      </c>
      <c r="R29" t="str">
        <f>IF(中学一覧表!G30="","",VLOOKUP(中学一覧表!G30,競技csv!$A:$O,MATCH("競技コード",競技csv!$1:$1,0),0))</f>
        <v/>
      </c>
      <c r="S29" t="str" cm="1">
        <f t="array" ref="S29">IF(中学一覧表!J30="","",中学一覧表!J30&amp;".")&amp;_xlfn.IFS(中学一覧表!K30="","",VLOOKUP(R29,競技csv!$B:$O,2,0)&lt;=31,TEXT(中学一覧表!K30,"00")&amp;".",TRUE,TEXT(中学一覧表!K30,"00")&amp;"m")&amp;IF(中学一覧表!L30="","",TEXT(中学一覧表!L30,"00"))</f>
        <v/>
      </c>
      <c r="T29" t="str">
        <f>IF(中学一覧表!G30="","","0")</f>
        <v/>
      </c>
      <c r="U29" t="str">
        <f>IF(中学一覧表!G30="","","2")</f>
        <v/>
      </c>
      <c r="V29" t="str">
        <f>IF(中学一覧表!M30="","",VLOOKUP(中学一覧表!M30,競技csv!$A:$O,MATCH("競技コード",競技csv!$1:$1,0),0))</f>
        <v/>
      </c>
      <c r="W29" t="str" cm="1">
        <f t="array" ref="W29">IF(中学一覧表!P30="","",中学一覧表!P30&amp;".")&amp;_xlfn.IFS(中学一覧表!Q30="","",VLOOKUP(V29,競技csv!$B:$O,2,0)&lt;=31,TEXT(中学一覧表!Q30,"00")&amp;".",TRUE,TEXT(中学一覧表!Q30,"00")&amp;"m")&amp;IF(中学一覧表!R30="","",TEXT(中学一覧表!R30,"00"))</f>
        <v/>
      </c>
      <c r="X29" t="str">
        <f>IF(中学一覧表!M30="","","0")</f>
        <v/>
      </c>
      <c r="Y29" t="str">
        <f>IF(中学一覧表!M30="","","2")</f>
        <v/>
      </c>
      <c r="Z29" t="str">
        <f>IF(中学一覧表!S30="","",VLOOKUP(中学一覧表!C30&amp;"子4X100mR",競技csv!A:O,MATCH("競技コード",競技csv!$1:$1,0),0))</f>
        <v/>
      </c>
      <c r="AA29" t="str">
        <f>IF(中学一覧表!T30="","",中学一覧表!T30&amp;".")&amp;IF(中学一覧表!U30="","",TEXT(中学一覧表!U30,"00")&amp;".")&amp;IF(中学一覧表!V30="","",TEXT(中学一覧表!V30,"00"))</f>
        <v/>
      </c>
      <c r="AB29" t="str">
        <f>IF(中学一覧表!S30="","","0")</f>
        <v/>
      </c>
      <c r="AC29" t="str">
        <f>IF(中学一覧表!S30="","","2")</f>
        <v/>
      </c>
    </row>
    <row r="30" spans="1:29" x14ac:dyDescent="0.45">
      <c r="A30">
        <f t="shared" si="0"/>
        <v>0</v>
      </c>
      <c r="B30" t="str">
        <f>IF(中学一覧表!D31="","",IF(中学一覧表!C31="男",10000+中学一覧表!D31,20000+中学一覧表!D31))</f>
        <v/>
      </c>
      <c r="C30" t="str">
        <f ca="1">IF(中学一覧表!D31="","",VLOOKUP(VLOOKUP(中学一覧表!D31,INDIRECT("中学"&amp;中学一覧表!C31&amp;"選手データ!A:O"),MATCH("所属",INDIRECT("中学"&amp;中学一覧表!C31&amp;"選手データ!1:1"),0),0),所属csv!$A:$H,MATCH("所属コード",所属csv!$1:$1,0),0))</f>
        <v/>
      </c>
      <c r="F30" t="str">
        <f>IF(中学一覧表!D31="","",中学一覧表!D31)</f>
        <v/>
      </c>
      <c r="G30" t="str">
        <f ca="1">IF(中学一覧表!E31="","",中学一覧表!E31)</f>
        <v/>
      </c>
      <c r="H30" t="str">
        <f ca="1">IF(中学一覧表!D31="","",VLOOKUP(中学一覧表!D31,INDIRECT("中学"&amp;中学一覧表!C31&amp;"選手データ!A:O"),MATCH("ﾌﾘｶﾞﾅ(姓)",INDIRECT("中学"&amp;中学一覧表!C31&amp;"選手データ!1:1"),0),0)&amp;" "&amp;VLOOKUP(中学一覧表!D31,INDIRECT("中学"&amp;中学一覧表!C31&amp;"選手データ!A:O"),MATCH("ﾌﾘｶﾞﾅ(名)",INDIRECT("中学"&amp;中学一覧表!C31&amp;"選手データ!1:1"),0),0))</f>
        <v/>
      </c>
      <c r="I30" t="str">
        <f ca="1">IF(中学一覧表!E31="","",中学一覧表!E31)</f>
        <v/>
      </c>
      <c r="J30" t="str">
        <f ca="1">IF(中学一覧表!D31="","",VLOOKUP(中学一覧表!D31,INDIRECT("中学"&amp;中学一覧表!C31&amp;"選手データ!A:O"),MATCH("FAMILY NAME",INDIRECT("中学"&amp;中学一覧表!C31&amp;"選手データ!1:1"),0),0)&amp;" "&amp;VLOOKUP(中学一覧表!D31,INDIRECT("中学"&amp;中学一覧表!C31&amp;"選手データ!A:O"),MATCH("Firstname",INDIRECT("中学"&amp;中学一覧表!C31&amp;"選手データ!1:1"),0),0))</f>
        <v/>
      </c>
      <c r="K30" t="str">
        <f>IF(中学一覧表!D31="","","JPN")</f>
        <v/>
      </c>
      <c r="L30" t="str">
        <f>IF(中学一覧表!D31="","",IF(中学一覧表!C31="男",1,2))</f>
        <v/>
      </c>
      <c r="M30" t="str">
        <f>IF(中学一覧表!D31="","",中学一覧表!F31)</f>
        <v/>
      </c>
      <c r="N30" t="str">
        <f ca="1">IF(中学一覧表!D31="","",LEFT(VLOOKUP(中学一覧表!D31,INDIRECT("中学"&amp;中学一覧表!C31&amp;"選手データ!A:O"),MATCH("Birthday",INDIRECT("中学"&amp;中学一覧表!C31&amp;"選手データ!1:1"),0),0),4))</f>
        <v/>
      </c>
      <c r="O30" t="str">
        <f>IF(中学一覧表!D31="","","0")</f>
        <v/>
      </c>
      <c r="P30" t="str">
        <f>IF(中学一覧表!D31="","","千葉")</f>
        <v/>
      </c>
      <c r="R30" t="str">
        <f>IF(中学一覧表!G31="","",VLOOKUP(中学一覧表!G31,競技csv!$A:$O,MATCH("競技コード",競技csv!$1:$1,0),0))</f>
        <v/>
      </c>
      <c r="S30" t="str" cm="1">
        <f t="array" ref="S30">IF(中学一覧表!J31="","",中学一覧表!J31&amp;".")&amp;_xlfn.IFS(中学一覧表!K31="","",VLOOKUP(R30,競技csv!$B:$O,2,0)&lt;=31,TEXT(中学一覧表!K31,"00")&amp;".",TRUE,TEXT(中学一覧表!K31,"00")&amp;"m")&amp;IF(中学一覧表!L31="","",TEXT(中学一覧表!L31,"00"))</f>
        <v/>
      </c>
      <c r="T30" t="str">
        <f>IF(中学一覧表!G31="","","0")</f>
        <v/>
      </c>
      <c r="U30" t="str">
        <f>IF(中学一覧表!G31="","","2")</f>
        <v/>
      </c>
      <c r="V30" t="str">
        <f>IF(中学一覧表!M31="","",VLOOKUP(中学一覧表!M31,競技csv!$A:$O,MATCH("競技コード",競技csv!$1:$1,0),0))</f>
        <v/>
      </c>
      <c r="W30" t="str" cm="1">
        <f t="array" ref="W30">IF(中学一覧表!P31="","",中学一覧表!P31&amp;".")&amp;_xlfn.IFS(中学一覧表!Q31="","",VLOOKUP(V30,競技csv!$B:$O,2,0)&lt;=31,TEXT(中学一覧表!Q31,"00")&amp;".",TRUE,TEXT(中学一覧表!Q31,"00")&amp;"m")&amp;IF(中学一覧表!R31="","",TEXT(中学一覧表!R31,"00"))</f>
        <v/>
      </c>
      <c r="X30" t="str">
        <f>IF(中学一覧表!M31="","","0")</f>
        <v/>
      </c>
      <c r="Y30" t="str">
        <f>IF(中学一覧表!M31="","","2")</f>
        <v/>
      </c>
      <c r="Z30" t="str">
        <f>IF(中学一覧表!S31="","",VLOOKUP(中学一覧表!C31&amp;"子4X100mR",競技csv!A:O,MATCH("競技コード",競技csv!$1:$1,0),0))</f>
        <v/>
      </c>
      <c r="AA30" t="str">
        <f>IF(中学一覧表!T31="","",中学一覧表!T31&amp;".")&amp;IF(中学一覧表!U31="","",TEXT(中学一覧表!U31,"00")&amp;".")&amp;IF(中学一覧表!V31="","",TEXT(中学一覧表!V31,"00"))</f>
        <v/>
      </c>
      <c r="AB30" t="str">
        <f>IF(中学一覧表!S31="","","0")</f>
        <v/>
      </c>
      <c r="AC30" t="str">
        <f>IF(中学一覧表!S31="","","2")</f>
        <v/>
      </c>
    </row>
    <row r="31" spans="1:29" x14ac:dyDescent="0.45">
      <c r="A31">
        <f t="shared" si="0"/>
        <v>0</v>
      </c>
      <c r="B31" t="str">
        <f>IF(中学一覧表!D32="","",IF(中学一覧表!C32="男",10000+中学一覧表!D32,20000+中学一覧表!D32))</f>
        <v/>
      </c>
      <c r="C31" t="str">
        <f ca="1">IF(中学一覧表!D32="","",VLOOKUP(VLOOKUP(中学一覧表!D32,INDIRECT("中学"&amp;中学一覧表!C32&amp;"選手データ!A:O"),MATCH("所属",INDIRECT("中学"&amp;中学一覧表!C32&amp;"選手データ!1:1"),0),0),所属csv!$A:$H,MATCH("所属コード",所属csv!$1:$1,0),0))</f>
        <v/>
      </c>
      <c r="F31" t="str">
        <f>IF(中学一覧表!D32="","",中学一覧表!D32)</f>
        <v/>
      </c>
      <c r="G31" t="str">
        <f ca="1">IF(中学一覧表!E32="","",中学一覧表!E32)</f>
        <v/>
      </c>
      <c r="H31" t="str">
        <f ca="1">IF(中学一覧表!D32="","",VLOOKUP(中学一覧表!D32,INDIRECT("中学"&amp;中学一覧表!C32&amp;"選手データ!A:O"),MATCH("ﾌﾘｶﾞﾅ(姓)",INDIRECT("中学"&amp;中学一覧表!C32&amp;"選手データ!1:1"),0),0)&amp;" "&amp;VLOOKUP(中学一覧表!D32,INDIRECT("中学"&amp;中学一覧表!C32&amp;"選手データ!A:O"),MATCH("ﾌﾘｶﾞﾅ(名)",INDIRECT("中学"&amp;中学一覧表!C32&amp;"選手データ!1:1"),0),0))</f>
        <v/>
      </c>
      <c r="I31" t="str">
        <f ca="1">IF(中学一覧表!E32="","",中学一覧表!E32)</f>
        <v/>
      </c>
      <c r="J31" t="str">
        <f ca="1">IF(中学一覧表!D32="","",VLOOKUP(中学一覧表!D32,INDIRECT("中学"&amp;中学一覧表!C32&amp;"選手データ!A:O"),MATCH("FAMILY NAME",INDIRECT("中学"&amp;中学一覧表!C32&amp;"選手データ!1:1"),0),0)&amp;" "&amp;VLOOKUP(中学一覧表!D32,INDIRECT("中学"&amp;中学一覧表!C32&amp;"選手データ!A:O"),MATCH("Firstname",INDIRECT("中学"&amp;中学一覧表!C32&amp;"選手データ!1:1"),0),0))</f>
        <v/>
      </c>
      <c r="K31" t="str">
        <f>IF(中学一覧表!D32="","","JPN")</f>
        <v/>
      </c>
      <c r="L31" t="str">
        <f>IF(中学一覧表!D32="","",IF(中学一覧表!C32="男",1,2))</f>
        <v/>
      </c>
      <c r="M31" t="str">
        <f>IF(中学一覧表!D32="","",中学一覧表!F32)</f>
        <v/>
      </c>
      <c r="N31" t="str">
        <f ca="1">IF(中学一覧表!D32="","",LEFT(VLOOKUP(中学一覧表!D32,INDIRECT("中学"&amp;中学一覧表!C32&amp;"選手データ!A:O"),MATCH("Birthday",INDIRECT("中学"&amp;中学一覧表!C32&amp;"選手データ!1:1"),0),0),4))</f>
        <v/>
      </c>
      <c r="O31" t="str">
        <f>IF(中学一覧表!D32="","","0")</f>
        <v/>
      </c>
      <c r="P31" t="str">
        <f>IF(中学一覧表!D32="","","千葉")</f>
        <v/>
      </c>
      <c r="R31" t="str">
        <f>IF(中学一覧表!G32="","",VLOOKUP(中学一覧表!G32,競技csv!$A:$O,MATCH("競技コード",競技csv!$1:$1,0),0))</f>
        <v/>
      </c>
      <c r="S31" t="str" cm="1">
        <f t="array" ref="S31">IF(中学一覧表!J32="","",中学一覧表!J32&amp;".")&amp;_xlfn.IFS(中学一覧表!K32="","",VLOOKUP(R31,競技csv!$B:$O,2,0)&lt;=31,TEXT(中学一覧表!K32,"00")&amp;".",TRUE,TEXT(中学一覧表!K32,"00")&amp;"m")&amp;IF(中学一覧表!L32="","",TEXT(中学一覧表!L32,"00"))</f>
        <v/>
      </c>
      <c r="T31" t="str">
        <f>IF(中学一覧表!G32="","","0")</f>
        <v/>
      </c>
      <c r="U31" t="str">
        <f>IF(中学一覧表!G32="","","2")</f>
        <v/>
      </c>
      <c r="V31" t="str">
        <f>IF(中学一覧表!M32="","",VLOOKUP(中学一覧表!M32,競技csv!$A:$O,MATCH("競技コード",競技csv!$1:$1,0),0))</f>
        <v/>
      </c>
      <c r="W31" t="str" cm="1">
        <f t="array" ref="W31">IF(中学一覧表!P32="","",中学一覧表!P32&amp;".")&amp;_xlfn.IFS(中学一覧表!Q32="","",VLOOKUP(V31,競技csv!$B:$O,2,0)&lt;=31,TEXT(中学一覧表!Q32,"00")&amp;".",TRUE,TEXT(中学一覧表!Q32,"00")&amp;"m")&amp;IF(中学一覧表!R32="","",TEXT(中学一覧表!R32,"00"))</f>
        <v/>
      </c>
      <c r="X31" t="str">
        <f>IF(中学一覧表!M32="","","0")</f>
        <v/>
      </c>
      <c r="Y31" t="str">
        <f>IF(中学一覧表!M32="","","2")</f>
        <v/>
      </c>
      <c r="Z31" t="str">
        <f>IF(中学一覧表!S32="","",VLOOKUP(中学一覧表!C32&amp;"子4X100mR",競技csv!A:O,MATCH("競技コード",競技csv!$1:$1,0),0))</f>
        <v/>
      </c>
      <c r="AA31" t="str">
        <f>IF(中学一覧表!T32="","",中学一覧表!T32&amp;".")&amp;IF(中学一覧表!U32="","",TEXT(中学一覧表!U32,"00")&amp;".")&amp;IF(中学一覧表!V32="","",TEXT(中学一覧表!V32,"00"))</f>
        <v/>
      </c>
      <c r="AB31" t="str">
        <f>IF(中学一覧表!S32="","","0")</f>
        <v/>
      </c>
      <c r="AC31" t="str">
        <f>IF(中学一覧表!S32="","","2")</f>
        <v/>
      </c>
    </row>
    <row r="32" spans="1:29" x14ac:dyDescent="0.45">
      <c r="A32">
        <f t="shared" si="0"/>
        <v>0</v>
      </c>
      <c r="B32" t="str">
        <f>IF(中学一覧表!D33="","",IF(中学一覧表!C33="男",10000+中学一覧表!D33,20000+中学一覧表!D33))</f>
        <v/>
      </c>
      <c r="C32" t="str">
        <f ca="1">IF(中学一覧表!D33="","",VLOOKUP(VLOOKUP(中学一覧表!D33,INDIRECT("中学"&amp;中学一覧表!C33&amp;"選手データ!A:O"),MATCH("所属",INDIRECT("中学"&amp;中学一覧表!C33&amp;"選手データ!1:1"),0),0),所属csv!$A:$H,MATCH("所属コード",所属csv!$1:$1,0),0))</f>
        <v/>
      </c>
      <c r="F32" t="str">
        <f>IF(中学一覧表!D33="","",中学一覧表!D33)</f>
        <v/>
      </c>
      <c r="G32" t="str">
        <f ca="1">IF(中学一覧表!E33="","",中学一覧表!E33)</f>
        <v/>
      </c>
      <c r="H32" t="str">
        <f ca="1">IF(中学一覧表!D33="","",VLOOKUP(中学一覧表!D33,INDIRECT("中学"&amp;中学一覧表!C33&amp;"選手データ!A:O"),MATCH("ﾌﾘｶﾞﾅ(姓)",INDIRECT("中学"&amp;中学一覧表!C33&amp;"選手データ!1:1"),0),0)&amp;" "&amp;VLOOKUP(中学一覧表!D33,INDIRECT("中学"&amp;中学一覧表!C33&amp;"選手データ!A:O"),MATCH("ﾌﾘｶﾞﾅ(名)",INDIRECT("中学"&amp;中学一覧表!C33&amp;"選手データ!1:1"),0),0))</f>
        <v/>
      </c>
      <c r="I32" t="str">
        <f ca="1">IF(中学一覧表!E33="","",中学一覧表!E33)</f>
        <v/>
      </c>
      <c r="J32" t="str">
        <f ca="1">IF(中学一覧表!D33="","",VLOOKUP(中学一覧表!D33,INDIRECT("中学"&amp;中学一覧表!C33&amp;"選手データ!A:O"),MATCH("FAMILY NAME",INDIRECT("中学"&amp;中学一覧表!C33&amp;"選手データ!1:1"),0),0)&amp;" "&amp;VLOOKUP(中学一覧表!D33,INDIRECT("中学"&amp;中学一覧表!C33&amp;"選手データ!A:O"),MATCH("Firstname",INDIRECT("中学"&amp;中学一覧表!C33&amp;"選手データ!1:1"),0),0))</f>
        <v/>
      </c>
      <c r="K32" t="str">
        <f>IF(中学一覧表!D33="","","JPN")</f>
        <v/>
      </c>
      <c r="L32" t="str">
        <f>IF(中学一覧表!D33="","",IF(中学一覧表!C33="男",1,2))</f>
        <v/>
      </c>
      <c r="M32" t="str">
        <f>IF(中学一覧表!D33="","",中学一覧表!F33)</f>
        <v/>
      </c>
      <c r="N32" t="str">
        <f ca="1">IF(中学一覧表!D33="","",LEFT(VLOOKUP(中学一覧表!D33,INDIRECT("中学"&amp;中学一覧表!C33&amp;"選手データ!A:O"),MATCH("Birthday",INDIRECT("中学"&amp;中学一覧表!C33&amp;"選手データ!1:1"),0),0),4))</f>
        <v/>
      </c>
      <c r="O32" t="str">
        <f>IF(中学一覧表!D33="","","0")</f>
        <v/>
      </c>
      <c r="P32" t="str">
        <f>IF(中学一覧表!D33="","","千葉")</f>
        <v/>
      </c>
      <c r="R32" t="str">
        <f>IF(中学一覧表!G33="","",VLOOKUP(中学一覧表!G33,競技csv!$A:$O,MATCH("競技コード",競技csv!$1:$1,0),0))</f>
        <v/>
      </c>
      <c r="S32" t="str" cm="1">
        <f t="array" ref="S32">IF(中学一覧表!J33="","",中学一覧表!J33&amp;".")&amp;_xlfn.IFS(中学一覧表!K33="","",VLOOKUP(R32,競技csv!$B:$O,2,0)&lt;=31,TEXT(中学一覧表!K33,"00")&amp;".",TRUE,TEXT(中学一覧表!K33,"00")&amp;"m")&amp;IF(中学一覧表!L33="","",TEXT(中学一覧表!L33,"00"))</f>
        <v/>
      </c>
      <c r="T32" t="str">
        <f>IF(中学一覧表!G33="","","0")</f>
        <v/>
      </c>
      <c r="U32" t="str">
        <f>IF(中学一覧表!G33="","","2")</f>
        <v/>
      </c>
      <c r="V32" t="str">
        <f>IF(中学一覧表!M33="","",VLOOKUP(中学一覧表!M33,競技csv!$A:$O,MATCH("競技コード",競技csv!$1:$1,0),0))</f>
        <v/>
      </c>
      <c r="W32" t="str" cm="1">
        <f t="array" ref="W32">IF(中学一覧表!P33="","",中学一覧表!P33&amp;".")&amp;_xlfn.IFS(中学一覧表!Q33="","",VLOOKUP(V32,競技csv!$B:$O,2,0)&lt;=31,TEXT(中学一覧表!Q33,"00")&amp;".",TRUE,TEXT(中学一覧表!Q33,"00")&amp;"m")&amp;IF(中学一覧表!R33="","",TEXT(中学一覧表!R33,"00"))</f>
        <v/>
      </c>
      <c r="X32" t="str">
        <f>IF(中学一覧表!M33="","","0")</f>
        <v/>
      </c>
      <c r="Y32" t="str">
        <f>IF(中学一覧表!M33="","","2")</f>
        <v/>
      </c>
      <c r="Z32" t="str">
        <f>IF(中学一覧表!S33="","",VLOOKUP(中学一覧表!C33&amp;"子4X100mR",競技csv!A:O,MATCH("競技コード",競技csv!$1:$1,0),0))</f>
        <v/>
      </c>
      <c r="AA32" t="str">
        <f>IF(中学一覧表!T33="","",中学一覧表!T33&amp;".")&amp;IF(中学一覧表!U33="","",TEXT(中学一覧表!U33,"00")&amp;".")&amp;IF(中学一覧表!V33="","",TEXT(中学一覧表!V33,"00"))</f>
        <v/>
      </c>
      <c r="AB32" t="str">
        <f>IF(中学一覧表!S33="","","0")</f>
        <v/>
      </c>
      <c r="AC32" t="str">
        <f>IF(中学一覧表!S33="","","2")</f>
        <v/>
      </c>
    </row>
    <row r="33" spans="1:29" x14ac:dyDescent="0.45">
      <c r="A33">
        <f t="shared" si="0"/>
        <v>0</v>
      </c>
      <c r="B33" t="str">
        <f>IF(中学一覧表!D34="","",IF(中学一覧表!C34="男",10000+中学一覧表!D34,20000+中学一覧表!D34))</f>
        <v/>
      </c>
      <c r="C33" t="str">
        <f ca="1">IF(中学一覧表!D34="","",VLOOKUP(VLOOKUP(中学一覧表!D34,INDIRECT("中学"&amp;中学一覧表!C34&amp;"選手データ!A:O"),MATCH("所属",INDIRECT("中学"&amp;中学一覧表!C34&amp;"選手データ!1:1"),0),0),所属csv!$A:$H,MATCH("所属コード",所属csv!$1:$1,0),0))</f>
        <v/>
      </c>
      <c r="F33" t="str">
        <f>IF(中学一覧表!D34="","",中学一覧表!D34)</f>
        <v/>
      </c>
      <c r="G33" t="str">
        <f ca="1">IF(中学一覧表!E34="","",中学一覧表!E34)</f>
        <v/>
      </c>
      <c r="H33" t="str">
        <f ca="1">IF(中学一覧表!D34="","",VLOOKUP(中学一覧表!D34,INDIRECT("中学"&amp;中学一覧表!C34&amp;"選手データ!A:O"),MATCH("ﾌﾘｶﾞﾅ(姓)",INDIRECT("中学"&amp;中学一覧表!C34&amp;"選手データ!1:1"),0),0)&amp;" "&amp;VLOOKUP(中学一覧表!D34,INDIRECT("中学"&amp;中学一覧表!C34&amp;"選手データ!A:O"),MATCH("ﾌﾘｶﾞﾅ(名)",INDIRECT("中学"&amp;中学一覧表!C34&amp;"選手データ!1:1"),0),0))</f>
        <v/>
      </c>
      <c r="I33" t="str">
        <f ca="1">IF(中学一覧表!E34="","",中学一覧表!E34)</f>
        <v/>
      </c>
      <c r="J33" t="str">
        <f ca="1">IF(中学一覧表!D34="","",VLOOKUP(中学一覧表!D34,INDIRECT("中学"&amp;中学一覧表!C34&amp;"選手データ!A:O"),MATCH("FAMILY NAME",INDIRECT("中学"&amp;中学一覧表!C34&amp;"選手データ!1:1"),0),0)&amp;" "&amp;VLOOKUP(中学一覧表!D34,INDIRECT("中学"&amp;中学一覧表!C34&amp;"選手データ!A:O"),MATCH("Firstname",INDIRECT("中学"&amp;中学一覧表!C34&amp;"選手データ!1:1"),0),0))</f>
        <v/>
      </c>
      <c r="K33" t="str">
        <f>IF(中学一覧表!D34="","","JPN")</f>
        <v/>
      </c>
      <c r="L33" t="str">
        <f>IF(中学一覧表!D34="","",IF(中学一覧表!C34="男",1,2))</f>
        <v/>
      </c>
      <c r="M33" t="str">
        <f>IF(中学一覧表!D34="","",中学一覧表!F34)</f>
        <v/>
      </c>
      <c r="N33" t="str">
        <f ca="1">IF(中学一覧表!D34="","",LEFT(VLOOKUP(中学一覧表!D34,INDIRECT("中学"&amp;中学一覧表!C34&amp;"選手データ!A:O"),MATCH("Birthday",INDIRECT("中学"&amp;中学一覧表!C34&amp;"選手データ!1:1"),0),0),4))</f>
        <v/>
      </c>
      <c r="O33" t="str">
        <f>IF(中学一覧表!D34="","","0")</f>
        <v/>
      </c>
      <c r="P33" t="str">
        <f>IF(中学一覧表!D34="","","千葉")</f>
        <v/>
      </c>
      <c r="R33" t="str">
        <f>IF(中学一覧表!G34="","",VLOOKUP(中学一覧表!G34,競技csv!$A:$O,MATCH("競技コード",競技csv!$1:$1,0),0))</f>
        <v/>
      </c>
      <c r="S33" t="str" cm="1">
        <f t="array" ref="S33">IF(中学一覧表!J34="","",中学一覧表!J34&amp;".")&amp;_xlfn.IFS(中学一覧表!K34="","",VLOOKUP(R33,競技csv!$B:$O,2,0)&lt;=31,TEXT(中学一覧表!K34,"00")&amp;".",TRUE,TEXT(中学一覧表!K34,"00")&amp;"m")&amp;IF(中学一覧表!L34="","",TEXT(中学一覧表!L34,"00"))</f>
        <v/>
      </c>
      <c r="T33" t="str">
        <f>IF(中学一覧表!G34="","","0")</f>
        <v/>
      </c>
      <c r="U33" t="str">
        <f>IF(中学一覧表!G34="","","2")</f>
        <v/>
      </c>
      <c r="V33" t="str">
        <f>IF(中学一覧表!M34="","",VLOOKUP(中学一覧表!M34,競技csv!$A:$O,MATCH("競技コード",競技csv!$1:$1,0),0))</f>
        <v/>
      </c>
      <c r="W33" t="str" cm="1">
        <f t="array" ref="W33">IF(中学一覧表!P34="","",中学一覧表!P34&amp;".")&amp;_xlfn.IFS(中学一覧表!Q34="","",VLOOKUP(V33,競技csv!$B:$O,2,0)&lt;=31,TEXT(中学一覧表!Q34,"00")&amp;".",TRUE,TEXT(中学一覧表!Q34,"00")&amp;"m")&amp;IF(中学一覧表!R34="","",TEXT(中学一覧表!R34,"00"))</f>
        <v/>
      </c>
      <c r="X33" t="str">
        <f>IF(中学一覧表!M34="","","0")</f>
        <v/>
      </c>
      <c r="Y33" t="str">
        <f>IF(中学一覧表!M34="","","2")</f>
        <v/>
      </c>
      <c r="Z33" t="str">
        <f>IF(中学一覧表!S34="","",VLOOKUP(中学一覧表!C34&amp;"子4X100mR",競技csv!A:O,MATCH("競技コード",競技csv!$1:$1,0),0))</f>
        <v/>
      </c>
      <c r="AA33" t="str">
        <f>IF(中学一覧表!T34="","",中学一覧表!T34&amp;".")&amp;IF(中学一覧表!U34="","",TEXT(中学一覧表!U34,"00")&amp;".")&amp;IF(中学一覧表!V34="","",TEXT(中学一覧表!V34,"00"))</f>
        <v/>
      </c>
      <c r="AB33" t="str">
        <f>IF(中学一覧表!S34="","","0")</f>
        <v/>
      </c>
      <c r="AC33" t="str">
        <f>IF(中学一覧表!S34="","","2")</f>
        <v/>
      </c>
    </row>
    <row r="34" spans="1:29" x14ac:dyDescent="0.45">
      <c r="A34">
        <f t="shared" si="0"/>
        <v>0</v>
      </c>
      <c r="B34" t="str">
        <f>IF(中学一覧表!D35="","",IF(中学一覧表!C35="男",10000+中学一覧表!D35,20000+中学一覧表!D35))</f>
        <v/>
      </c>
      <c r="C34" t="str">
        <f ca="1">IF(中学一覧表!D35="","",VLOOKUP(VLOOKUP(中学一覧表!D35,INDIRECT("中学"&amp;中学一覧表!C35&amp;"選手データ!A:O"),MATCH("所属",INDIRECT("中学"&amp;中学一覧表!C35&amp;"選手データ!1:1"),0),0),所属csv!$A:$H,MATCH("所属コード",所属csv!$1:$1,0),0))</f>
        <v/>
      </c>
      <c r="F34" t="str">
        <f>IF(中学一覧表!D35="","",中学一覧表!D35)</f>
        <v/>
      </c>
      <c r="G34" t="str">
        <f ca="1">IF(中学一覧表!E35="","",中学一覧表!E35)</f>
        <v/>
      </c>
      <c r="H34" t="str">
        <f ca="1">IF(中学一覧表!D35="","",VLOOKUP(中学一覧表!D35,INDIRECT("中学"&amp;中学一覧表!C35&amp;"選手データ!A:O"),MATCH("ﾌﾘｶﾞﾅ(姓)",INDIRECT("中学"&amp;中学一覧表!C35&amp;"選手データ!1:1"),0),0)&amp;" "&amp;VLOOKUP(中学一覧表!D35,INDIRECT("中学"&amp;中学一覧表!C35&amp;"選手データ!A:O"),MATCH("ﾌﾘｶﾞﾅ(名)",INDIRECT("中学"&amp;中学一覧表!C35&amp;"選手データ!1:1"),0),0))</f>
        <v/>
      </c>
      <c r="I34" t="str">
        <f ca="1">IF(中学一覧表!E35="","",中学一覧表!E35)</f>
        <v/>
      </c>
      <c r="J34" t="str">
        <f ca="1">IF(中学一覧表!D35="","",VLOOKUP(中学一覧表!D35,INDIRECT("中学"&amp;中学一覧表!C35&amp;"選手データ!A:O"),MATCH("FAMILY NAME",INDIRECT("中学"&amp;中学一覧表!C35&amp;"選手データ!1:1"),0),0)&amp;" "&amp;VLOOKUP(中学一覧表!D35,INDIRECT("中学"&amp;中学一覧表!C35&amp;"選手データ!A:O"),MATCH("Firstname",INDIRECT("中学"&amp;中学一覧表!C35&amp;"選手データ!1:1"),0),0))</f>
        <v/>
      </c>
      <c r="K34" t="str">
        <f>IF(中学一覧表!D35="","","JPN")</f>
        <v/>
      </c>
      <c r="L34" t="str">
        <f>IF(中学一覧表!D35="","",IF(中学一覧表!C35="男",1,2))</f>
        <v/>
      </c>
      <c r="M34" t="str">
        <f>IF(中学一覧表!D35="","",中学一覧表!F35)</f>
        <v/>
      </c>
      <c r="N34" t="str">
        <f ca="1">IF(中学一覧表!D35="","",LEFT(VLOOKUP(中学一覧表!D35,INDIRECT("中学"&amp;中学一覧表!C35&amp;"選手データ!A:O"),MATCH("Birthday",INDIRECT("中学"&amp;中学一覧表!C35&amp;"選手データ!1:1"),0),0),4))</f>
        <v/>
      </c>
      <c r="O34" t="str">
        <f>IF(中学一覧表!D35="","","0")</f>
        <v/>
      </c>
      <c r="P34" t="str">
        <f>IF(中学一覧表!D35="","","千葉")</f>
        <v/>
      </c>
      <c r="R34" t="str">
        <f>IF(中学一覧表!G35="","",VLOOKUP(中学一覧表!G35,競技csv!$A:$O,MATCH("競技コード",競技csv!$1:$1,0),0))</f>
        <v/>
      </c>
      <c r="S34" t="str" cm="1">
        <f t="array" ref="S34">IF(中学一覧表!J35="","",中学一覧表!J35&amp;".")&amp;_xlfn.IFS(中学一覧表!K35="","",VLOOKUP(R34,競技csv!$B:$O,2,0)&lt;=31,TEXT(中学一覧表!K35,"00")&amp;".",TRUE,TEXT(中学一覧表!K35,"00")&amp;"m")&amp;IF(中学一覧表!L35="","",TEXT(中学一覧表!L35,"00"))</f>
        <v/>
      </c>
      <c r="T34" t="str">
        <f>IF(中学一覧表!G35="","","0")</f>
        <v/>
      </c>
      <c r="U34" t="str">
        <f>IF(中学一覧表!G35="","","2")</f>
        <v/>
      </c>
      <c r="V34" t="str">
        <f>IF(中学一覧表!M35="","",VLOOKUP(中学一覧表!M35,競技csv!$A:$O,MATCH("競技コード",競技csv!$1:$1,0),0))</f>
        <v/>
      </c>
      <c r="W34" t="str" cm="1">
        <f t="array" ref="W34">IF(中学一覧表!P35="","",中学一覧表!P35&amp;".")&amp;_xlfn.IFS(中学一覧表!Q35="","",VLOOKUP(V34,競技csv!$B:$O,2,0)&lt;=31,TEXT(中学一覧表!Q35,"00")&amp;".",TRUE,TEXT(中学一覧表!Q35,"00")&amp;"m")&amp;IF(中学一覧表!R35="","",TEXT(中学一覧表!R35,"00"))</f>
        <v/>
      </c>
      <c r="X34" t="str">
        <f>IF(中学一覧表!M35="","","0")</f>
        <v/>
      </c>
      <c r="Y34" t="str">
        <f>IF(中学一覧表!M35="","","2")</f>
        <v/>
      </c>
      <c r="Z34" t="str">
        <f>IF(中学一覧表!S35="","",VLOOKUP(中学一覧表!C35&amp;"子4X100mR",競技csv!A:O,MATCH("競技コード",競技csv!$1:$1,0),0))</f>
        <v/>
      </c>
      <c r="AA34" t="str">
        <f>IF(中学一覧表!T35="","",中学一覧表!T35&amp;".")&amp;IF(中学一覧表!U35="","",TEXT(中学一覧表!U35,"00")&amp;".")&amp;IF(中学一覧表!V35="","",TEXT(中学一覧表!V35,"00"))</f>
        <v/>
      </c>
      <c r="AB34" t="str">
        <f>IF(中学一覧表!S35="","","0")</f>
        <v/>
      </c>
      <c r="AC34" t="str">
        <f>IF(中学一覧表!S35="","","2")</f>
        <v/>
      </c>
    </row>
    <row r="35" spans="1:29" x14ac:dyDescent="0.45">
      <c r="A35">
        <f t="shared" si="0"/>
        <v>0</v>
      </c>
      <c r="B35" t="str">
        <f>IF(中学一覧表!D36="","",IF(中学一覧表!C36="男",10000+中学一覧表!D36,20000+中学一覧表!D36))</f>
        <v/>
      </c>
      <c r="C35" t="str">
        <f ca="1">IF(中学一覧表!D36="","",VLOOKUP(VLOOKUP(中学一覧表!D36,INDIRECT("中学"&amp;中学一覧表!C36&amp;"選手データ!A:O"),MATCH("所属",INDIRECT("中学"&amp;中学一覧表!C36&amp;"選手データ!1:1"),0),0),所属csv!$A:$H,MATCH("所属コード",所属csv!$1:$1,0),0))</f>
        <v/>
      </c>
      <c r="F35" t="str">
        <f>IF(中学一覧表!D36="","",中学一覧表!D36)</f>
        <v/>
      </c>
      <c r="G35" t="str">
        <f ca="1">IF(中学一覧表!E36="","",中学一覧表!E36)</f>
        <v/>
      </c>
      <c r="H35" t="str">
        <f ca="1">IF(中学一覧表!D36="","",VLOOKUP(中学一覧表!D36,INDIRECT("中学"&amp;中学一覧表!C36&amp;"選手データ!A:O"),MATCH("ﾌﾘｶﾞﾅ(姓)",INDIRECT("中学"&amp;中学一覧表!C36&amp;"選手データ!1:1"),0),0)&amp;" "&amp;VLOOKUP(中学一覧表!D36,INDIRECT("中学"&amp;中学一覧表!C36&amp;"選手データ!A:O"),MATCH("ﾌﾘｶﾞﾅ(名)",INDIRECT("中学"&amp;中学一覧表!C36&amp;"選手データ!1:1"),0),0))</f>
        <v/>
      </c>
      <c r="I35" t="str">
        <f ca="1">IF(中学一覧表!E36="","",中学一覧表!E36)</f>
        <v/>
      </c>
      <c r="J35" t="str">
        <f ca="1">IF(中学一覧表!D36="","",VLOOKUP(中学一覧表!D36,INDIRECT("中学"&amp;中学一覧表!C36&amp;"選手データ!A:O"),MATCH("FAMILY NAME",INDIRECT("中学"&amp;中学一覧表!C36&amp;"選手データ!1:1"),0),0)&amp;" "&amp;VLOOKUP(中学一覧表!D36,INDIRECT("中学"&amp;中学一覧表!C36&amp;"選手データ!A:O"),MATCH("Firstname",INDIRECT("中学"&amp;中学一覧表!C36&amp;"選手データ!1:1"),0),0))</f>
        <v/>
      </c>
      <c r="K35" t="str">
        <f>IF(中学一覧表!D36="","","JPN")</f>
        <v/>
      </c>
      <c r="L35" t="str">
        <f>IF(中学一覧表!D36="","",IF(中学一覧表!C36="男",1,2))</f>
        <v/>
      </c>
      <c r="M35" t="str">
        <f>IF(中学一覧表!D36="","",中学一覧表!F36)</f>
        <v/>
      </c>
      <c r="N35" t="str">
        <f ca="1">IF(中学一覧表!D36="","",LEFT(VLOOKUP(中学一覧表!D36,INDIRECT("中学"&amp;中学一覧表!C36&amp;"選手データ!A:O"),MATCH("Birthday",INDIRECT("中学"&amp;中学一覧表!C36&amp;"選手データ!1:1"),0),0),4))</f>
        <v/>
      </c>
      <c r="O35" t="str">
        <f>IF(中学一覧表!D36="","","0")</f>
        <v/>
      </c>
      <c r="P35" t="str">
        <f>IF(中学一覧表!D36="","","千葉")</f>
        <v/>
      </c>
      <c r="R35" t="str">
        <f>IF(中学一覧表!G36="","",VLOOKUP(中学一覧表!G36,競技csv!$A:$O,MATCH("競技コード",競技csv!$1:$1,0),0))</f>
        <v/>
      </c>
      <c r="S35" t="str" cm="1">
        <f t="array" ref="S35">IF(中学一覧表!J36="","",中学一覧表!J36&amp;".")&amp;_xlfn.IFS(中学一覧表!K36="","",VLOOKUP(R35,競技csv!$B:$O,2,0)&lt;=31,TEXT(中学一覧表!K36,"00")&amp;".",TRUE,TEXT(中学一覧表!K36,"00")&amp;"m")&amp;IF(中学一覧表!L36="","",TEXT(中学一覧表!L36,"00"))</f>
        <v/>
      </c>
      <c r="T35" t="str">
        <f>IF(中学一覧表!G36="","","0")</f>
        <v/>
      </c>
      <c r="U35" t="str">
        <f>IF(中学一覧表!G36="","","2")</f>
        <v/>
      </c>
      <c r="V35" t="str">
        <f>IF(中学一覧表!M36="","",VLOOKUP(中学一覧表!M36,競技csv!$A:$O,MATCH("競技コード",競技csv!$1:$1,0),0))</f>
        <v/>
      </c>
      <c r="W35" t="str" cm="1">
        <f t="array" ref="W35">IF(中学一覧表!P36="","",中学一覧表!P36&amp;".")&amp;_xlfn.IFS(中学一覧表!Q36="","",VLOOKUP(V35,競技csv!$B:$O,2,0)&lt;=31,TEXT(中学一覧表!Q36,"00")&amp;".",TRUE,TEXT(中学一覧表!Q36,"00")&amp;"m")&amp;IF(中学一覧表!R36="","",TEXT(中学一覧表!R36,"00"))</f>
        <v/>
      </c>
      <c r="X35" t="str">
        <f>IF(中学一覧表!M36="","","0")</f>
        <v/>
      </c>
      <c r="Y35" t="str">
        <f>IF(中学一覧表!M36="","","2")</f>
        <v/>
      </c>
      <c r="Z35" t="str">
        <f>IF(中学一覧表!S36="","",VLOOKUP(中学一覧表!C36&amp;"子4X100mR",競技csv!A:O,MATCH("競技コード",競技csv!$1:$1,0),0))</f>
        <v/>
      </c>
      <c r="AA35" t="str">
        <f>IF(中学一覧表!T36="","",中学一覧表!T36&amp;".")&amp;IF(中学一覧表!U36="","",TEXT(中学一覧表!U36,"00")&amp;".")&amp;IF(中学一覧表!V36="","",TEXT(中学一覧表!V36,"00"))</f>
        <v/>
      </c>
      <c r="AB35" t="str">
        <f>IF(中学一覧表!S36="","","0")</f>
        <v/>
      </c>
      <c r="AC35" t="str">
        <f>IF(中学一覧表!S36="","","2")</f>
        <v/>
      </c>
    </row>
    <row r="36" spans="1:29" x14ac:dyDescent="0.45">
      <c r="A36">
        <f t="shared" si="0"/>
        <v>0</v>
      </c>
      <c r="B36" t="str">
        <f>IF(中学一覧表!D37="","",IF(中学一覧表!C37="男",10000+中学一覧表!D37,20000+中学一覧表!D37))</f>
        <v/>
      </c>
      <c r="C36" t="str">
        <f ca="1">IF(中学一覧表!D37="","",VLOOKUP(VLOOKUP(中学一覧表!D37,INDIRECT("中学"&amp;中学一覧表!C37&amp;"選手データ!A:O"),MATCH("所属",INDIRECT("中学"&amp;中学一覧表!C37&amp;"選手データ!1:1"),0),0),所属csv!$A:$H,MATCH("所属コード",所属csv!$1:$1,0),0))</f>
        <v/>
      </c>
      <c r="F36" t="str">
        <f>IF(中学一覧表!D37="","",中学一覧表!D37)</f>
        <v/>
      </c>
      <c r="G36" t="str">
        <f ca="1">IF(中学一覧表!E37="","",中学一覧表!E37)</f>
        <v/>
      </c>
      <c r="H36" t="str">
        <f ca="1">IF(中学一覧表!D37="","",VLOOKUP(中学一覧表!D37,INDIRECT("中学"&amp;中学一覧表!C37&amp;"選手データ!A:O"),MATCH("ﾌﾘｶﾞﾅ(姓)",INDIRECT("中学"&amp;中学一覧表!C37&amp;"選手データ!1:1"),0),0)&amp;" "&amp;VLOOKUP(中学一覧表!D37,INDIRECT("中学"&amp;中学一覧表!C37&amp;"選手データ!A:O"),MATCH("ﾌﾘｶﾞﾅ(名)",INDIRECT("中学"&amp;中学一覧表!C37&amp;"選手データ!1:1"),0),0))</f>
        <v/>
      </c>
      <c r="I36" t="str">
        <f ca="1">IF(中学一覧表!E37="","",中学一覧表!E37)</f>
        <v/>
      </c>
      <c r="J36" t="str">
        <f ca="1">IF(中学一覧表!D37="","",VLOOKUP(中学一覧表!D37,INDIRECT("中学"&amp;中学一覧表!C37&amp;"選手データ!A:O"),MATCH("FAMILY NAME",INDIRECT("中学"&amp;中学一覧表!C37&amp;"選手データ!1:1"),0),0)&amp;" "&amp;VLOOKUP(中学一覧表!D37,INDIRECT("中学"&amp;中学一覧表!C37&amp;"選手データ!A:O"),MATCH("Firstname",INDIRECT("中学"&amp;中学一覧表!C37&amp;"選手データ!1:1"),0),0))</f>
        <v/>
      </c>
      <c r="K36" t="str">
        <f>IF(中学一覧表!D37="","","JPN")</f>
        <v/>
      </c>
      <c r="L36" t="str">
        <f>IF(中学一覧表!D37="","",IF(中学一覧表!C37="男",1,2))</f>
        <v/>
      </c>
      <c r="M36" t="str">
        <f>IF(中学一覧表!D37="","",中学一覧表!F37)</f>
        <v/>
      </c>
      <c r="N36" t="str">
        <f ca="1">IF(中学一覧表!D37="","",LEFT(VLOOKUP(中学一覧表!D37,INDIRECT("中学"&amp;中学一覧表!C37&amp;"選手データ!A:O"),MATCH("Birthday",INDIRECT("中学"&amp;中学一覧表!C37&amp;"選手データ!1:1"),0),0),4))</f>
        <v/>
      </c>
      <c r="O36" t="str">
        <f>IF(中学一覧表!D37="","","0")</f>
        <v/>
      </c>
      <c r="P36" t="str">
        <f>IF(中学一覧表!D37="","","千葉")</f>
        <v/>
      </c>
      <c r="R36" t="str">
        <f>IF(中学一覧表!G37="","",VLOOKUP(中学一覧表!G37,競技csv!$A:$O,MATCH("競技コード",競技csv!$1:$1,0),0))</f>
        <v/>
      </c>
      <c r="S36" t="str" cm="1">
        <f t="array" ref="S36">IF(中学一覧表!J37="","",中学一覧表!J37&amp;".")&amp;_xlfn.IFS(中学一覧表!K37="","",VLOOKUP(R36,競技csv!$B:$O,2,0)&lt;=31,TEXT(中学一覧表!K37,"00")&amp;".",TRUE,TEXT(中学一覧表!K37,"00")&amp;"m")&amp;IF(中学一覧表!L37="","",TEXT(中学一覧表!L37,"00"))</f>
        <v/>
      </c>
      <c r="T36" t="str">
        <f>IF(中学一覧表!G37="","","0")</f>
        <v/>
      </c>
      <c r="U36" t="str">
        <f>IF(中学一覧表!G37="","","2")</f>
        <v/>
      </c>
      <c r="V36" t="str">
        <f>IF(中学一覧表!M37="","",VLOOKUP(中学一覧表!M37,競技csv!$A:$O,MATCH("競技コード",競技csv!$1:$1,0),0))</f>
        <v/>
      </c>
      <c r="W36" t="str" cm="1">
        <f t="array" ref="W36">IF(中学一覧表!P37="","",中学一覧表!P37&amp;".")&amp;_xlfn.IFS(中学一覧表!Q37="","",VLOOKUP(V36,競技csv!$B:$O,2,0)&lt;=31,TEXT(中学一覧表!Q37,"00")&amp;".",TRUE,TEXT(中学一覧表!Q37,"00")&amp;"m")&amp;IF(中学一覧表!R37="","",TEXT(中学一覧表!R37,"00"))</f>
        <v/>
      </c>
      <c r="X36" t="str">
        <f>IF(中学一覧表!M37="","","0")</f>
        <v/>
      </c>
      <c r="Y36" t="str">
        <f>IF(中学一覧表!M37="","","2")</f>
        <v/>
      </c>
      <c r="Z36" t="str">
        <f>IF(中学一覧表!S37="","",VLOOKUP(中学一覧表!C37&amp;"子4X100mR",競技csv!A:O,MATCH("競技コード",競技csv!$1:$1,0),0))</f>
        <v/>
      </c>
      <c r="AA36" t="str">
        <f>IF(中学一覧表!T37="","",中学一覧表!T37&amp;".")&amp;IF(中学一覧表!U37="","",TEXT(中学一覧表!U37,"00")&amp;".")&amp;IF(中学一覧表!V37="","",TEXT(中学一覧表!V37,"00"))</f>
        <v/>
      </c>
      <c r="AB36" t="str">
        <f>IF(中学一覧表!S37="","","0")</f>
        <v/>
      </c>
      <c r="AC36" t="str">
        <f>IF(中学一覧表!S37="","","2")</f>
        <v/>
      </c>
    </row>
    <row r="37" spans="1:29" x14ac:dyDescent="0.45">
      <c r="A37">
        <f t="shared" si="0"/>
        <v>0</v>
      </c>
      <c r="B37" t="str">
        <f>IF(中学一覧表!D38="","",IF(中学一覧表!C38="男",10000+中学一覧表!D38,20000+中学一覧表!D38))</f>
        <v/>
      </c>
      <c r="C37" t="str">
        <f ca="1">IF(中学一覧表!D38="","",VLOOKUP(VLOOKUP(中学一覧表!D38,INDIRECT("中学"&amp;中学一覧表!C38&amp;"選手データ!A:O"),MATCH("所属",INDIRECT("中学"&amp;中学一覧表!C38&amp;"選手データ!1:1"),0),0),所属csv!$A:$H,MATCH("所属コード",所属csv!$1:$1,0),0))</f>
        <v/>
      </c>
      <c r="F37" t="str">
        <f>IF(中学一覧表!D38="","",中学一覧表!D38)</f>
        <v/>
      </c>
      <c r="G37" t="str">
        <f ca="1">IF(中学一覧表!E38="","",中学一覧表!E38)</f>
        <v/>
      </c>
      <c r="H37" t="str">
        <f ca="1">IF(中学一覧表!D38="","",VLOOKUP(中学一覧表!D38,INDIRECT("中学"&amp;中学一覧表!C38&amp;"選手データ!A:O"),MATCH("ﾌﾘｶﾞﾅ(姓)",INDIRECT("中学"&amp;中学一覧表!C38&amp;"選手データ!1:1"),0),0)&amp;" "&amp;VLOOKUP(中学一覧表!D38,INDIRECT("中学"&amp;中学一覧表!C38&amp;"選手データ!A:O"),MATCH("ﾌﾘｶﾞﾅ(名)",INDIRECT("中学"&amp;中学一覧表!C38&amp;"選手データ!1:1"),0),0))</f>
        <v/>
      </c>
      <c r="I37" t="str">
        <f ca="1">IF(中学一覧表!E38="","",中学一覧表!E38)</f>
        <v/>
      </c>
      <c r="J37" t="str">
        <f ca="1">IF(中学一覧表!D38="","",VLOOKUP(中学一覧表!D38,INDIRECT("中学"&amp;中学一覧表!C38&amp;"選手データ!A:O"),MATCH("FAMILY NAME",INDIRECT("中学"&amp;中学一覧表!C38&amp;"選手データ!1:1"),0),0)&amp;" "&amp;VLOOKUP(中学一覧表!D38,INDIRECT("中学"&amp;中学一覧表!C38&amp;"選手データ!A:O"),MATCH("Firstname",INDIRECT("中学"&amp;中学一覧表!C38&amp;"選手データ!1:1"),0),0))</f>
        <v/>
      </c>
      <c r="K37" t="str">
        <f>IF(中学一覧表!D38="","","JPN")</f>
        <v/>
      </c>
      <c r="L37" t="str">
        <f>IF(中学一覧表!D38="","",IF(中学一覧表!C38="男",1,2))</f>
        <v/>
      </c>
      <c r="M37" t="str">
        <f>IF(中学一覧表!D38="","",中学一覧表!F38)</f>
        <v/>
      </c>
      <c r="N37" t="str">
        <f ca="1">IF(中学一覧表!D38="","",LEFT(VLOOKUP(中学一覧表!D38,INDIRECT("中学"&amp;中学一覧表!C38&amp;"選手データ!A:O"),MATCH("Birthday",INDIRECT("中学"&amp;中学一覧表!C38&amp;"選手データ!1:1"),0),0),4))</f>
        <v/>
      </c>
      <c r="O37" t="str">
        <f>IF(中学一覧表!D38="","","0")</f>
        <v/>
      </c>
      <c r="P37" t="str">
        <f>IF(中学一覧表!D38="","","千葉")</f>
        <v/>
      </c>
      <c r="R37" t="str">
        <f>IF(中学一覧表!G38="","",VLOOKUP(中学一覧表!G38,競技csv!$A:$O,MATCH("競技コード",競技csv!$1:$1,0),0))</f>
        <v/>
      </c>
      <c r="S37" t="str" cm="1">
        <f t="array" ref="S37">IF(中学一覧表!J38="","",中学一覧表!J38&amp;".")&amp;_xlfn.IFS(中学一覧表!K38="","",VLOOKUP(R37,競技csv!$B:$O,2,0)&lt;=31,TEXT(中学一覧表!K38,"00")&amp;".",TRUE,TEXT(中学一覧表!K38,"00")&amp;"m")&amp;IF(中学一覧表!L38="","",TEXT(中学一覧表!L38,"00"))</f>
        <v/>
      </c>
      <c r="T37" t="str">
        <f>IF(中学一覧表!G38="","","0")</f>
        <v/>
      </c>
      <c r="U37" t="str">
        <f>IF(中学一覧表!G38="","","2")</f>
        <v/>
      </c>
      <c r="V37" t="str">
        <f>IF(中学一覧表!M38="","",VLOOKUP(中学一覧表!M38,競技csv!$A:$O,MATCH("競技コード",競技csv!$1:$1,0),0))</f>
        <v/>
      </c>
      <c r="W37" t="str" cm="1">
        <f t="array" ref="W37">IF(中学一覧表!P38="","",中学一覧表!P38&amp;".")&amp;_xlfn.IFS(中学一覧表!Q38="","",VLOOKUP(V37,競技csv!$B:$O,2,0)&lt;=31,TEXT(中学一覧表!Q38,"00")&amp;".",TRUE,TEXT(中学一覧表!Q38,"00")&amp;"m")&amp;IF(中学一覧表!R38="","",TEXT(中学一覧表!R38,"00"))</f>
        <v/>
      </c>
      <c r="X37" t="str">
        <f>IF(中学一覧表!M38="","","0")</f>
        <v/>
      </c>
      <c r="Y37" t="str">
        <f>IF(中学一覧表!M38="","","2")</f>
        <v/>
      </c>
      <c r="Z37" t="str">
        <f>IF(中学一覧表!S38="","",VLOOKUP(中学一覧表!C38&amp;"子4X100mR",競技csv!A:O,MATCH("競技コード",競技csv!$1:$1,0),0))</f>
        <v/>
      </c>
      <c r="AA37" t="str">
        <f>IF(中学一覧表!T38="","",中学一覧表!T38&amp;".")&amp;IF(中学一覧表!U38="","",TEXT(中学一覧表!U38,"00")&amp;".")&amp;IF(中学一覧表!V38="","",TEXT(中学一覧表!V38,"00"))</f>
        <v/>
      </c>
      <c r="AB37" t="str">
        <f>IF(中学一覧表!S38="","","0")</f>
        <v/>
      </c>
      <c r="AC37" t="str">
        <f>IF(中学一覧表!S38="","","2")</f>
        <v/>
      </c>
    </row>
    <row r="38" spans="1:29" x14ac:dyDescent="0.45">
      <c r="A38">
        <f t="shared" si="0"/>
        <v>0</v>
      </c>
      <c r="B38" t="str">
        <f>IF(中学一覧表!D39="","",IF(中学一覧表!C39="男",10000+中学一覧表!D39,20000+中学一覧表!D39))</f>
        <v/>
      </c>
      <c r="C38" t="str">
        <f ca="1">IF(中学一覧表!D39="","",VLOOKUP(VLOOKUP(中学一覧表!D39,INDIRECT("中学"&amp;中学一覧表!C39&amp;"選手データ!A:O"),MATCH("所属",INDIRECT("中学"&amp;中学一覧表!C39&amp;"選手データ!1:1"),0),0),所属csv!$A:$H,MATCH("所属コード",所属csv!$1:$1,0),0))</f>
        <v/>
      </c>
      <c r="F38" t="str">
        <f>IF(中学一覧表!D39="","",中学一覧表!D39)</f>
        <v/>
      </c>
      <c r="G38" t="str">
        <f ca="1">IF(中学一覧表!E39="","",中学一覧表!E39)</f>
        <v/>
      </c>
      <c r="H38" t="str">
        <f ca="1">IF(中学一覧表!D39="","",VLOOKUP(中学一覧表!D39,INDIRECT("中学"&amp;中学一覧表!C39&amp;"選手データ!A:O"),MATCH("ﾌﾘｶﾞﾅ(姓)",INDIRECT("中学"&amp;中学一覧表!C39&amp;"選手データ!1:1"),0),0)&amp;" "&amp;VLOOKUP(中学一覧表!D39,INDIRECT("中学"&amp;中学一覧表!C39&amp;"選手データ!A:O"),MATCH("ﾌﾘｶﾞﾅ(名)",INDIRECT("中学"&amp;中学一覧表!C39&amp;"選手データ!1:1"),0),0))</f>
        <v/>
      </c>
      <c r="I38" t="str">
        <f ca="1">IF(中学一覧表!E39="","",中学一覧表!E39)</f>
        <v/>
      </c>
      <c r="J38" t="str">
        <f ca="1">IF(中学一覧表!D39="","",VLOOKUP(中学一覧表!D39,INDIRECT("中学"&amp;中学一覧表!C39&amp;"選手データ!A:O"),MATCH("FAMILY NAME",INDIRECT("中学"&amp;中学一覧表!C39&amp;"選手データ!1:1"),0),0)&amp;" "&amp;VLOOKUP(中学一覧表!D39,INDIRECT("中学"&amp;中学一覧表!C39&amp;"選手データ!A:O"),MATCH("Firstname",INDIRECT("中学"&amp;中学一覧表!C39&amp;"選手データ!1:1"),0),0))</f>
        <v/>
      </c>
      <c r="K38" t="str">
        <f>IF(中学一覧表!D39="","","JPN")</f>
        <v/>
      </c>
      <c r="L38" t="str">
        <f>IF(中学一覧表!D39="","",IF(中学一覧表!C39="男",1,2))</f>
        <v/>
      </c>
      <c r="M38" t="str">
        <f>IF(中学一覧表!D39="","",中学一覧表!F39)</f>
        <v/>
      </c>
      <c r="N38" t="str">
        <f ca="1">IF(中学一覧表!D39="","",LEFT(VLOOKUP(中学一覧表!D39,INDIRECT("中学"&amp;中学一覧表!C39&amp;"選手データ!A:O"),MATCH("Birthday",INDIRECT("中学"&amp;中学一覧表!C39&amp;"選手データ!1:1"),0),0),4))</f>
        <v/>
      </c>
      <c r="O38" t="str">
        <f>IF(中学一覧表!D39="","","0")</f>
        <v/>
      </c>
      <c r="P38" t="str">
        <f>IF(中学一覧表!D39="","","千葉")</f>
        <v/>
      </c>
      <c r="R38" t="str">
        <f>IF(中学一覧表!G39="","",VLOOKUP(中学一覧表!G39,競技csv!$A:$O,MATCH("競技コード",競技csv!$1:$1,0),0))</f>
        <v/>
      </c>
      <c r="S38" t="str" cm="1">
        <f t="array" ref="S38">IF(中学一覧表!J39="","",中学一覧表!J39&amp;".")&amp;_xlfn.IFS(中学一覧表!K39="","",VLOOKUP(R38,競技csv!$B:$O,2,0)&lt;=31,TEXT(中学一覧表!K39,"00")&amp;".",TRUE,TEXT(中学一覧表!K39,"00")&amp;"m")&amp;IF(中学一覧表!L39="","",TEXT(中学一覧表!L39,"00"))</f>
        <v/>
      </c>
      <c r="T38" t="str">
        <f>IF(中学一覧表!G39="","","0")</f>
        <v/>
      </c>
      <c r="U38" t="str">
        <f>IF(中学一覧表!G39="","","2")</f>
        <v/>
      </c>
      <c r="V38" t="str">
        <f>IF(中学一覧表!M39="","",VLOOKUP(中学一覧表!M39,競技csv!$A:$O,MATCH("競技コード",競技csv!$1:$1,0),0))</f>
        <v/>
      </c>
      <c r="W38" t="str" cm="1">
        <f t="array" ref="W38">IF(中学一覧表!P39="","",中学一覧表!P39&amp;".")&amp;_xlfn.IFS(中学一覧表!Q39="","",VLOOKUP(V38,競技csv!$B:$O,2,0)&lt;=31,TEXT(中学一覧表!Q39,"00")&amp;".",TRUE,TEXT(中学一覧表!Q39,"00")&amp;"m")&amp;IF(中学一覧表!R39="","",TEXT(中学一覧表!R39,"00"))</f>
        <v/>
      </c>
      <c r="X38" t="str">
        <f>IF(中学一覧表!M39="","","0")</f>
        <v/>
      </c>
      <c r="Y38" t="str">
        <f>IF(中学一覧表!M39="","","2")</f>
        <v/>
      </c>
      <c r="Z38" t="str">
        <f>IF(中学一覧表!S39="","",VLOOKUP(中学一覧表!C39&amp;"子4X100mR",競技csv!A:O,MATCH("競技コード",競技csv!$1:$1,0),0))</f>
        <v/>
      </c>
      <c r="AA38" t="str">
        <f>IF(中学一覧表!T39="","",中学一覧表!T39&amp;".")&amp;IF(中学一覧表!U39="","",TEXT(中学一覧表!U39,"00")&amp;".")&amp;IF(中学一覧表!V39="","",TEXT(中学一覧表!V39,"00"))</f>
        <v/>
      </c>
      <c r="AB38" t="str">
        <f>IF(中学一覧表!S39="","","0")</f>
        <v/>
      </c>
      <c r="AC38" t="str">
        <f>IF(中学一覧表!S39="","","2")</f>
        <v/>
      </c>
    </row>
    <row r="39" spans="1:29" x14ac:dyDescent="0.45">
      <c r="A39">
        <f t="shared" si="0"/>
        <v>0</v>
      </c>
      <c r="B39" t="str">
        <f>IF(中学一覧表!D40="","",IF(中学一覧表!C40="男",10000+中学一覧表!D40,20000+中学一覧表!D40))</f>
        <v/>
      </c>
      <c r="C39" t="str">
        <f ca="1">IF(中学一覧表!D40="","",VLOOKUP(VLOOKUP(中学一覧表!D40,INDIRECT("中学"&amp;中学一覧表!C40&amp;"選手データ!A:O"),MATCH("所属",INDIRECT("中学"&amp;中学一覧表!C40&amp;"選手データ!1:1"),0),0),所属csv!$A:$H,MATCH("所属コード",所属csv!$1:$1,0),0))</f>
        <v/>
      </c>
      <c r="F39" t="str">
        <f>IF(中学一覧表!D40="","",中学一覧表!D40)</f>
        <v/>
      </c>
      <c r="G39" t="str">
        <f ca="1">IF(中学一覧表!E40="","",中学一覧表!E40)</f>
        <v/>
      </c>
      <c r="H39" t="str">
        <f ca="1">IF(中学一覧表!D40="","",VLOOKUP(中学一覧表!D40,INDIRECT("中学"&amp;中学一覧表!C40&amp;"選手データ!A:O"),MATCH("ﾌﾘｶﾞﾅ(姓)",INDIRECT("中学"&amp;中学一覧表!C40&amp;"選手データ!1:1"),0),0)&amp;" "&amp;VLOOKUP(中学一覧表!D40,INDIRECT("中学"&amp;中学一覧表!C40&amp;"選手データ!A:O"),MATCH("ﾌﾘｶﾞﾅ(名)",INDIRECT("中学"&amp;中学一覧表!C40&amp;"選手データ!1:1"),0),0))</f>
        <v/>
      </c>
      <c r="I39" t="str">
        <f ca="1">IF(中学一覧表!E40="","",中学一覧表!E40)</f>
        <v/>
      </c>
      <c r="J39" t="str">
        <f ca="1">IF(中学一覧表!D40="","",VLOOKUP(中学一覧表!D40,INDIRECT("中学"&amp;中学一覧表!C40&amp;"選手データ!A:O"),MATCH("FAMILY NAME",INDIRECT("中学"&amp;中学一覧表!C40&amp;"選手データ!1:1"),0),0)&amp;" "&amp;VLOOKUP(中学一覧表!D40,INDIRECT("中学"&amp;中学一覧表!C40&amp;"選手データ!A:O"),MATCH("Firstname",INDIRECT("中学"&amp;中学一覧表!C40&amp;"選手データ!1:1"),0),0))</f>
        <v/>
      </c>
      <c r="K39" t="str">
        <f>IF(中学一覧表!D40="","","JPN")</f>
        <v/>
      </c>
      <c r="L39" t="str">
        <f>IF(中学一覧表!D40="","",IF(中学一覧表!C40="男",1,2))</f>
        <v/>
      </c>
      <c r="M39" t="str">
        <f>IF(中学一覧表!D40="","",中学一覧表!F40)</f>
        <v/>
      </c>
      <c r="N39" t="str">
        <f ca="1">IF(中学一覧表!D40="","",LEFT(VLOOKUP(中学一覧表!D40,INDIRECT("中学"&amp;中学一覧表!C40&amp;"選手データ!A:O"),MATCH("Birthday",INDIRECT("中学"&amp;中学一覧表!C40&amp;"選手データ!1:1"),0),0),4))</f>
        <v/>
      </c>
      <c r="O39" t="str">
        <f>IF(中学一覧表!D40="","","0")</f>
        <v/>
      </c>
      <c r="P39" t="str">
        <f>IF(中学一覧表!D40="","","千葉")</f>
        <v/>
      </c>
      <c r="R39" t="str">
        <f>IF(中学一覧表!G40="","",VLOOKUP(中学一覧表!G40,競技csv!$A:$O,MATCH("競技コード",競技csv!$1:$1,0),0))</f>
        <v/>
      </c>
      <c r="S39" t="str" cm="1">
        <f t="array" ref="S39">IF(中学一覧表!J40="","",中学一覧表!J40&amp;".")&amp;_xlfn.IFS(中学一覧表!K40="","",VLOOKUP(R39,競技csv!$B:$O,2,0)&lt;=31,TEXT(中学一覧表!K40,"00")&amp;".",TRUE,TEXT(中学一覧表!K40,"00")&amp;"m")&amp;IF(中学一覧表!L40="","",TEXT(中学一覧表!L40,"00"))</f>
        <v/>
      </c>
      <c r="T39" t="str">
        <f>IF(中学一覧表!G40="","","0")</f>
        <v/>
      </c>
      <c r="U39" t="str">
        <f>IF(中学一覧表!G40="","","2")</f>
        <v/>
      </c>
      <c r="V39" t="str">
        <f>IF(中学一覧表!M40="","",VLOOKUP(中学一覧表!M40,競技csv!$A:$O,MATCH("競技コード",競技csv!$1:$1,0),0))</f>
        <v/>
      </c>
      <c r="W39" t="str" cm="1">
        <f t="array" ref="W39">IF(中学一覧表!P40="","",中学一覧表!P40&amp;".")&amp;_xlfn.IFS(中学一覧表!Q40="","",VLOOKUP(V39,競技csv!$B:$O,2,0)&lt;=31,TEXT(中学一覧表!Q40,"00")&amp;".",TRUE,TEXT(中学一覧表!Q40,"00")&amp;"m")&amp;IF(中学一覧表!R40="","",TEXT(中学一覧表!R40,"00"))</f>
        <v/>
      </c>
      <c r="X39" t="str">
        <f>IF(中学一覧表!M40="","","0")</f>
        <v/>
      </c>
      <c r="Y39" t="str">
        <f>IF(中学一覧表!M40="","","2")</f>
        <v/>
      </c>
      <c r="Z39" t="str">
        <f>IF(中学一覧表!S40="","",VLOOKUP(中学一覧表!C40&amp;"子4X100mR",競技csv!A:O,MATCH("競技コード",競技csv!$1:$1,0),0))</f>
        <v/>
      </c>
      <c r="AA39" t="str">
        <f>IF(中学一覧表!T40="","",中学一覧表!T40&amp;".")&amp;IF(中学一覧表!U40="","",TEXT(中学一覧表!U40,"00")&amp;".")&amp;IF(中学一覧表!V40="","",TEXT(中学一覧表!V40,"00"))</f>
        <v/>
      </c>
      <c r="AB39" t="str">
        <f>IF(中学一覧表!S40="","","0")</f>
        <v/>
      </c>
      <c r="AC39" t="str">
        <f>IF(中学一覧表!S40="","","2")</f>
        <v/>
      </c>
    </row>
    <row r="40" spans="1:29" x14ac:dyDescent="0.45">
      <c r="A40">
        <f t="shared" si="0"/>
        <v>0</v>
      </c>
      <c r="B40" t="str">
        <f>IF(中学一覧表!D41="","",IF(中学一覧表!C41="男",10000+中学一覧表!D41,20000+中学一覧表!D41))</f>
        <v/>
      </c>
      <c r="C40" t="str">
        <f ca="1">IF(中学一覧表!D41="","",VLOOKUP(VLOOKUP(中学一覧表!D41,INDIRECT("中学"&amp;中学一覧表!C41&amp;"選手データ!A:O"),MATCH("所属",INDIRECT("中学"&amp;中学一覧表!C41&amp;"選手データ!1:1"),0),0),所属csv!$A:$H,MATCH("所属コード",所属csv!$1:$1,0),0))</f>
        <v/>
      </c>
      <c r="F40" t="str">
        <f>IF(中学一覧表!D41="","",中学一覧表!D41)</f>
        <v/>
      </c>
      <c r="G40" t="str">
        <f ca="1">IF(中学一覧表!E41="","",中学一覧表!E41)</f>
        <v/>
      </c>
      <c r="H40" t="str">
        <f ca="1">IF(中学一覧表!D41="","",VLOOKUP(中学一覧表!D41,INDIRECT("中学"&amp;中学一覧表!C41&amp;"選手データ!A:O"),MATCH("ﾌﾘｶﾞﾅ(姓)",INDIRECT("中学"&amp;中学一覧表!C41&amp;"選手データ!1:1"),0),0)&amp;" "&amp;VLOOKUP(中学一覧表!D41,INDIRECT("中学"&amp;中学一覧表!C41&amp;"選手データ!A:O"),MATCH("ﾌﾘｶﾞﾅ(名)",INDIRECT("中学"&amp;中学一覧表!C41&amp;"選手データ!1:1"),0),0))</f>
        <v/>
      </c>
      <c r="I40" t="str">
        <f ca="1">IF(中学一覧表!E41="","",中学一覧表!E41)</f>
        <v/>
      </c>
      <c r="J40" t="str">
        <f ca="1">IF(中学一覧表!D41="","",VLOOKUP(中学一覧表!D41,INDIRECT("中学"&amp;中学一覧表!C41&amp;"選手データ!A:O"),MATCH("FAMILY NAME",INDIRECT("中学"&amp;中学一覧表!C41&amp;"選手データ!1:1"),0),0)&amp;" "&amp;VLOOKUP(中学一覧表!D41,INDIRECT("中学"&amp;中学一覧表!C41&amp;"選手データ!A:O"),MATCH("Firstname",INDIRECT("中学"&amp;中学一覧表!C41&amp;"選手データ!1:1"),0),0))</f>
        <v/>
      </c>
      <c r="K40" t="str">
        <f>IF(中学一覧表!D41="","","JPN")</f>
        <v/>
      </c>
      <c r="L40" t="str">
        <f>IF(中学一覧表!D41="","",IF(中学一覧表!C41="男",1,2))</f>
        <v/>
      </c>
      <c r="M40" t="str">
        <f>IF(中学一覧表!D41="","",中学一覧表!F41)</f>
        <v/>
      </c>
      <c r="N40" t="str">
        <f ca="1">IF(中学一覧表!D41="","",LEFT(VLOOKUP(中学一覧表!D41,INDIRECT("中学"&amp;中学一覧表!C41&amp;"選手データ!A:O"),MATCH("Birthday",INDIRECT("中学"&amp;中学一覧表!C41&amp;"選手データ!1:1"),0),0),4))</f>
        <v/>
      </c>
      <c r="O40" t="str">
        <f>IF(中学一覧表!D41="","","0")</f>
        <v/>
      </c>
      <c r="P40" t="str">
        <f>IF(中学一覧表!D41="","","千葉")</f>
        <v/>
      </c>
      <c r="R40" t="str">
        <f>IF(中学一覧表!G41="","",VLOOKUP(中学一覧表!G41,競技csv!$A:$O,MATCH("競技コード",競技csv!$1:$1,0),0))</f>
        <v/>
      </c>
      <c r="S40" t="str" cm="1">
        <f t="array" ref="S40">IF(中学一覧表!J41="","",中学一覧表!J41&amp;".")&amp;_xlfn.IFS(中学一覧表!K41="","",VLOOKUP(R40,競技csv!$B:$O,2,0)&lt;=31,TEXT(中学一覧表!K41,"00")&amp;".",TRUE,TEXT(中学一覧表!K41,"00")&amp;"m")&amp;IF(中学一覧表!L41="","",TEXT(中学一覧表!L41,"00"))</f>
        <v/>
      </c>
      <c r="T40" t="str">
        <f>IF(中学一覧表!G41="","","0")</f>
        <v/>
      </c>
      <c r="U40" t="str">
        <f>IF(中学一覧表!G41="","","2")</f>
        <v/>
      </c>
      <c r="V40" t="str">
        <f>IF(中学一覧表!M41="","",VLOOKUP(中学一覧表!M41,競技csv!$A:$O,MATCH("競技コード",競技csv!$1:$1,0),0))</f>
        <v/>
      </c>
      <c r="W40" t="str" cm="1">
        <f t="array" ref="W40">IF(中学一覧表!P41="","",中学一覧表!P41&amp;".")&amp;_xlfn.IFS(中学一覧表!Q41="","",VLOOKUP(V40,競技csv!$B:$O,2,0)&lt;=31,TEXT(中学一覧表!Q41,"00")&amp;".",TRUE,TEXT(中学一覧表!Q41,"00")&amp;"m")&amp;IF(中学一覧表!R41="","",TEXT(中学一覧表!R41,"00"))</f>
        <v/>
      </c>
      <c r="X40" t="str">
        <f>IF(中学一覧表!M41="","","0")</f>
        <v/>
      </c>
      <c r="Y40" t="str">
        <f>IF(中学一覧表!M41="","","2")</f>
        <v/>
      </c>
      <c r="Z40" t="str">
        <f>IF(中学一覧表!S41="","",VLOOKUP(中学一覧表!C41&amp;"子4X100mR",競技csv!A:O,MATCH("競技コード",競技csv!$1:$1,0),0))</f>
        <v/>
      </c>
      <c r="AA40" t="str">
        <f>IF(中学一覧表!T41="","",中学一覧表!T41&amp;".")&amp;IF(中学一覧表!U41="","",TEXT(中学一覧表!U41,"00")&amp;".")&amp;IF(中学一覧表!V41="","",TEXT(中学一覧表!V41,"00"))</f>
        <v/>
      </c>
      <c r="AB40" t="str">
        <f>IF(中学一覧表!S41="","","0")</f>
        <v/>
      </c>
      <c r="AC40" t="str">
        <f>IF(中学一覧表!S41="","","2")</f>
        <v/>
      </c>
    </row>
    <row r="41" spans="1:29" x14ac:dyDescent="0.45">
      <c r="A41">
        <f t="shared" si="0"/>
        <v>0</v>
      </c>
      <c r="B41" t="str">
        <f>IF(中学一覧表!D42="","",IF(中学一覧表!C42="男",10000+中学一覧表!D42,20000+中学一覧表!D42))</f>
        <v/>
      </c>
      <c r="C41" t="str">
        <f ca="1">IF(中学一覧表!D42="","",VLOOKUP(VLOOKUP(中学一覧表!D42,INDIRECT("中学"&amp;中学一覧表!C42&amp;"選手データ!A:O"),MATCH("所属",INDIRECT("中学"&amp;中学一覧表!C42&amp;"選手データ!1:1"),0),0),所属csv!$A:$H,MATCH("所属コード",所属csv!$1:$1,0),0))</f>
        <v/>
      </c>
      <c r="F41" t="str">
        <f>IF(中学一覧表!D42="","",中学一覧表!D42)</f>
        <v/>
      </c>
      <c r="G41" t="str">
        <f ca="1">IF(中学一覧表!E42="","",中学一覧表!E42)</f>
        <v/>
      </c>
      <c r="H41" t="str">
        <f ca="1">IF(中学一覧表!D42="","",VLOOKUP(中学一覧表!D42,INDIRECT("中学"&amp;中学一覧表!C42&amp;"選手データ!A:O"),MATCH("ﾌﾘｶﾞﾅ(姓)",INDIRECT("中学"&amp;中学一覧表!C42&amp;"選手データ!1:1"),0),0)&amp;" "&amp;VLOOKUP(中学一覧表!D42,INDIRECT("中学"&amp;中学一覧表!C42&amp;"選手データ!A:O"),MATCH("ﾌﾘｶﾞﾅ(名)",INDIRECT("中学"&amp;中学一覧表!C42&amp;"選手データ!1:1"),0),0))</f>
        <v/>
      </c>
      <c r="I41" t="str">
        <f ca="1">IF(中学一覧表!E42="","",中学一覧表!E42)</f>
        <v/>
      </c>
      <c r="J41" t="str">
        <f ca="1">IF(中学一覧表!D42="","",VLOOKUP(中学一覧表!D42,INDIRECT("中学"&amp;中学一覧表!C42&amp;"選手データ!A:O"),MATCH("FAMILY NAME",INDIRECT("中学"&amp;中学一覧表!C42&amp;"選手データ!1:1"),0),0)&amp;" "&amp;VLOOKUP(中学一覧表!D42,INDIRECT("中学"&amp;中学一覧表!C42&amp;"選手データ!A:O"),MATCH("Firstname",INDIRECT("中学"&amp;中学一覧表!C42&amp;"選手データ!1:1"),0),0))</f>
        <v/>
      </c>
      <c r="K41" t="str">
        <f>IF(中学一覧表!D42="","","JPN")</f>
        <v/>
      </c>
      <c r="L41" t="str">
        <f>IF(中学一覧表!D42="","",IF(中学一覧表!C42="男",1,2))</f>
        <v/>
      </c>
      <c r="M41" t="str">
        <f>IF(中学一覧表!D42="","",中学一覧表!F42)</f>
        <v/>
      </c>
      <c r="N41" t="str">
        <f ca="1">IF(中学一覧表!D42="","",LEFT(VLOOKUP(中学一覧表!D42,INDIRECT("中学"&amp;中学一覧表!C42&amp;"選手データ!A:O"),MATCH("Birthday",INDIRECT("中学"&amp;中学一覧表!C42&amp;"選手データ!1:1"),0),0),4))</f>
        <v/>
      </c>
      <c r="O41" t="str">
        <f>IF(中学一覧表!D42="","","0")</f>
        <v/>
      </c>
      <c r="P41" t="str">
        <f>IF(中学一覧表!D42="","","千葉")</f>
        <v/>
      </c>
      <c r="R41" t="str">
        <f>IF(中学一覧表!G42="","",VLOOKUP(中学一覧表!G42,競技csv!$A:$O,MATCH("競技コード",競技csv!$1:$1,0),0))</f>
        <v/>
      </c>
      <c r="S41" t="str" cm="1">
        <f t="array" ref="S41">IF(中学一覧表!J42="","",中学一覧表!J42&amp;".")&amp;_xlfn.IFS(中学一覧表!K42="","",VLOOKUP(R41,競技csv!$B:$O,2,0)&lt;=31,TEXT(中学一覧表!K42,"00")&amp;".",TRUE,TEXT(中学一覧表!K42,"00")&amp;"m")&amp;IF(中学一覧表!L42="","",TEXT(中学一覧表!L42,"00"))</f>
        <v/>
      </c>
      <c r="T41" t="str">
        <f>IF(中学一覧表!G42="","","0")</f>
        <v/>
      </c>
      <c r="U41" t="str">
        <f>IF(中学一覧表!G42="","","2")</f>
        <v/>
      </c>
      <c r="V41" t="str">
        <f>IF(中学一覧表!M42="","",VLOOKUP(中学一覧表!M42,競技csv!$A:$O,MATCH("競技コード",競技csv!$1:$1,0),0))</f>
        <v/>
      </c>
      <c r="W41" t="str" cm="1">
        <f t="array" ref="W41">IF(中学一覧表!P42="","",中学一覧表!P42&amp;".")&amp;_xlfn.IFS(中学一覧表!Q42="","",VLOOKUP(V41,競技csv!$B:$O,2,0)&lt;=31,TEXT(中学一覧表!Q42,"00")&amp;".",TRUE,TEXT(中学一覧表!Q42,"00")&amp;"m")&amp;IF(中学一覧表!R42="","",TEXT(中学一覧表!R42,"00"))</f>
        <v/>
      </c>
      <c r="X41" t="str">
        <f>IF(中学一覧表!M42="","","0")</f>
        <v/>
      </c>
      <c r="Y41" t="str">
        <f>IF(中学一覧表!M42="","","2")</f>
        <v/>
      </c>
      <c r="Z41" t="str">
        <f>IF(中学一覧表!S42="","",VLOOKUP(中学一覧表!C42&amp;"子4X100mR",競技csv!A:O,MATCH("競技コード",競技csv!$1:$1,0),0))</f>
        <v/>
      </c>
      <c r="AA41" t="str">
        <f>IF(中学一覧表!T42="","",中学一覧表!T42&amp;".")&amp;IF(中学一覧表!U42="","",TEXT(中学一覧表!U42,"00")&amp;".")&amp;IF(中学一覧表!V42="","",TEXT(中学一覧表!V42,"00"))</f>
        <v/>
      </c>
      <c r="AB41" t="str">
        <f>IF(中学一覧表!S42="","","0")</f>
        <v/>
      </c>
      <c r="AC41" t="str">
        <f>IF(中学一覧表!S42="","","2")</f>
        <v/>
      </c>
    </row>
    <row r="42" spans="1:29" x14ac:dyDescent="0.45">
      <c r="A42">
        <f t="shared" si="0"/>
        <v>0</v>
      </c>
      <c r="B42" t="str">
        <f>IF(中学一覧表!D43="","",IF(中学一覧表!C43="男",10000+中学一覧表!D43,20000+中学一覧表!D43))</f>
        <v/>
      </c>
      <c r="C42" t="str">
        <f ca="1">IF(中学一覧表!D43="","",VLOOKUP(VLOOKUP(中学一覧表!D43,INDIRECT("中学"&amp;中学一覧表!C43&amp;"選手データ!A:O"),MATCH("所属",INDIRECT("中学"&amp;中学一覧表!C43&amp;"選手データ!1:1"),0),0),所属csv!$A:$H,MATCH("所属コード",所属csv!$1:$1,0),0))</f>
        <v/>
      </c>
      <c r="F42" t="str">
        <f>IF(中学一覧表!D43="","",中学一覧表!D43)</f>
        <v/>
      </c>
      <c r="G42" t="str">
        <f ca="1">IF(中学一覧表!E43="","",中学一覧表!E43)</f>
        <v/>
      </c>
      <c r="H42" t="str">
        <f ca="1">IF(中学一覧表!D43="","",VLOOKUP(中学一覧表!D43,INDIRECT("中学"&amp;中学一覧表!C43&amp;"選手データ!A:O"),MATCH("ﾌﾘｶﾞﾅ(姓)",INDIRECT("中学"&amp;中学一覧表!C43&amp;"選手データ!1:1"),0),0)&amp;" "&amp;VLOOKUP(中学一覧表!D43,INDIRECT("中学"&amp;中学一覧表!C43&amp;"選手データ!A:O"),MATCH("ﾌﾘｶﾞﾅ(名)",INDIRECT("中学"&amp;中学一覧表!C43&amp;"選手データ!1:1"),0),0))</f>
        <v/>
      </c>
      <c r="I42" t="str">
        <f ca="1">IF(中学一覧表!E43="","",中学一覧表!E43)</f>
        <v/>
      </c>
      <c r="J42" t="str">
        <f ca="1">IF(中学一覧表!D43="","",VLOOKUP(中学一覧表!D43,INDIRECT("中学"&amp;中学一覧表!C43&amp;"選手データ!A:O"),MATCH("FAMILY NAME",INDIRECT("中学"&amp;中学一覧表!C43&amp;"選手データ!1:1"),0),0)&amp;" "&amp;VLOOKUP(中学一覧表!D43,INDIRECT("中学"&amp;中学一覧表!C43&amp;"選手データ!A:O"),MATCH("Firstname",INDIRECT("中学"&amp;中学一覧表!C43&amp;"選手データ!1:1"),0),0))</f>
        <v/>
      </c>
      <c r="K42" t="str">
        <f>IF(中学一覧表!D43="","","JPN")</f>
        <v/>
      </c>
      <c r="L42" t="str">
        <f>IF(中学一覧表!D43="","",IF(中学一覧表!C43="男",1,2))</f>
        <v/>
      </c>
      <c r="M42" t="str">
        <f>IF(中学一覧表!D43="","",中学一覧表!F43)</f>
        <v/>
      </c>
      <c r="N42" t="str">
        <f ca="1">IF(中学一覧表!D43="","",LEFT(VLOOKUP(中学一覧表!D43,INDIRECT("中学"&amp;中学一覧表!C43&amp;"選手データ!A:O"),MATCH("Birthday",INDIRECT("中学"&amp;中学一覧表!C43&amp;"選手データ!1:1"),0),0),4))</f>
        <v/>
      </c>
      <c r="O42" t="str">
        <f>IF(中学一覧表!D43="","","0")</f>
        <v/>
      </c>
      <c r="P42" t="str">
        <f>IF(中学一覧表!D43="","","千葉")</f>
        <v/>
      </c>
      <c r="R42" t="str">
        <f>IF(中学一覧表!G43="","",VLOOKUP(中学一覧表!G43,競技csv!$A:$O,MATCH("競技コード",競技csv!$1:$1,0),0))</f>
        <v/>
      </c>
      <c r="S42" t="str" cm="1">
        <f t="array" ref="S42">IF(中学一覧表!J43="","",中学一覧表!J43&amp;".")&amp;_xlfn.IFS(中学一覧表!K43="","",VLOOKUP(R42,競技csv!$B:$O,2,0)&lt;=31,TEXT(中学一覧表!K43,"00")&amp;".",TRUE,TEXT(中学一覧表!K43,"00")&amp;"m")&amp;IF(中学一覧表!L43="","",TEXT(中学一覧表!L43,"00"))</f>
        <v/>
      </c>
      <c r="T42" t="str">
        <f>IF(中学一覧表!G43="","","0")</f>
        <v/>
      </c>
      <c r="U42" t="str">
        <f>IF(中学一覧表!G43="","","2")</f>
        <v/>
      </c>
      <c r="V42" t="str">
        <f>IF(中学一覧表!M43="","",VLOOKUP(中学一覧表!M43,競技csv!$A:$O,MATCH("競技コード",競技csv!$1:$1,0),0))</f>
        <v/>
      </c>
      <c r="W42" t="str" cm="1">
        <f t="array" ref="W42">IF(中学一覧表!P43="","",中学一覧表!P43&amp;".")&amp;_xlfn.IFS(中学一覧表!Q43="","",VLOOKUP(V42,競技csv!$B:$O,2,0)&lt;=31,TEXT(中学一覧表!Q43,"00")&amp;".",TRUE,TEXT(中学一覧表!Q43,"00")&amp;"m")&amp;IF(中学一覧表!R43="","",TEXT(中学一覧表!R43,"00"))</f>
        <v/>
      </c>
      <c r="X42" t="str">
        <f>IF(中学一覧表!M43="","","0")</f>
        <v/>
      </c>
      <c r="Y42" t="str">
        <f>IF(中学一覧表!M43="","","2")</f>
        <v/>
      </c>
      <c r="Z42" t="str">
        <f>IF(中学一覧表!S43="","",VLOOKUP(中学一覧表!C43&amp;"子4X100mR",競技csv!A:O,MATCH("競技コード",競技csv!$1:$1,0),0))</f>
        <v/>
      </c>
      <c r="AA42" t="str">
        <f>IF(中学一覧表!T43="","",中学一覧表!T43&amp;".")&amp;IF(中学一覧表!U43="","",TEXT(中学一覧表!U43,"00")&amp;".")&amp;IF(中学一覧表!V43="","",TEXT(中学一覧表!V43,"00"))</f>
        <v/>
      </c>
      <c r="AB42" t="str">
        <f>IF(中学一覧表!S43="","","0")</f>
        <v/>
      </c>
      <c r="AC42" t="str">
        <f>IF(中学一覧表!S43="","","2")</f>
        <v/>
      </c>
    </row>
    <row r="43" spans="1:29" x14ac:dyDescent="0.45">
      <c r="A43">
        <f t="shared" si="0"/>
        <v>0</v>
      </c>
      <c r="B43" t="str">
        <f>IF(中学一覧表!D44="","",IF(中学一覧表!C44="男",10000+中学一覧表!D44,20000+中学一覧表!D44))</f>
        <v/>
      </c>
      <c r="C43" t="str">
        <f ca="1">IF(中学一覧表!D44="","",VLOOKUP(VLOOKUP(中学一覧表!D44,INDIRECT("中学"&amp;中学一覧表!C44&amp;"選手データ!A:O"),MATCH("所属",INDIRECT("中学"&amp;中学一覧表!C44&amp;"選手データ!1:1"),0),0),所属csv!$A:$H,MATCH("所属コード",所属csv!$1:$1,0),0))</f>
        <v/>
      </c>
      <c r="F43" t="str">
        <f>IF(中学一覧表!D44="","",中学一覧表!D44)</f>
        <v/>
      </c>
      <c r="G43" t="str">
        <f ca="1">IF(中学一覧表!E44="","",中学一覧表!E44)</f>
        <v/>
      </c>
      <c r="H43" t="str">
        <f ca="1">IF(中学一覧表!D44="","",VLOOKUP(中学一覧表!D44,INDIRECT("中学"&amp;中学一覧表!C44&amp;"選手データ!A:O"),MATCH("ﾌﾘｶﾞﾅ(姓)",INDIRECT("中学"&amp;中学一覧表!C44&amp;"選手データ!1:1"),0),0)&amp;" "&amp;VLOOKUP(中学一覧表!D44,INDIRECT("中学"&amp;中学一覧表!C44&amp;"選手データ!A:O"),MATCH("ﾌﾘｶﾞﾅ(名)",INDIRECT("中学"&amp;中学一覧表!C44&amp;"選手データ!1:1"),0),0))</f>
        <v/>
      </c>
      <c r="I43" t="str">
        <f ca="1">IF(中学一覧表!E44="","",中学一覧表!E44)</f>
        <v/>
      </c>
      <c r="J43" t="str">
        <f ca="1">IF(中学一覧表!D44="","",VLOOKUP(中学一覧表!D44,INDIRECT("中学"&amp;中学一覧表!C44&amp;"選手データ!A:O"),MATCH("FAMILY NAME",INDIRECT("中学"&amp;中学一覧表!C44&amp;"選手データ!1:1"),0),0)&amp;" "&amp;VLOOKUP(中学一覧表!D44,INDIRECT("中学"&amp;中学一覧表!C44&amp;"選手データ!A:O"),MATCH("Firstname",INDIRECT("中学"&amp;中学一覧表!C44&amp;"選手データ!1:1"),0),0))</f>
        <v/>
      </c>
      <c r="K43" t="str">
        <f>IF(中学一覧表!D44="","","JPN")</f>
        <v/>
      </c>
      <c r="L43" t="str">
        <f>IF(中学一覧表!D44="","",IF(中学一覧表!C44="男",1,2))</f>
        <v/>
      </c>
      <c r="M43" t="str">
        <f>IF(中学一覧表!D44="","",中学一覧表!F44)</f>
        <v/>
      </c>
      <c r="N43" t="str">
        <f ca="1">IF(中学一覧表!D44="","",LEFT(VLOOKUP(中学一覧表!D44,INDIRECT("中学"&amp;中学一覧表!C44&amp;"選手データ!A:O"),MATCH("Birthday",INDIRECT("中学"&amp;中学一覧表!C44&amp;"選手データ!1:1"),0),0),4))</f>
        <v/>
      </c>
      <c r="O43" t="str">
        <f>IF(中学一覧表!D44="","","0")</f>
        <v/>
      </c>
      <c r="P43" t="str">
        <f>IF(中学一覧表!D44="","","千葉")</f>
        <v/>
      </c>
      <c r="R43" t="str">
        <f>IF(中学一覧表!G44="","",VLOOKUP(中学一覧表!G44,競技csv!$A:$O,MATCH("競技コード",競技csv!$1:$1,0),0))</f>
        <v/>
      </c>
      <c r="S43" t="str" cm="1">
        <f t="array" ref="S43">IF(中学一覧表!J44="","",中学一覧表!J44&amp;".")&amp;_xlfn.IFS(中学一覧表!K44="","",VLOOKUP(R43,競技csv!$B:$O,2,0)&lt;=31,TEXT(中学一覧表!K44,"00")&amp;".",TRUE,TEXT(中学一覧表!K44,"00")&amp;"m")&amp;IF(中学一覧表!L44="","",TEXT(中学一覧表!L44,"00"))</f>
        <v/>
      </c>
      <c r="T43" t="str">
        <f>IF(中学一覧表!G44="","","0")</f>
        <v/>
      </c>
      <c r="U43" t="str">
        <f>IF(中学一覧表!G44="","","2")</f>
        <v/>
      </c>
      <c r="V43" t="str">
        <f>IF(中学一覧表!M44="","",VLOOKUP(中学一覧表!M44,競技csv!$A:$O,MATCH("競技コード",競技csv!$1:$1,0),0))</f>
        <v/>
      </c>
      <c r="W43" t="str" cm="1">
        <f t="array" ref="W43">IF(中学一覧表!P44="","",中学一覧表!P44&amp;".")&amp;_xlfn.IFS(中学一覧表!Q44="","",VLOOKUP(V43,競技csv!$B:$O,2,0)&lt;=31,TEXT(中学一覧表!Q44,"00")&amp;".",TRUE,TEXT(中学一覧表!Q44,"00")&amp;"m")&amp;IF(中学一覧表!R44="","",TEXT(中学一覧表!R44,"00"))</f>
        <v/>
      </c>
      <c r="X43" t="str">
        <f>IF(中学一覧表!M44="","","0")</f>
        <v/>
      </c>
      <c r="Y43" t="str">
        <f>IF(中学一覧表!M44="","","2")</f>
        <v/>
      </c>
      <c r="Z43" t="str">
        <f>IF(中学一覧表!S44="","",VLOOKUP(中学一覧表!C44&amp;"子4X100mR",競技csv!A:O,MATCH("競技コード",競技csv!$1:$1,0),0))</f>
        <v/>
      </c>
      <c r="AA43" t="str">
        <f>IF(中学一覧表!T44="","",中学一覧表!T44&amp;".")&amp;IF(中学一覧表!U44="","",TEXT(中学一覧表!U44,"00")&amp;".")&amp;IF(中学一覧表!V44="","",TEXT(中学一覧表!V44,"00"))</f>
        <v/>
      </c>
      <c r="AB43" t="str">
        <f>IF(中学一覧表!S44="","","0")</f>
        <v/>
      </c>
      <c r="AC43" t="str">
        <f>IF(中学一覧表!S44="","","2")</f>
        <v/>
      </c>
    </row>
    <row r="44" spans="1:29" x14ac:dyDescent="0.45">
      <c r="A44">
        <f t="shared" si="0"/>
        <v>0</v>
      </c>
      <c r="B44" t="str">
        <f>IF(中学一覧表!D45="","",IF(中学一覧表!C45="男",10000+中学一覧表!D45,20000+中学一覧表!D45))</f>
        <v/>
      </c>
      <c r="C44" t="str">
        <f ca="1">IF(中学一覧表!D45="","",VLOOKUP(VLOOKUP(中学一覧表!D45,INDIRECT("中学"&amp;中学一覧表!C45&amp;"選手データ!A:O"),MATCH("所属",INDIRECT("中学"&amp;中学一覧表!C45&amp;"選手データ!1:1"),0),0),所属csv!$A:$H,MATCH("所属コード",所属csv!$1:$1,0),0))</f>
        <v/>
      </c>
      <c r="F44" t="str">
        <f>IF(中学一覧表!D45="","",中学一覧表!D45)</f>
        <v/>
      </c>
      <c r="G44" t="str">
        <f ca="1">IF(中学一覧表!E45="","",中学一覧表!E45)</f>
        <v/>
      </c>
      <c r="H44" t="str">
        <f ca="1">IF(中学一覧表!D45="","",VLOOKUP(中学一覧表!D45,INDIRECT("中学"&amp;中学一覧表!C45&amp;"選手データ!A:O"),MATCH("ﾌﾘｶﾞﾅ(姓)",INDIRECT("中学"&amp;中学一覧表!C45&amp;"選手データ!1:1"),0),0)&amp;" "&amp;VLOOKUP(中学一覧表!D45,INDIRECT("中学"&amp;中学一覧表!C45&amp;"選手データ!A:O"),MATCH("ﾌﾘｶﾞﾅ(名)",INDIRECT("中学"&amp;中学一覧表!C45&amp;"選手データ!1:1"),0),0))</f>
        <v/>
      </c>
      <c r="I44" t="str">
        <f ca="1">IF(中学一覧表!E45="","",中学一覧表!E45)</f>
        <v/>
      </c>
      <c r="J44" t="str">
        <f ca="1">IF(中学一覧表!D45="","",VLOOKUP(中学一覧表!D45,INDIRECT("中学"&amp;中学一覧表!C45&amp;"選手データ!A:O"),MATCH("FAMILY NAME",INDIRECT("中学"&amp;中学一覧表!C45&amp;"選手データ!1:1"),0),0)&amp;" "&amp;VLOOKUP(中学一覧表!D45,INDIRECT("中学"&amp;中学一覧表!C45&amp;"選手データ!A:O"),MATCH("Firstname",INDIRECT("中学"&amp;中学一覧表!C45&amp;"選手データ!1:1"),0),0))</f>
        <v/>
      </c>
      <c r="K44" t="str">
        <f>IF(中学一覧表!D45="","","JPN")</f>
        <v/>
      </c>
      <c r="L44" t="str">
        <f>IF(中学一覧表!D45="","",IF(中学一覧表!C45="男",1,2))</f>
        <v/>
      </c>
      <c r="M44" t="str">
        <f>IF(中学一覧表!D45="","",中学一覧表!F45)</f>
        <v/>
      </c>
      <c r="N44" t="str">
        <f ca="1">IF(中学一覧表!D45="","",LEFT(VLOOKUP(中学一覧表!D45,INDIRECT("中学"&amp;中学一覧表!C45&amp;"選手データ!A:O"),MATCH("Birthday",INDIRECT("中学"&amp;中学一覧表!C45&amp;"選手データ!1:1"),0),0),4))</f>
        <v/>
      </c>
      <c r="O44" t="str">
        <f>IF(中学一覧表!D45="","","0")</f>
        <v/>
      </c>
      <c r="P44" t="str">
        <f>IF(中学一覧表!D45="","","千葉")</f>
        <v/>
      </c>
      <c r="R44" t="str">
        <f>IF(中学一覧表!G45="","",VLOOKUP(中学一覧表!G45,競技csv!$A:$O,MATCH("競技コード",競技csv!$1:$1,0),0))</f>
        <v/>
      </c>
      <c r="S44" t="str" cm="1">
        <f t="array" ref="S44">IF(中学一覧表!J45="","",中学一覧表!J45&amp;".")&amp;_xlfn.IFS(中学一覧表!K45="","",VLOOKUP(R44,競技csv!$B:$O,2,0)&lt;=31,TEXT(中学一覧表!K45,"00")&amp;".",TRUE,TEXT(中学一覧表!K45,"00")&amp;"m")&amp;IF(中学一覧表!L45="","",TEXT(中学一覧表!L45,"00"))</f>
        <v/>
      </c>
      <c r="T44" t="str">
        <f>IF(中学一覧表!G45="","","0")</f>
        <v/>
      </c>
      <c r="U44" t="str">
        <f>IF(中学一覧表!G45="","","2")</f>
        <v/>
      </c>
      <c r="V44" t="str">
        <f>IF(中学一覧表!M45="","",VLOOKUP(中学一覧表!M45,競技csv!$A:$O,MATCH("競技コード",競技csv!$1:$1,0),0))</f>
        <v/>
      </c>
      <c r="W44" t="str" cm="1">
        <f t="array" ref="W44">IF(中学一覧表!P45="","",中学一覧表!P45&amp;".")&amp;_xlfn.IFS(中学一覧表!Q45="","",VLOOKUP(V44,競技csv!$B:$O,2,0)&lt;=31,TEXT(中学一覧表!Q45,"00")&amp;".",TRUE,TEXT(中学一覧表!Q45,"00")&amp;"m")&amp;IF(中学一覧表!R45="","",TEXT(中学一覧表!R45,"00"))</f>
        <v/>
      </c>
      <c r="X44" t="str">
        <f>IF(中学一覧表!M45="","","0")</f>
        <v/>
      </c>
      <c r="Y44" t="str">
        <f>IF(中学一覧表!M45="","","2")</f>
        <v/>
      </c>
      <c r="Z44" t="str">
        <f>IF(中学一覧表!S45="","",VLOOKUP(中学一覧表!C45&amp;"子4X100mR",競技csv!A:O,MATCH("競技コード",競技csv!$1:$1,0),0))</f>
        <v/>
      </c>
      <c r="AA44" t="str">
        <f>IF(中学一覧表!T45="","",中学一覧表!T45&amp;".")&amp;IF(中学一覧表!U45="","",TEXT(中学一覧表!U45,"00")&amp;".")&amp;IF(中学一覧表!V45="","",TEXT(中学一覧表!V45,"00"))</f>
        <v/>
      </c>
      <c r="AB44" t="str">
        <f>IF(中学一覧表!S45="","","0")</f>
        <v/>
      </c>
      <c r="AC44" t="str">
        <f>IF(中学一覧表!S45="","","2")</f>
        <v/>
      </c>
    </row>
    <row r="45" spans="1:29" x14ac:dyDescent="0.45">
      <c r="A45">
        <f t="shared" si="0"/>
        <v>0</v>
      </c>
      <c r="B45" t="str">
        <f>IF(中学一覧表!D46="","",IF(中学一覧表!C46="男",10000+中学一覧表!D46,20000+中学一覧表!D46))</f>
        <v/>
      </c>
      <c r="C45" t="str">
        <f ca="1">IF(中学一覧表!D46="","",VLOOKUP(VLOOKUP(中学一覧表!D46,INDIRECT("中学"&amp;中学一覧表!C46&amp;"選手データ!A:O"),MATCH("所属",INDIRECT("中学"&amp;中学一覧表!C46&amp;"選手データ!1:1"),0),0),所属csv!$A:$H,MATCH("所属コード",所属csv!$1:$1,0),0))</f>
        <v/>
      </c>
      <c r="F45" t="str">
        <f>IF(中学一覧表!D46="","",中学一覧表!D46)</f>
        <v/>
      </c>
      <c r="G45" t="str">
        <f ca="1">IF(中学一覧表!E46="","",中学一覧表!E46)</f>
        <v/>
      </c>
      <c r="H45" t="str">
        <f ca="1">IF(中学一覧表!D46="","",VLOOKUP(中学一覧表!D46,INDIRECT("中学"&amp;中学一覧表!C46&amp;"選手データ!A:O"),MATCH("ﾌﾘｶﾞﾅ(姓)",INDIRECT("中学"&amp;中学一覧表!C46&amp;"選手データ!1:1"),0),0)&amp;" "&amp;VLOOKUP(中学一覧表!D46,INDIRECT("中学"&amp;中学一覧表!C46&amp;"選手データ!A:O"),MATCH("ﾌﾘｶﾞﾅ(名)",INDIRECT("中学"&amp;中学一覧表!C46&amp;"選手データ!1:1"),0),0))</f>
        <v/>
      </c>
      <c r="I45" t="str">
        <f ca="1">IF(中学一覧表!E46="","",中学一覧表!E46)</f>
        <v/>
      </c>
      <c r="J45" t="str">
        <f ca="1">IF(中学一覧表!D46="","",VLOOKUP(中学一覧表!D46,INDIRECT("中学"&amp;中学一覧表!C46&amp;"選手データ!A:O"),MATCH("FAMILY NAME",INDIRECT("中学"&amp;中学一覧表!C46&amp;"選手データ!1:1"),0),0)&amp;" "&amp;VLOOKUP(中学一覧表!D46,INDIRECT("中学"&amp;中学一覧表!C46&amp;"選手データ!A:O"),MATCH("Firstname",INDIRECT("中学"&amp;中学一覧表!C46&amp;"選手データ!1:1"),0),0))</f>
        <v/>
      </c>
      <c r="K45" t="str">
        <f>IF(中学一覧表!D46="","","JPN")</f>
        <v/>
      </c>
      <c r="L45" t="str">
        <f>IF(中学一覧表!D46="","",IF(中学一覧表!C46="男",1,2))</f>
        <v/>
      </c>
      <c r="M45" t="str">
        <f>IF(中学一覧表!D46="","",中学一覧表!F46)</f>
        <v/>
      </c>
      <c r="N45" t="str">
        <f ca="1">IF(中学一覧表!D46="","",LEFT(VLOOKUP(中学一覧表!D46,INDIRECT("中学"&amp;中学一覧表!C46&amp;"選手データ!A:O"),MATCH("Birthday",INDIRECT("中学"&amp;中学一覧表!C46&amp;"選手データ!1:1"),0),0),4))</f>
        <v/>
      </c>
      <c r="O45" t="str">
        <f>IF(中学一覧表!D46="","","0")</f>
        <v/>
      </c>
      <c r="P45" t="str">
        <f>IF(中学一覧表!D46="","","千葉")</f>
        <v/>
      </c>
      <c r="R45" t="str">
        <f>IF(中学一覧表!G46="","",VLOOKUP(中学一覧表!G46,競技csv!$A:$O,MATCH("競技コード",競技csv!$1:$1,0),0))</f>
        <v/>
      </c>
      <c r="S45" t="str" cm="1">
        <f t="array" ref="S45">IF(中学一覧表!J46="","",中学一覧表!J46&amp;".")&amp;_xlfn.IFS(中学一覧表!K46="","",VLOOKUP(R45,競技csv!$B:$O,2,0)&lt;=31,TEXT(中学一覧表!K46,"00")&amp;".",TRUE,TEXT(中学一覧表!K46,"00")&amp;"m")&amp;IF(中学一覧表!L46="","",TEXT(中学一覧表!L46,"00"))</f>
        <v/>
      </c>
      <c r="T45" t="str">
        <f>IF(中学一覧表!G46="","","0")</f>
        <v/>
      </c>
      <c r="U45" t="str">
        <f>IF(中学一覧表!G46="","","2")</f>
        <v/>
      </c>
      <c r="V45" t="str">
        <f>IF(中学一覧表!M46="","",VLOOKUP(中学一覧表!M46,競技csv!$A:$O,MATCH("競技コード",競技csv!$1:$1,0),0))</f>
        <v/>
      </c>
      <c r="W45" t="str" cm="1">
        <f t="array" ref="W45">IF(中学一覧表!P46="","",中学一覧表!P46&amp;".")&amp;_xlfn.IFS(中学一覧表!Q46="","",VLOOKUP(V45,競技csv!$B:$O,2,0)&lt;=31,TEXT(中学一覧表!Q46,"00")&amp;".",TRUE,TEXT(中学一覧表!Q46,"00")&amp;"m")&amp;IF(中学一覧表!R46="","",TEXT(中学一覧表!R46,"00"))</f>
        <v/>
      </c>
      <c r="X45" t="str">
        <f>IF(中学一覧表!M46="","","0")</f>
        <v/>
      </c>
      <c r="Y45" t="str">
        <f>IF(中学一覧表!M46="","","2")</f>
        <v/>
      </c>
      <c r="Z45" t="str">
        <f>IF(中学一覧表!S46="","",VLOOKUP(中学一覧表!C46&amp;"子4X100mR",競技csv!A:O,MATCH("競技コード",競技csv!$1:$1,0),0))</f>
        <v/>
      </c>
      <c r="AA45" t="str">
        <f>IF(中学一覧表!T46="","",中学一覧表!T46&amp;".")&amp;IF(中学一覧表!U46="","",TEXT(中学一覧表!U46,"00")&amp;".")&amp;IF(中学一覧表!V46="","",TEXT(中学一覧表!V46,"00"))</f>
        <v/>
      </c>
      <c r="AB45" t="str">
        <f>IF(中学一覧表!S46="","","0")</f>
        <v/>
      </c>
      <c r="AC45" t="str">
        <f>IF(中学一覧表!S46="","","2")</f>
        <v/>
      </c>
    </row>
    <row r="46" spans="1:29" x14ac:dyDescent="0.45">
      <c r="A46">
        <f t="shared" si="0"/>
        <v>0</v>
      </c>
      <c r="B46" t="str">
        <f>IF(中学一覧表!D47="","",IF(中学一覧表!C47="男",10000+中学一覧表!D47,20000+中学一覧表!D47))</f>
        <v/>
      </c>
      <c r="C46" t="str">
        <f ca="1">IF(中学一覧表!D47="","",VLOOKUP(VLOOKUP(中学一覧表!D47,INDIRECT("中学"&amp;中学一覧表!C47&amp;"選手データ!A:O"),MATCH("所属",INDIRECT("中学"&amp;中学一覧表!C47&amp;"選手データ!1:1"),0),0),所属csv!$A:$H,MATCH("所属コード",所属csv!$1:$1,0),0))</f>
        <v/>
      </c>
      <c r="F46" t="str">
        <f>IF(中学一覧表!D47="","",中学一覧表!D47)</f>
        <v/>
      </c>
      <c r="G46" t="str">
        <f ca="1">IF(中学一覧表!E47="","",中学一覧表!E47)</f>
        <v/>
      </c>
      <c r="H46" t="str">
        <f ca="1">IF(中学一覧表!D47="","",VLOOKUP(中学一覧表!D47,INDIRECT("中学"&amp;中学一覧表!C47&amp;"選手データ!A:O"),MATCH("ﾌﾘｶﾞﾅ(姓)",INDIRECT("中学"&amp;中学一覧表!C47&amp;"選手データ!1:1"),0),0)&amp;" "&amp;VLOOKUP(中学一覧表!D47,INDIRECT("中学"&amp;中学一覧表!C47&amp;"選手データ!A:O"),MATCH("ﾌﾘｶﾞﾅ(名)",INDIRECT("中学"&amp;中学一覧表!C47&amp;"選手データ!1:1"),0),0))</f>
        <v/>
      </c>
      <c r="I46" t="str">
        <f ca="1">IF(中学一覧表!E47="","",中学一覧表!E47)</f>
        <v/>
      </c>
      <c r="J46" t="str">
        <f ca="1">IF(中学一覧表!D47="","",VLOOKUP(中学一覧表!D47,INDIRECT("中学"&amp;中学一覧表!C47&amp;"選手データ!A:O"),MATCH("FAMILY NAME",INDIRECT("中学"&amp;中学一覧表!C47&amp;"選手データ!1:1"),0),0)&amp;" "&amp;VLOOKUP(中学一覧表!D47,INDIRECT("中学"&amp;中学一覧表!C47&amp;"選手データ!A:O"),MATCH("Firstname",INDIRECT("中学"&amp;中学一覧表!C47&amp;"選手データ!1:1"),0),0))</f>
        <v/>
      </c>
      <c r="K46" t="str">
        <f>IF(中学一覧表!D47="","","JPN")</f>
        <v/>
      </c>
      <c r="L46" t="str">
        <f>IF(中学一覧表!D47="","",IF(中学一覧表!C47="男",1,2))</f>
        <v/>
      </c>
      <c r="M46" t="str">
        <f>IF(中学一覧表!D47="","",中学一覧表!F47)</f>
        <v/>
      </c>
      <c r="N46" t="str">
        <f ca="1">IF(中学一覧表!D47="","",LEFT(VLOOKUP(中学一覧表!D47,INDIRECT("中学"&amp;中学一覧表!C47&amp;"選手データ!A:O"),MATCH("Birthday",INDIRECT("中学"&amp;中学一覧表!C47&amp;"選手データ!1:1"),0),0),4))</f>
        <v/>
      </c>
      <c r="O46" t="str">
        <f>IF(中学一覧表!D47="","","0")</f>
        <v/>
      </c>
      <c r="P46" t="str">
        <f>IF(中学一覧表!D47="","","千葉")</f>
        <v/>
      </c>
      <c r="R46" t="str">
        <f>IF(中学一覧表!G47="","",VLOOKUP(中学一覧表!G47,競技csv!$A:$O,MATCH("競技コード",競技csv!$1:$1,0),0))</f>
        <v/>
      </c>
      <c r="S46" t="str" cm="1">
        <f t="array" ref="S46">IF(中学一覧表!J47="","",中学一覧表!J47&amp;".")&amp;_xlfn.IFS(中学一覧表!K47="","",VLOOKUP(R46,競技csv!$B:$O,2,0)&lt;=31,TEXT(中学一覧表!K47,"00")&amp;".",TRUE,TEXT(中学一覧表!K47,"00")&amp;"m")&amp;IF(中学一覧表!L47="","",TEXT(中学一覧表!L47,"00"))</f>
        <v/>
      </c>
      <c r="T46" t="str">
        <f>IF(中学一覧表!G47="","","0")</f>
        <v/>
      </c>
      <c r="U46" t="str">
        <f>IF(中学一覧表!G47="","","2")</f>
        <v/>
      </c>
      <c r="V46" t="str">
        <f>IF(中学一覧表!M47="","",VLOOKUP(中学一覧表!M47,競技csv!$A:$O,MATCH("競技コード",競技csv!$1:$1,0),0))</f>
        <v/>
      </c>
      <c r="W46" t="str" cm="1">
        <f t="array" ref="W46">IF(中学一覧表!P47="","",中学一覧表!P47&amp;".")&amp;_xlfn.IFS(中学一覧表!Q47="","",VLOOKUP(V46,競技csv!$B:$O,2,0)&lt;=31,TEXT(中学一覧表!Q47,"00")&amp;".",TRUE,TEXT(中学一覧表!Q47,"00")&amp;"m")&amp;IF(中学一覧表!R47="","",TEXT(中学一覧表!R47,"00"))</f>
        <v/>
      </c>
      <c r="X46" t="str">
        <f>IF(中学一覧表!M47="","","0")</f>
        <v/>
      </c>
      <c r="Y46" t="str">
        <f>IF(中学一覧表!M47="","","2")</f>
        <v/>
      </c>
      <c r="Z46" t="str">
        <f>IF(中学一覧表!S47="","",VLOOKUP(中学一覧表!C47&amp;"子4X100mR",競技csv!A:O,MATCH("競技コード",競技csv!$1:$1,0),0))</f>
        <v/>
      </c>
      <c r="AA46" t="str">
        <f>IF(中学一覧表!T47="","",中学一覧表!T47&amp;".")&amp;IF(中学一覧表!U47="","",TEXT(中学一覧表!U47,"00")&amp;".")&amp;IF(中学一覧表!V47="","",TEXT(中学一覧表!V47,"00"))</f>
        <v/>
      </c>
      <c r="AB46" t="str">
        <f>IF(中学一覧表!S47="","","0")</f>
        <v/>
      </c>
      <c r="AC46" t="str">
        <f>IF(中学一覧表!S47="","","2")</f>
        <v/>
      </c>
    </row>
    <row r="47" spans="1:29" x14ac:dyDescent="0.45">
      <c r="A47">
        <f t="shared" si="0"/>
        <v>0</v>
      </c>
      <c r="B47" t="str">
        <f>IF(中学一覧表!D48="","",IF(中学一覧表!C48="男",10000+中学一覧表!D48,20000+中学一覧表!D48))</f>
        <v/>
      </c>
      <c r="C47" t="str">
        <f ca="1">IF(中学一覧表!D48="","",VLOOKUP(VLOOKUP(中学一覧表!D48,INDIRECT("中学"&amp;中学一覧表!C48&amp;"選手データ!A:O"),MATCH("所属",INDIRECT("中学"&amp;中学一覧表!C48&amp;"選手データ!1:1"),0),0),所属csv!$A:$H,MATCH("所属コード",所属csv!$1:$1,0),0))</f>
        <v/>
      </c>
      <c r="F47" t="str">
        <f>IF(中学一覧表!D48="","",中学一覧表!D48)</f>
        <v/>
      </c>
      <c r="G47" t="str">
        <f ca="1">IF(中学一覧表!E48="","",中学一覧表!E48)</f>
        <v/>
      </c>
      <c r="H47" t="str">
        <f ca="1">IF(中学一覧表!D48="","",VLOOKUP(中学一覧表!D48,INDIRECT("中学"&amp;中学一覧表!C48&amp;"選手データ!A:O"),MATCH("ﾌﾘｶﾞﾅ(姓)",INDIRECT("中学"&amp;中学一覧表!C48&amp;"選手データ!1:1"),0),0)&amp;" "&amp;VLOOKUP(中学一覧表!D48,INDIRECT("中学"&amp;中学一覧表!C48&amp;"選手データ!A:O"),MATCH("ﾌﾘｶﾞﾅ(名)",INDIRECT("中学"&amp;中学一覧表!C48&amp;"選手データ!1:1"),0),0))</f>
        <v/>
      </c>
      <c r="I47" t="str">
        <f ca="1">IF(中学一覧表!E48="","",中学一覧表!E48)</f>
        <v/>
      </c>
      <c r="J47" t="str">
        <f ca="1">IF(中学一覧表!D48="","",VLOOKUP(中学一覧表!D48,INDIRECT("中学"&amp;中学一覧表!C48&amp;"選手データ!A:O"),MATCH("FAMILY NAME",INDIRECT("中学"&amp;中学一覧表!C48&amp;"選手データ!1:1"),0),0)&amp;" "&amp;VLOOKUP(中学一覧表!D48,INDIRECT("中学"&amp;中学一覧表!C48&amp;"選手データ!A:O"),MATCH("Firstname",INDIRECT("中学"&amp;中学一覧表!C48&amp;"選手データ!1:1"),0),0))</f>
        <v/>
      </c>
      <c r="K47" t="str">
        <f>IF(中学一覧表!D48="","","JPN")</f>
        <v/>
      </c>
      <c r="L47" t="str">
        <f>IF(中学一覧表!D48="","",IF(中学一覧表!C48="男",1,2))</f>
        <v/>
      </c>
      <c r="M47" t="str">
        <f>IF(中学一覧表!D48="","",中学一覧表!F48)</f>
        <v/>
      </c>
      <c r="N47" t="str">
        <f ca="1">IF(中学一覧表!D48="","",LEFT(VLOOKUP(中学一覧表!D48,INDIRECT("中学"&amp;中学一覧表!C48&amp;"選手データ!A:O"),MATCH("Birthday",INDIRECT("中学"&amp;中学一覧表!C48&amp;"選手データ!1:1"),0),0),4))</f>
        <v/>
      </c>
      <c r="O47" t="str">
        <f>IF(中学一覧表!D48="","","0")</f>
        <v/>
      </c>
      <c r="P47" t="str">
        <f>IF(中学一覧表!D48="","","千葉")</f>
        <v/>
      </c>
      <c r="R47" t="str">
        <f>IF(中学一覧表!G48="","",VLOOKUP(中学一覧表!G48,競技csv!$A:$O,MATCH("競技コード",競技csv!$1:$1,0),0))</f>
        <v/>
      </c>
      <c r="S47" t="str" cm="1">
        <f t="array" ref="S47">IF(中学一覧表!J48="","",中学一覧表!J48&amp;".")&amp;_xlfn.IFS(中学一覧表!K48="","",VLOOKUP(R47,競技csv!$B:$O,2,0)&lt;=31,TEXT(中学一覧表!K48,"00")&amp;".",TRUE,TEXT(中学一覧表!K48,"00")&amp;"m")&amp;IF(中学一覧表!L48="","",TEXT(中学一覧表!L48,"00"))</f>
        <v/>
      </c>
      <c r="T47" t="str">
        <f>IF(中学一覧表!G48="","","0")</f>
        <v/>
      </c>
      <c r="U47" t="str">
        <f>IF(中学一覧表!G48="","","2")</f>
        <v/>
      </c>
      <c r="V47" t="str">
        <f>IF(中学一覧表!M48="","",VLOOKUP(中学一覧表!M48,競技csv!$A:$O,MATCH("競技コード",競技csv!$1:$1,0),0))</f>
        <v/>
      </c>
      <c r="W47" t="str" cm="1">
        <f t="array" ref="W47">IF(中学一覧表!P48="","",中学一覧表!P48&amp;".")&amp;_xlfn.IFS(中学一覧表!Q48="","",VLOOKUP(V47,競技csv!$B:$O,2,0)&lt;=31,TEXT(中学一覧表!Q48,"00")&amp;".",TRUE,TEXT(中学一覧表!Q48,"00")&amp;"m")&amp;IF(中学一覧表!R48="","",TEXT(中学一覧表!R48,"00"))</f>
        <v/>
      </c>
      <c r="X47" t="str">
        <f>IF(中学一覧表!M48="","","0")</f>
        <v/>
      </c>
      <c r="Y47" t="str">
        <f>IF(中学一覧表!M48="","","2")</f>
        <v/>
      </c>
      <c r="Z47" t="str">
        <f>IF(中学一覧表!S48="","",VLOOKUP(中学一覧表!C48&amp;"子4X100mR",競技csv!A:O,MATCH("競技コード",競技csv!$1:$1,0),0))</f>
        <v/>
      </c>
      <c r="AA47" t="str">
        <f>IF(中学一覧表!T48="","",中学一覧表!T48&amp;".")&amp;IF(中学一覧表!U48="","",TEXT(中学一覧表!U48,"00")&amp;".")&amp;IF(中学一覧表!V48="","",TEXT(中学一覧表!V48,"00"))</f>
        <v/>
      </c>
      <c r="AB47" t="str">
        <f>IF(中学一覧表!S48="","","0")</f>
        <v/>
      </c>
      <c r="AC47" t="str">
        <f>IF(中学一覧表!S48="","","2")</f>
        <v/>
      </c>
    </row>
    <row r="48" spans="1:29" x14ac:dyDescent="0.45">
      <c r="A48">
        <f t="shared" si="0"/>
        <v>0</v>
      </c>
      <c r="B48" t="str">
        <f>IF(中学一覧表!D49="","",IF(中学一覧表!C49="男",10000+中学一覧表!D49,20000+中学一覧表!D49))</f>
        <v/>
      </c>
      <c r="C48" t="str">
        <f ca="1">IF(中学一覧表!D49="","",VLOOKUP(VLOOKUP(中学一覧表!D49,INDIRECT("中学"&amp;中学一覧表!C49&amp;"選手データ!A:O"),MATCH("所属",INDIRECT("中学"&amp;中学一覧表!C49&amp;"選手データ!1:1"),0),0),所属csv!$A:$H,MATCH("所属コード",所属csv!$1:$1,0),0))</f>
        <v/>
      </c>
      <c r="F48" t="str">
        <f>IF(中学一覧表!D49="","",中学一覧表!D49)</f>
        <v/>
      </c>
      <c r="G48" t="str">
        <f ca="1">IF(中学一覧表!E49="","",中学一覧表!E49)</f>
        <v/>
      </c>
      <c r="H48" t="str">
        <f ca="1">IF(中学一覧表!D49="","",VLOOKUP(中学一覧表!D49,INDIRECT("中学"&amp;中学一覧表!C49&amp;"選手データ!A:O"),MATCH("ﾌﾘｶﾞﾅ(姓)",INDIRECT("中学"&amp;中学一覧表!C49&amp;"選手データ!1:1"),0),0)&amp;" "&amp;VLOOKUP(中学一覧表!D49,INDIRECT("中学"&amp;中学一覧表!C49&amp;"選手データ!A:O"),MATCH("ﾌﾘｶﾞﾅ(名)",INDIRECT("中学"&amp;中学一覧表!C49&amp;"選手データ!1:1"),0),0))</f>
        <v/>
      </c>
      <c r="I48" t="str">
        <f ca="1">IF(中学一覧表!E49="","",中学一覧表!E49)</f>
        <v/>
      </c>
      <c r="J48" t="str">
        <f ca="1">IF(中学一覧表!D49="","",VLOOKUP(中学一覧表!D49,INDIRECT("中学"&amp;中学一覧表!C49&amp;"選手データ!A:O"),MATCH("FAMILY NAME",INDIRECT("中学"&amp;中学一覧表!C49&amp;"選手データ!1:1"),0),0)&amp;" "&amp;VLOOKUP(中学一覧表!D49,INDIRECT("中学"&amp;中学一覧表!C49&amp;"選手データ!A:O"),MATCH("Firstname",INDIRECT("中学"&amp;中学一覧表!C49&amp;"選手データ!1:1"),0),0))</f>
        <v/>
      </c>
      <c r="K48" t="str">
        <f>IF(中学一覧表!D49="","","JPN")</f>
        <v/>
      </c>
      <c r="L48" t="str">
        <f>IF(中学一覧表!D49="","",IF(中学一覧表!C49="男",1,2))</f>
        <v/>
      </c>
      <c r="M48" t="str">
        <f>IF(中学一覧表!D49="","",中学一覧表!F49)</f>
        <v/>
      </c>
      <c r="N48" t="str">
        <f ca="1">IF(中学一覧表!D49="","",LEFT(VLOOKUP(中学一覧表!D49,INDIRECT("中学"&amp;中学一覧表!C49&amp;"選手データ!A:O"),MATCH("Birthday",INDIRECT("中学"&amp;中学一覧表!C49&amp;"選手データ!1:1"),0),0),4))</f>
        <v/>
      </c>
      <c r="O48" t="str">
        <f>IF(中学一覧表!D49="","","0")</f>
        <v/>
      </c>
      <c r="P48" t="str">
        <f>IF(中学一覧表!D49="","","千葉")</f>
        <v/>
      </c>
      <c r="R48" t="str">
        <f>IF(中学一覧表!G49="","",VLOOKUP(中学一覧表!G49,競技csv!$A:$O,MATCH("競技コード",競技csv!$1:$1,0),0))</f>
        <v/>
      </c>
      <c r="S48" t="str" cm="1">
        <f t="array" ref="S48">IF(中学一覧表!J49="","",中学一覧表!J49&amp;".")&amp;_xlfn.IFS(中学一覧表!K49="","",VLOOKUP(R48,競技csv!$B:$O,2,0)&lt;=31,TEXT(中学一覧表!K49,"00")&amp;".",TRUE,TEXT(中学一覧表!K49,"00")&amp;"m")&amp;IF(中学一覧表!L49="","",TEXT(中学一覧表!L49,"00"))</f>
        <v/>
      </c>
      <c r="T48" t="str">
        <f>IF(中学一覧表!G49="","","0")</f>
        <v/>
      </c>
      <c r="U48" t="str">
        <f>IF(中学一覧表!G49="","","2")</f>
        <v/>
      </c>
      <c r="V48" t="str">
        <f>IF(中学一覧表!M49="","",VLOOKUP(中学一覧表!M49,競技csv!$A:$O,MATCH("競技コード",競技csv!$1:$1,0),0))</f>
        <v/>
      </c>
      <c r="W48" t="str" cm="1">
        <f t="array" ref="W48">IF(中学一覧表!P49="","",中学一覧表!P49&amp;".")&amp;_xlfn.IFS(中学一覧表!Q49="","",VLOOKUP(V48,競技csv!$B:$O,2,0)&lt;=31,TEXT(中学一覧表!Q49,"00")&amp;".",TRUE,TEXT(中学一覧表!Q49,"00")&amp;"m")&amp;IF(中学一覧表!R49="","",TEXT(中学一覧表!R49,"00"))</f>
        <v/>
      </c>
      <c r="X48" t="str">
        <f>IF(中学一覧表!M49="","","0")</f>
        <v/>
      </c>
      <c r="Y48" t="str">
        <f>IF(中学一覧表!M49="","","2")</f>
        <v/>
      </c>
      <c r="Z48" t="str">
        <f>IF(中学一覧表!S49="","",VLOOKUP(中学一覧表!C49&amp;"子4X100mR",競技csv!A:O,MATCH("競技コード",競技csv!$1:$1,0),0))</f>
        <v/>
      </c>
      <c r="AA48" t="str">
        <f>IF(中学一覧表!T49="","",中学一覧表!T49&amp;".")&amp;IF(中学一覧表!U49="","",TEXT(中学一覧表!U49,"00")&amp;".")&amp;IF(中学一覧表!V49="","",TEXT(中学一覧表!V49,"00"))</f>
        <v/>
      </c>
      <c r="AB48" t="str">
        <f>IF(中学一覧表!S49="","","0")</f>
        <v/>
      </c>
      <c r="AC48" t="str">
        <f>IF(中学一覧表!S49="","","2")</f>
        <v/>
      </c>
    </row>
    <row r="49" spans="1:29" x14ac:dyDescent="0.45">
      <c r="A49">
        <f t="shared" si="0"/>
        <v>0</v>
      </c>
      <c r="B49" t="str">
        <f>IF(中学一覧表!D50="","",IF(中学一覧表!C50="男",10000+中学一覧表!D50,20000+中学一覧表!D50))</f>
        <v/>
      </c>
      <c r="C49" t="str">
        <f ca="1">IF(中学一覧表!D50="","",VLOOKUP(VLOOKUP(中学一覧表!D50,INDIRECT("中学"&amp;中学一覧表!C50&amp;"選手データ!A:O"),MATCH("所属",INDIRECT("中学"&amp;中学一覧表!C50&amp;"選手データ!1:1"),0),0),所属csv!$A:$H,MATCH("所属コード",所属csv!$1:$1,0),0))</f>
        <v/>
      </c>
      <c r="F49" t="str">
        <f>IF(中学一覧表!D50="","",中学一覧表!D50)</f>
        <v/>
      </c>
      <c r="G49" t="str">
        <f ca="1">IF(中学一覧表!E50="","",中学一覧表!E50)</f>
        <v/>
      </c>
      <c r="H49" t="str">
        <f ca="1">IF(中学一覧表!D50="","",VLOOKUP(中学一覧表!D50,INDIRECT("中学"&amp;中学一覧表!C50&amp;"選手データ!A:O"),MATCH("ﾌﾘｶﾞﾅ(姓)",INDIRECT("中学"&amp;中学一覧表!C50&amp;"選手データ!1:1"),0),0)&amp;" "&amp;VLOOKUP(中学一覧表!D50,INDIRECT("中学"&amp;中学一覧表!C50&amp;"選手データ!A:O"),MATCH("ﾌﾘｶﾞﾅ(名)",INDIRECT("中学"&amp;中学一覧表!C50&amp;"選手データ!1:1"),0),0))</f>
        <v/>
      </c>
      <c r="I49" t="str">
        <f ca="1">IF(中学一覧表!E50="","",中学一覧表!E50)</f>
        <v/>
      </c>
      <c r="J49" t="str">
        <f ca="1">IF(中学一覧表!D50="","",VLOOKUP(中学一覧表!D50,INDIRECT("中学"&amp;中学一覧表!C50&amp;"選手データ!A:O"),MATCH("FAMILY NAME",INDIRECT("中学"&amp;中学一覧表!C50&amp;"選手データ!1:1"),0),0)&amp;" "&amp;VLOOKUP(中学一覧表!D50,INDIRECT("中学"&amp;中学一覧表!C50&amp;"選手データ!A:O"),MATCH("Firstname",INDIRECT("中学"&amp;中学一覧表!C50&amp;"選手データ!1:1"),0),0))</f>
        <v/>
      </c>
      <c r="K49" t="str">
        <f>IF(中学一覧表!D50="","","JPN")</f>
        <v/>
      </c>
      <c r="L49" t="str">
        <f>IF(中学一覧表!D50="","",IF(中学一覧表!C50="男",1,2))</f>
        <v/>
      </c>
      <c r="M49" t="str">
        <f>IF(中学一覧表!D50="","",中学一覧表!F50)</f>
        <v/>
      </c>
      <c r="N49" t="str">
        <f ca="1">IF(中学一覧表!D50="","",LEFT(VLOOKUP(中学一覧表!D50,INDIRECT("中学"&amp;中学一覧表!C50&amp;"選手データ!A:O"),MATCH("Birthday",INDIRECT("中学"&amp;中学一覧表!C50&amp;"選手データ!1:1"),0),0),4))</f>
        <v/>
      </c>
      <c r="O49" t="str">
        <f>IF(中学一覧表!D50="","","0")</f>
        <v/>
      </c>
      <c r="P49" t="str">
        <f>IF(中学一覧表!D50="","","千葉")</f>
        <v/>
      </c>
      <c r="R49" t="str">
        <f>IF(中学一覧表!G50="","",VLOOKUP(中学一覧表!G50,競技csv!$A:$O,MATCH("競技コード",競技csv!$1:$1,0),0))</f>
        <v/>
      </c>
      <c r="S49" t="str" cm="1">
        <f t="array" ref="S49">IF(中学一覧表!J50="","",中学一覧表!J50&amp;".")&amp;_xlfn.IFS(中学一覧表!K50="","",VLOOKUP(R49,競技csv!$B:$O,2,0)&lt;=31,TEXT(中学一覧表!K50,"00")&amp;".",TRUE,TEXT(中学一覧表!K50,"00")&amp;"m")&amp;IF(中学一覧表!L50="","",TEXT(中学一覧表!L50,"00"))</f>
        <v/>
      </c>
      <c r="T49" t="str">
        <f>IF(中学一覧表!G50="","","0")</f>
        <v/>
      </c>
      <c r="U49" t="str">
        <f>IF(中学一覧表!G50="","","2")</f>
        <v/>
      </c>
      <c r="V49" t="str">
        <f>IF(中学一覧表!M50="","",VLOOKUP(中学一覧表!M50,競技csv!$A:$O,MATCH("競技コード",競技csv!$1:$1,0),0))</f>
        <v/>
      </c>
      <c r="W49" t="str" cm="1">
        <f t="array" ref="W49">IF(中学一覧表!P50="","",中学一覧表!P50&amp;".")&amp;_xlfn.IFS(中学一覧表!Q50="","",VLOOKUP(V49,競技csv!$B:$O,2,0)&lt;=31,TEXT(中学一覧表!Q50,"00")&amp;".",TRUE,TEXT(中学一覧表!Q50,"00")&amp;"m")&amp;IF(中学一覧表!R50="","",TEXT(中学一覧表!R50,"00"))</f>
        <v/>
      </c>
      <c r="X49" t="str">
        <f>IF(中学一覧表!M50="","","0")</f>
        <v/>
      </c>
      <c r="Y49" t="str">
        <f>IF(中学一覧表!M50="","","2")</f>
        <v/>
      </c>
      <c r="Z49" t="str">
        <f>IF(中学一覧表!S50="","",VLOOKUP(中学一覧表!C50&amp;"子4X100mR",競技csv!A:O,MATCH("競技コード",競技csv!$1:$1,0),0))</f>
        <v/>
      </c>
      <c r="AA49" t="str">
        <f>IF(中学一覧表!T50="","",中学一覧表!T50&amp;".")&amp;IF(中学一覧表!U50="","",TEXT(中学一覧表!U50,"00")&amp;".")&amp;IF(中学一覧表!V50="","",TEXT(中学一覧表!V50,"00"))</f>
        <v/>
      </c>
      <c r="AB49" t="str">
        <f>IF(中学一覧表!S50="","","0")</f>
        <v/>
      </c>
      <c r="AC49" t="str">
        <f>IF(中学一覧表!S50="","","2")</f>
        <v/>
      </c>
    </row>
    <row r="50" spans="1:29" x14ac:dyDescent="0.45">
      <c r="A50">
        <f t="shared" si="0"/>
        <v>0</v>
      </c>
      <c r="B50" t="str">
        <f>IF(中学一覧表!D51="","",IF(中学一覧表!C51="男",10000+中学一覧表!D51,20000+中学一覧表!D51))</f>
        <v/>
      </c>
      <c r="C50" t="str">
        <f ca="1">IF(中学一覧表!D51="","",VLOOKUP(VLOOKUP(中学一覧表!D51,INDIRECT("中学"&amp;中学一覧表!C51&amp;"選手データ!A:O"),MATCH("所属",INDIRECT("中学"&amp;中学一覧表!C51&amp;"選手データ!1:1"),0),0),所属csv!$A:$H,MATCH("所属コード",所属csv!$1:$1,0),0))</f>
        <v/>
      </c>
      <c r="F50" t="str">
        <f>IF(中学一覧表!D51="","",中学一覧表!D51)</f>
        <v/>
      </c>
      <c r="G50" t="str">
        <f ca="1">IF(中学一覧表!E51="","",中学一覧表!E51)</f>
        <v/>
      </c>
      <c r="H50" t="str">
        <f ca="1">IF(中学一覧表!D51="","",VLOOKUP(中学一覧表!D51,INDIRECT("中学"&amp;中学一覧表!C51&amp;"選手データ!A:O"),MATCH("ﾌﾘｶﾞﾅ(姓)",INDIRECT("中学"&amp;中学一覧表!C51&amp;"選手データ!1:1"),0),0)&amp;" "&amp;VLOOKUP(中学一覧表!D51,INDIRECT("中学"&amp;中学一覧表!C51&amp;"選手データ!A:O"),MATCH("ﾌﾘｶﾞﾅ(名)",INDIRECT("中学"&amp;中学一覧表!C51&amp;"選手データ!1:1"),0),0))</f>
        <v/>
      </c>
      <c r="I50" t="str">
        <f ca="1">IF(中学一覧表!E51="","",中学一覧表!E51)</f>
        <v/>
      </c>
      <c r="J50" t="str">
        <f ca="1">IF(中学一覧表!D51="","",VLOOKUP(中学一覧表!D51,INDIRECT("中学"&amp;中学一覧表!C51&amp;"選手データ!A:O"),MATCH("FAMILY NAME",INDIRECT("中学"&amp;中学一覧表!C51&amp;"選手データ!1:1"),0),0)&amp;" "&amp;VLOOKUP(中学一覧表!D51,INDIRECT("中学"&amp;中学一覧表!C51&amp;"選手データ!A:O"),MATCH("Firstname",INDIRECT("中学"&amp;中学一覧表!C51&amp;"選手データ!1:1"),0),0))</f>
        <v/>
      </c>
      <c r="K50" t="str">
        <f>IF(中学一覧表!D51="","","JPN")</f>
        <v/>
      </c>
      <c r="L50" t="str">
        <f>IF(中学一覧表!D51="","",IF(中学一覧表!C51="男",1,2))</f>
        <v/>
      </c>
      <c r="M50" t="str">
        <f>IF(中学一覧表!D51="","",中学一覧表!F51)</f>
        <v/>
      </c>
      <c r="N50" t="str">
        <f ca="1">IF(中学一覧表!D51="","",LEFT(VLOOKUP(中学一覧表!D51,INDIRECT("中学"&amp;中学一覧表!C51&amp;"選手データ!A:O"),MATCH("Birthday",INDIRECT("中学"&amp;中学一覧表!C51&amp;"選手データ!1:1"),0),0),4))</f>
        <v/>
      </c>
      <c r="O50" t="str">
        <f>IF(中学一覧表!D51="","","0")</f>
        <v/>
      </c>
      <c r="P50" t="str">
        <f>IF(中学一覧表!D51="","","千葉")</f>
        <v/>
      </c>
      <c r="R50" t="str">
        <f>IF(中学一覧表!G51="","",VLOOKUP(中学一覧表!G51,競技csv!$A:$O,MATCH("競技コード",競技csv!$1:$1,0),0))</f>
        <v/>
      </c>
      <c r="S50" t="str" cm="1">
        <f t="array" ref="S50">IF(中学一覧表!J51="","",中学一覧表!J51&amp;".")&amp;_xlfn.IFS(中学一覧表!K51="","",VLOOKUP(R50,競技csv!$B:$O,2,0)&lt;=31,TEXT(中学一覧表!K51,"00")&amp;".",TRUE,TEXT(中学一覧表!K51,"00")&amp;"m")&amp;IF(中学一覧表!L51="","",TEXT(中学一覧表!L51,"00"))</f>
        <v/>
      </c>
      <c r="T50" t="str">
        <f>IF(中学一覧表!G51="","","0")</f>
        <v/>
      </c>
      <c r="U50" t="str">
        <f>IF(中学一覧表!G51="","","2")</f>
        <v/>
      </c>
      <c r="V50" t="str">
        <f>IF(中学一覧表!M51="","",VLOOKUP(中学一覧表!M51,競技csv!$A:$O,MATCH("競技コード",競技csv!$1:$1,0),0))</f>
        <v/>
      </c>
      <c r="W50" t="str" cm="1">
        <f t="array" ref="W50">IF(中学一覧表!P51="","",中学一覧表!P51&amp;".")&amp;_xlfn.IFS(中学一覧表!Q51="","",VLOOKUP(V50,競技csv!$B:$O,2,0)&lt;=31,TEXT(中学一覧表!Q51,"00")&amp;".",TRUE,TEXT(中学一覧表!Q51,"00")&amp;"m")&amp;IF(中学一覧表!R51="","",TEXT(中学一覧表!R51,"00"))</f>
        <v/>
      </c>
      <c r="X50" t="str">
        <f>IF(中学一覧表!M51="","","0")</f>
        <v/>
      </c>
      <c r="Y50" t="str">
        <f>IF(中学一覧表!M51="","","2")</f>
        <v/>
      </c>
      <c r="Z50" t="str">
        <f>IF(中学一覧表!S51="","",VLOOKUP(中学一覧表!C51&amp;"子4X100mR",競技csv!A:O,MATCH("競技コード",競技csv!$1:$1,0),0))</f>
        <v/>
      </c>
      <c r="AA50" t="str">
        <f>IF(中学一覧表!T51="","",中学一覧表!T51&amp;".")&amp;IF(中学一覧表!U51="","",TEXT(中学一覧表!U51,"00")&amp;".")&amp;IF(中学一覧表!V51="","",TEXT(中学一覧表!V51,"00"))</f>
        <v/>
      </c>
      <c r="AB50" t="str">
        <f>IF(中学一覧表!S51="","","0")</f>
        <v/>
      </c>
      <c r="AC50" t="str">
        <f>IF(中学一覧表!S51="","","2")</f>
        <v/>
      </c>
    </row>
    <row r="51" spans="1:29" x14ac:dyDescent="0.45">
      <c r="A51">
        <f t="shared" si="0"/>
        <v>0</v>
      </c>
      <c r="B51" t="str">
        <f>IF(中学一覧表!D52="","",IF(中学一覧表!C52="男",10000+中学一覧表!D52,20000+中学一覧表!D52))</f>
        <v/>
      </c>
      <c r="C51" t="str">
        <f ca="1">IF(中学一覧表!D52="","",VLOOKUP(VLOOKUP(中学一覧表!D52,INDIRECT("中学"&amp;中学一覧表!C52&amp;"選手データ!A:O"),MATCH("所属",INDIRECT("中学"&amp;中学一覧表!C52&amp;"選手データ!1:1"),0),0),所属csv!$A:$H,MATCH("所属コード",所属csv!$1:$1,0),0))</f>
        <v/>
      </c>
      <c r="F51" t="str">
        <f>IF(中学一覧表!D52="","",中学一覧表!D52)</f>
        <v/>
      </c>
      <c r="G51" t="str">
        <f ca="1">IF(中学一覧表!E52="","",中学一覧表!E52)</f>
        <v/>
      </c>
      <c r="H51" t="str">
        <f ca="1">IF(中学一覧表!D52="","",VLOOKUP(中学一覧表!D52,INDIRECT("中学"&amp;中学一覧表!C52&amp;"選手データ!A:O"),MATCH("ﾌﾘｶﾞﾅ(姓)",INDIRECT("中学"&amp;中学一覧表!C52&amp;"選手データ!1:1"),0),0)&amp;" "&amp;VLOOKUP(中学一覧表!D52,INDIRECT("中学"&amp;中学一覧表!C52&amp;"選手データ!A:O"),MATCH("ﾌﾘｶﾞﾅ(名)",INDIRECT("中学"&amp;中学一覧表!C52&amp;"選手データ!1:1"),0),0))</f>
        <v/>
      </c>
      <c r="I51" t="str">
        <f ca="1">IF(中学一覧表!E52="","",中学一覧表!E52)</f>
        <v/>
      </c>
      <c r="J51" t="str">
        <f ca="1">IF(中学一覧表!D52="","",VLOOKUP(中学一覧表!D52,INDIRECT("中学"&amp;中学一覧表!C52&amp;"選手データ!A:O"),MATCH("FAMILY NAME",INDIRECT("中学"&amp;中学一覧表!C52&amp;"選手データ!1:1"),0),0)&amp;" "&amp;VLOOKUP(中学一覧表!D52,INDIRECT("中学"&amp;中学一覧表!C52&amp;"選手データ!A:O"),MATCH("Firstname",INDIRECT("中学"&amp;中学一覧表!C52&amp;"選手データ!1:1"),0),0))</f>
        <v/>
      </c>
      <c r="K51" t="str">
        <f>IF(中学一覧表!D52="","","JPN")</f>
        <v/>
      </c>
      <c r="L51" t="str">
        <f>IF(中学一覧表!D52="","",IF(中学一覧表!C52="男",1,2))</f>
        <v/>
      </c>
      <c r="M51" t="str">
        <f>IF(中学一覧表!D52="","",中学一覧表!F52)</f>
        <v/>
      </c>
      <c r="N51" t="str">
        <f ca="1">IF(中学一覧表!D52="","",LEFT(VLOOKUP(中学一覧表!D52,INDIRECT("中学"&amp;中学一覧表!C52&amp;"選手データ!A:O"),MATCH("Birthday",INDIRECT("中学"&amp;中学一覧表!C52&amp;"選手データ!1:1"),0),0),4))</f>
        <v/>
      </c>
      <c r="O51" t="str">
        <f>IF(中学一覧表!D52="","","0")</f>
        <v/>
      </c>
      <c r="P51" t="str">
        <f>IF(中学一覧表!D52="","","千葉")</f>
        <v/>
      </c>
      <c r="R51" t="str">
        <f>IF(中学一覧表!G52="","",VLOOKUP(中学一覧表!G52,競技csv!$A:$O,MATCH("競技コード",競技csv!$1:$1,0),0))</f>
        <v/>
      </c>
      <c r="S51" t="str" cm="1">
        <f t="array" ref="S51">IF(中学一覧表!J52="","",中学一覧表!J52&amp;".")&amp;_xlfn.IFS(中学一覧表!K52="","",VLOOKUP(R51,競技csv!$B:$O,2,0)&lt;=31,TEXT(中学一覧表!K52,"00")&amp;".",TRUE,TEXT(中学一覧表!K52,"00")&amp;"m")&amp;IF(中学一覧表!L52="","",TEXT(中学一覧表!L52,"00"))</f>
        <v/>
      </c>
      <c r="T51" t="str">
        <f>IF(中学一覧表!G52="","","0")</f>
        <v/>
      </c>
      <c r="U51" t="str">
        <f>IF(中学一覧表!G52="","","2")</f>
        <v/>
      </c>
      <c r="V51" t="str">
        <f>IF(中学一覧表!M52="","",VLOOKUP(中学一覧表!M52,競技csv!$A:$O,MATCH("競技コード",競技csv!$1:$1,0),0))</f>
        <v/>
      </c>
      <c r="W51" t="str" cm="1">
        <f t="array" ref="W51">IF(中学一覧表!P52="","",中学一覧表!P52&amp;".")&amp;_xlfn.IFS(中学一覧表!Q52="","",VLOOKUP(V51,競技csv!$B:$O,2,0)&lt;=31,TEXT(中学一覧表!Q52,"00")&amp;".",TRUE,TEXT(中学一覧表!Q52,"00")&amp;"m")&amp;IF(中学一覧表!R52="","",TEXT(中学一覧表!R52,"00"))</f>
        <v/>
      </c>
      <c r="X51" t="str">
        <f>IF(中学一覧表!M52="","","0")</f>
        <v/>
      </c>
      <c r="Y51" t="str">
        <f>IF(中学一覧表!M52="","","2")</f>
        <v/>
      </c>
      <c r="Z51" t="str">
        <f>IF(中学一覧表!S52="","",VLOOKUP(中学一覧表!C52&amp;"子4X100mR",競技csv!A:O,MATCH("競技コード",競技csv!$1:$1,0),0))</f>
        <v/>
      </c>
      <c r="AA51" t="str">
        <f>IF(中学一覧表!T52="","",中学一覧表!T52&amp;".")&amp;IF(中学一覧表!U52="","",TEXT(中学一覧表!U52,"00")&amp;".")&amp;IF(中学一覧表!V52="","",TEXT(中学一覧表!V52,"00"))</f>
        <v/>
      </c>
      <c r="AB51" t="str">
        <f>IF(中学一覧表!S52="","","0")</f>
        <v/>
      </c>
      <c r="AC51" t="str">
        <f>IF(中学一覧表!S52="","","2")</f>
        <v/>
      </c>
    </row>
    <row r="52" spans="1:29" x14ac:dyDescent="0.45">
      <c r="A52">
        <f t="shared" si="0"/>
        <v>0</v>
      </c>
      <c r="B52" t="str">
        <f>IF(中学一覧表!D53="","",IF(中学一覧表!C53="男",10000+中学一覧表!D53,20000+中学一覧表!D53))</f>
        <v/>
      </c>
      <c r="C52" t="str">
        <f ca="1">IF(中学一覧表!D53="","",VLOOKUP(VLOOKUP(中学一覧表!D53,INDIRECT("中学"&amp;中学一覧表!C53&amp;"選手データ!A:O"),MATCH("所属",INDIRECT("中学"&amp;中学一覧表!C53&amp;"選手データ!1:1"),0),0),所属csv!$A:$H,MATCH("所属コード",所属csv!$1:$1,0),0))</f>
        <v/>
      </c>
      <c r="F52" t="str">
        <f>IF(中学一覧表!D53="","",中学一覧表!D53)</f>
        <v/>
      </c>
      <c r="G52" t="str">
        <f ca="1">IF(中学一覧表!E53="","",中学一覧表!E53)</f>
        <v/>
      </c>
      <c r="H52" t="str">
        <f ca="1">IF(中学一覧表!D53="","",VLOOKUP(中学一覧表!D53,INDIRECT("中学"&amp;中学一覧表!C53&amp;"選手データ!A:O"),MATCH("ﾌﾘｶﾞﾅ(姓)",INDIRECT("中学"&amp;中学一覧表!C53&amp;"選手データ!1:1"),0),0)&amp;" "&amp;VLOOKUP(中学一覧表!D53,INDIRECT("中学"&amp;中学一覧表!C53&amp;"選手データ!A:O"),MATCH("ﾌﾘｶﾞﾅ(名)",INDIRECT("中学"&amp;中学一覧表!C53&amp;"選手データ!1:1"),0),0))</f>
        <v/>
      </c>
      <c r="I52" t="str">
        <f ca="1">IF(中学一覧表!E53="","",中学一覧表!E53)</f>
        <v/>
      </c>
      <c r="J52" t="str">
        <f ca="1">IF(中学一覧表!D53="","",VLOOKUP(中学一覧表!D53,INDIRECT("中学"&amp;中学一覧表!C53&amp;"選手データ!A:O"),MATCH("FAMILY NAME",INDIRECT("中学"&amp;中学一覧表!C53&amp;"選手データ!1:1"),0),0)&amp;" "&amp;VLOOKUP(中学一覧表!D53,INDIRECT("中学"&amp;中学一覧表!C53&amp;"選手データ!A:O"),MATCH("Firstname",INDIRECT("中学"&amp;中学一覧表!C53&amp;"選手データ!1:1"),0),0))</f>
        <v/>
      </c>
      <c r="K52" t="str">
        <f>IF(中学一覧表!D53="","","JPN")</f>
        <v/>
      </c>
      <c r="L52" t="str">
        <f>IF(中学一覧表!D53="","",IF(中学一覧表!C53="男",1,2))</f>
        <v/>
      </c>
      <c r="M52" t="str">
        <f>IF(中学一覧表!D53="","",中学一覧表!F53)</f>
        <v/>
      </c>
      <c r="N52" t="str">
        <f ca="1">IF(中学一覧表!D53="","",LEFT(VLOOKUP(中学一覧表!D53,INDIRECT("中学"&amp;中学一覧表!C53&amp;"選手データ!A:O"),MATCH("Birthday",INDIRECT("中学"&amp;中学一覧表!C53&amp;"選手データ!1:1"),0),0),4))</f>
        <v/>
      </c>
      <c r="O52" t="str">
        <f>IF(中学一覧表!D53="","","0")</f>
        <v/>
      </c>
      <c r="P52" t="str">
        <f>IF(中学一覧表!D53="","","千葉")</f>
        <v/>
      </c>
      <c r="R52" t="str">
        <f>IF(中学一覧表!G53="","",VLOOKUP(中学一覧表!G53,競技csv!$A:$O,MATCH("競技コード",競技csv!$1:$1,0),0))</f>
        <v/>
      </c>
      <c r="S52" t="str" cm="1">
        <f t="array" ref="S52">IF(中学一覧表!J53="","",中学一覧表!J53&amp;".")&amp;_xlfn.IFS(中学一覧表!K53="","",VLOOKUP(R52,競技csv!$B:$O,2,0)&lt;=31,TEXT(中学一覧表!K53,"00")&amp;".",TRUE,TEXT(中学一覧表!K53,"00")&amp;"m")&amp;IF(中学一覧表!L53="","",TEXT(中学一覧表!L53,"00"))</f>
        <v/>
      </c>
      <c r="T52" t="str">
        <f>IF(中学一覧表!G53="","","0")</f>
        <v/>
      </c>
      <c r="U52" t="str">
        <f>IF(中学一覧表!G53="","","2")</f>
        <v/>
      </c>
      <c r="V52" t="str">
        <f>IF(中学一覧表!M53="","",VLOOKUP(中学一覧表!M53,競技csv!$A:$O,MATCH("競技コード",競技csv!$1:$1,0),0))</f>
        <v/>
      </c>
      <c r="W52" t="str" cm="1">
        <f t="array" ref="W52">IF(中学一覧表!P53="","",中学一覧表!P53&amp;".")&amp;_xlfn.IFS(中学一覧表!Q53="","",VLOOKUP(V52,競技csv!$B:$O,2,0)&lt;=31,TEXT(中学一覧表!Q53,"00")&amp;".",TRUE,TEXT(中学一覧表!Q53,"00")&amp;"m")&amp;IF(中学一覧表!R53="","",TEXT(中学一覧表!R53,"00"))</f>
        <v/>
      </c>
      <c r="X52" t="str">
        <f>IF(中学一覧表!M53="","","0")</f>
        <v/>
      </c>
      <c r="Y52" t="str">
        <f>IF(中学一覧表!M53="","","2")</f>
        <v/>
      </c>
      <c r="Z52" t="str">
        <f>IF(中学一覧表!S53="","",VLOOKUP(中学一覧表!C53&amp;"子4X100mR",競技csv!A:O,MATCH("競技コード",競技csv!$1:$1,0),0))</f>
        <v/>
      </c>
      <c r="AA52" t="str">
        <f>IF(中学一覧表!T53="","",中学一覧表!T53&amp;".")&amp;IF(中学一覧表!U53="","",TEXT(中学一覧表!U53,"00")&amp;".")&amp;IF(中学一覧表!V53="","",TEXT(中学一覧表!V53,"00"))</f>
        <v/>
      </c>
      <c r="AB52" t="str">
        <f>IF(中学一覧表!S53="","","0")</f>
        <v/>
      </c>
      <c r="AC52" t="str">
        <f>IF(中学一覧表!S53="","","2")</f>
        <v/>
      </c>
    </row>
    <row r="53" spans="1:29" x14ac:dyDescent="0.45">
      <c r="A53">
        <f t="shared" si="0"/>
        <v>0</v>
      </c>
      <c r="B53" t="str">
        <f>IF(中学一覧表!D54="","",IF(中学一覧表!C54="男",10000+中学一覧表!D54,20000+中学一覧表!D54))</f>
        <v/>
      </c>
      <c r="C53" t="str">
        <f ca="1">IF(中学一覧表!D54="","",VLOOKUP(VLOOKUP(中学一覧表!D54,INDIRECT("中学"&amp;中学一覧表!C54&amp;"選手データ!A:O"),MATCH("所属",INDIRECT("中学"&amp;中学一覧表!C54&amp;"選手データ!1:1"),0),0),所属csv!$A:$H,MATCH("所属コード",所属csv!$1:$1,0),0))</f>
        <v/>
      </c>
      <c r="F53" t="str">
        <f>IF(中学一覧表!D54="","",中学一覧表!D54)</f>
        <v/>
      </c>
      <c r="G53" t="str">
        <f ca="1">IF(中学一覧表!E54="","",中学一覧表!E54)</f>
        <v/>
      </c>
      <c r="H53" t="str">
        <f ca="1">IF(中学一覧表!D54="","",VLOOKUP(中学一覧表!D54,INDIRECT("中学"&amp;中学一覧表!C54&amp;"選手データ!A:O"),MATCH("ﾌﾘｶﾞﾅ(姓)",INDIRECT("中学"&amp;中学一覧表!C54&amp;"選手データ!1:1"),0),0)&amp;" "&amp;VLOOKUP(中学一覧表!D54,INDIRECT("中学"&amp;中学一覧表!C54&amp;"選手データ!A:O"),MATCH("ﾌﾘｶﾞﾅ(名)",INDIRECT("中学"&amp;中学一覧表!C54&amp;"選手データ!1:1"),0),0))</f>
        <v/>
      </c>
      <c r="I53" t="str">
        <f ca="1">IF(中学一覧表!E54="","",中学一覧表!E54)</f>
        <v/>
      </c>
      <c r="J53" t="str">
        <f ca="1">IF(中学一覧表!D54="","",VLOOKUP(中学一覧表!D54,INDIRECT("中学"&amp;中学一覧表!C54&amp;"選手データ!A:O"),MATCH("FAMILY NAME",INDIRECT("中学"&amp;中学一覧表!C54&amp;"選手データ!1:1"),0),0)&amp;" "&amp;VLOOKUP(中学一覧表!D54,INDIRECT("中学"&amp;中学一覧表!C54&amp;"選手データ!A:O"),MATCH("Firstname",INDIRECT("中学"&amp;中学一覧表!C54&amp;"選手データ!1:1"),0),0))</f>
        <v/>
      </c>
      <c r="K53" t="str">
        <f>IF(中学一覧表!D54="","","JPN")</f>
        <v/>
      </c>
      <c r="L53" t="str">
        <f>IF(中学一覧表!D54="","",IF(中学一覧表!C54="男",1,2))</f>
        <v/>
      </c>
      <c r="M53" t="str">
        <f>IF(中学一覧表!D54="","",中学一覧表!F54)</f>
        <v/>
      </c>
      <c r="N53" t="str">
        <f ca="1">IF(中学一覧表!D54="","",LEFT(VLOOKUP(中学一覧表!D54,INDIRECT("中学"&amp;中学一覧表!C54&amp;"選手データ!A:O"),MATCH("Birthday",INDIRECT("中学"&amp;中学一覧表!C54&amp;"選手データ!1:1"),0),0),4))</f>
        <v/>
      </c>
      <c r="O53" t="str">
        <f>IF(中学一覧表!D54="","","0")</f>
        <v/>
      </c>
      <c r="P53" t="str">
        <f>IF(中学一覧表!D54="","","千葉")</f>
        <v/>
      </c>
      <c r="R53" t="str">
        <f>IF(中学一覧表!G54="","",VLOOKUP(中学一覧表!G54,競技csv!$A:$O,MATCH("競技コード",競技csv!$1:$1,0),0))</f>
        <v/>
      </c>
      <c r="S53" t="str" cm="1">
        <f t="array" ref="S53">IF(中学一覧表!J54="","",中学一覧表!J54&amp;".")&amp;_xlfn.IFS(中学一覧表!K54="","",VLOOKUP(R53,競技csv!$B:$O,2,0)&lt;=31,TEXT(中学一覧表!K54,"00")&amp;".",TRUE,TEXT(中学一覧表!K54,"00")&amp;"m")&amp;IF(中学一覧表!L54="","",TEXT(中学一覧表!L54,"00"))</f>
        <v/>
      </c>
      <c r="T53" t="str">
        <f>IF(中学一覧表!G54="","","0")</f>
        <v/>
      </c>
      <c r="U53" t="str">
        <f>IF(中学一覧表!G54="","","2")</f>
        <v/>
      </c>
      <c r="V53" t="str">
        <f>IF(中学一覧表!M54="","",VLOOKUP(中学一覧表!M54,競技csv!$A:$O,MATCH("競技コード",競技csv!$1:$1,0),0))</f>
        <v/>
      </c>
      <c r="W53" t="str" cm="1">
        <f t="array" ref="W53">IF(中学一覧表!P54="","",中学一覧表!P54&amp;".")&amp;_xlfn.IFS(中学一覧表!Q54="","",VLOOKUP(V53,競技csv!$B:$O,2,0)&lt;=31,TEXT(中学一覧表!Q54,"00")&amp;".",TRUE,TEXT(中学一覧表!Q54,"00")&amp;"m")&amp;IF(中学一覧表!R54="","",TEXT(中学一覧表!R54,"00"))</f>
        <v/>
      </c>
      <c r="X53" t="str">
        <f>IF(中学一覧表!M54="","","0")</f>
        <v/>
      </c>
      <c r="Y53" t="str">
        <f>IF(中学一覧表!M54="","","2")</f>
        <v/>
      </c>
      <c r="Z53" t="str">
        <f>IF(中学一覧表!S54="","",VLOOKUP(中学一覧表!C54&amp;"子4X100mR",競技csv!A:O,MATCH("競技コード",競技csv!$1:$1,0),0))</f>
        <v/>
      </c>
      <c r="AA53" t="str">
        <f>IF(中学一覧表!T54="","",中学一覧表!T54&amp;".")&amp;IF(中学一覧表!U54="","",TEXT(中学一覧表!U54,"00")&amp;".")&amp;IF(中学一覧表!V54="","",TEXT(中学一覧表!V54,"00"))</f>
        <v/>
      </c>
      <c r="AB53" t="str">
        <f>IF(中学一覧表!S54="","","0")</f>
        <v/>
      </c>
      <c r="AC53" t="str">
        <f>IF(中学一覧表!S54="","","2")</f>
        <v/>
      </c>
    </row>
    <row r="54" spans="1:29" x14ac:dyDescent="0.45">
      <c r="A54">
        <f t="shared" si="0"/>
        <v>0</v>
      </c>
      <c r="B54" t="str">
        <f>IF(中学一覧表!D55="","",IF(中学一覧表!C55="男",10000+中学一覧表!D55,20000+中学一覧表!D55))</f>
        <v/>
      </c>
      <c r="C54" t="str">
        <f ca="1">IF(中学一覧表!D55="","",VLOOKUP(VLOOKUP(中学一覧表!D55,INDIRECT("中学"&amp;中学一覧表!C55&amp;"選手データ!A:O"),MATCH("所属",INDIRECT("中学"&amp;中学一覧表!C55&amp;"選手データ!1:1"),0),0),所属csv!$A:$H,MATCH("所属コード",所属csv!$1:$1,0),0))</f>
        <v/>
      </c>
      <c r="F54" t="str">
        <f>IF(中学一覧表!D55="","",中学一覧表!D55)</f>
        <v/>
      </c>
      <c r="G54" t="str">
        <f ca="1">IF(中学一覧表!E55="","",中学一覧表!E55)</f>
        <v/>
      </c>
      <c r="H54" t="str">
        <f ca="1">IF(中学一覧表!D55="","",VLOOKUP(中学一覧表!D55,INDIRECT("中学"&amp;中学一覧表!C55&amp;"選手データ!A:O"),MATCH("ﾌﾘｶﾞﾅ(姓)",INDIRECT("中学"&amp;中学一覧表!C55&amp;"選手データ!1:1"),0),0)&amp;" "&amp;VLOOKUP(中学一覧表!D55,INDIRECT("中学"&amp;中学一覧表!C55&amp;"選手データ!A:O"),MATCH("ﾌﾘｶﾞﾅ(名)",INDIRECT("中学"&amp;中学一覧表!C55&amp;"選手データ!1:1"),0),0))</f>
        <v/>
      </c>
      <c r="I54" t="str">
        <f ca="1">IF(中学一覧表!E55="","",中学一覧表!E55)</f>
        <v/>
      </c>
      <c r="J54" t="str">
        <f ca="1">IF(中学一覧表!D55="","",VLOOKUP(中学一覧表!D55,INDIRECT("中学"&amp;中学一覧表!C55&amp;"選手データ!A:O"),MATCH("FAMILY NAME",INDIRECT("中学"&amp;中学一覧表!C55&amp;"選手データ!1:1"),0),0)&amp;" "&amp;VLOOKUP(中学一覧表!D55,INDIRECT("中学"&amp;中学一覧表!C55&amp;"選手データ!A:O"),MATCH("Firstname",INDIRECT("中学"&amp;中学一覧表!C55&amp;"選手データ!1:1"),0),0))</f>
        <v/>
      </c>
      <c r="K54" t="str">
        <f>IF(中学一覧表!D55="","","JPN")</f>
        <v/>
      </c>
      <c r="L54" t="str">
        <f>IF(中学一覧表!D55="","",IF(中学一覧表!C55="男",1,2))</f>
        <v/>
      </c>
      <c r="M54" t="str">
        <f>IF(中学一覧表!D55="","",中学一覧表!F55)</f>
        <v/>
      </c>
      <c r="N54" t="str">
        <f ca="1">IF(中学一覧表!D55="","",LEFT(VLOOKUP(中学一覧表!D55,INDIRECT("中学"&amp;中学一覧表!C55&amp;"選手データ!A:O"),MATCH("Birthday",INDIRECT("中学"&amp;中学一覧表!C55&amp;"選手データ!1:1"),0),0),4))</f>
        <v/>
      </c>
      <c r="O54" t="str">
        <f>IF(中学一覧表!D55="","","0")</f>
        <v/>
      </c>
      <c r="P54" t="str">
        <f>IF(中学一覧表!D55="","","千葉")</f>
        <v/>
      </c>
      <c r="R54" t="str">
        <f>IF(中学一覧表!G55="","",VLOOKUP(中学一覧表!G55,競技csv!$A:$O,MATCH("競技コード",競技csv!$1:$1,0),0))</f>
        <v/>
      </c>
      <c r="S54" t="str" cm="1">
        <f t="array" ref="S54">IF(中学一覧表!J55="","",中学一覧表!J55&amp;".")&amp;_xlfn.IFS(中学一覧表!K55="","",VLOOKUP(R54,競技csv!$B:$O,2,0)&lt;=31,TEXT(中学一覧表!K55,"00")&amp;".",TRUE,TEXT(中学一覧表!K55,"00")&amp;"m")&amp;IF(中学一覧表!L55="","",TEXT(中学一覧表!L55,"00"))</f>
        <v/>
      </c>
      <c r="T54" t="str">
        <f>IF(中学一覧表!G55="","","0")</f>
        <v/>
      </c>
      <c r="U54" t="str">
        <f>IF(中学一覧表!G55="","","2")</f>
        <v/>
      </c>
      <c r="V54" t="str">
        <f>IF(中学一覧表!M55="","",VLOOKUP(中学一覧表!M55,競技csv!$A:$O,MATCH("競技コード",競技csv!$1:$1,0),0))</f>
        <v/>
      </c>
      <c r="W54" t="str" cm="1">
        <f t="array" ref="W54">IF(中学一覧表!P55="","",中学一覧表!P55&amp;".")&amp;_xlfn.IFS(中学一覧表!Q55="","",VLOOKUP(V54,競技csv!$B:$O,2,0)&lt;=31,TEXT(中学一覧表!Q55,"00")&amp;".",TRUE,TEXT(中学一覧表!Q55,"00")&amp;"m")&amp;IF(中学一覧表!R55="","",TEXT(中学一覧表!R55,"00"))</f>
        <v/>
      </c>
      <c r="X54" t="str">
        <f>IF(中学一覧表!M55="","","0")</f>
        <v/>
      </c>
      <c r="Y54" t="str">
        <f>IF(中学一覧表!M55="","","2")</f>
        <v/>
      </c>
      <c r="Z54" t="str">
        <f>IF(中学一覧表!S55="","",VLOOKUP(中学一覧表!C55&amp;"子4X100mR",競技csv!A:O,MATCH("競技コード",競技csv!$1:$1,0),0))</f>
        <v/>
      </c>
      <c r="AA54" t="str">
        <f>IF(中学一覧表!T55="","",中学一覧表!T55&amp;".")&amp;IF(中学一覧表!U55="","",TEXT(中学一覧表!U55,"00")&amp;".")&amp;IF(中学一覧表!V55="","",TEXT(中学一覧表!V55,"00"))</f>
        <v/>
      </c>
      <c r="AB54" t="str">
        <f>IF(中学一覧表!S55="","","0")</f>
        <v/>
      </c>
      <c r="AC54" t="str">
        <f>IF(中学一覧表!S55="","","2")</f>
        <v/>
      </c>
    </row>
    <row r="55" spans="1:29" x14ac:dyDescent="0.45">
      <c r="A55">
        <f t="shared" si="0"/>
        <v>0</v>
      </c>
      <c r="B55" t="str">
        <f>IF(中学一覧表!D56="","",IF(中学一覧表!C56="男",10000+中学一覧表!D56,20000+中学一覧表!D56))</f>
        <v/>
      </c>
      <c r="C55" t="str">
        <f ca="1">IF(中学一覧表!D56="","",VLOOKUP(VLOOKUP(中学一覧表!D56,INDIRECT("中学"&amp;中学一覧表!C56&amp;"選手データ!A:O"),MATCH("所属",INDIRECT("中学"&amp;中学一覧表!C56&amp;"選手データ!1:1"),0),0),所属csv!$A:$H,MATCH("所属コード",所属csv!$1:$1,0),0))</f>
        <v/>
      </c>
      <c r="F55" t="str">
        <f>IF(中学一覧表!D56="","",中学一覧表!D56)</f>
        <v/>
      </c>
      <c r="G55" t="str">
        <f ca="1">IF(中学一覧表!E56="","",中学一覧表!E56)</f>
        <v/>
      </c>
      <c r="H55" t="str">
        <f ca="1">IF(中学一覧表!D56="","",VLOOKUP(中学一覧表!D56,INDIRECT("中学"&amp;中学一覧表!C56&amp;"選手データ!A:O"),MATCH("ﾌﾘｶﾞﾅ(姓)",INDIRECT("中学"&amp;中学一覧表!C56&amp;"選手データ!1:1"),0),0)&amp;" "&amp;VLOOKUP(中学一覧表!D56,INDIRECT("中学"&amp;中学一覧表!C56&amp;"選手データ!A:O"),MATCH("ﾌﾘｶﾞﾅ(名)",INDIRECT("中学"&amp;中学一覧表!C56&amp;"選手データ!1:1"),0),0))</f>
        <v/>
      </c>
      <c r="I55" t="str">
        <f ca="1">IF(中学一覧表!E56="","",中学一覧表!E56)</f>
        <v/>
      </c>
      <c r="J55" t="str">
        <f ca="1">IF(中学一覧表!D56="","",VLOOKUP(中学一覧表!D56,INDIRECT("中学"&amp;中学一覧表!C56&amp;"選手データ!A:O"),MATCH("FAMILY NAME",INDIRECT("中学"&amp;中学一覧表!C56&amp;"選手データ!1:1"),0),0)&amp;" "&amp;VLOOKUP(中学一覧表!D56,INDIRECT("中学"&amp;中学一覧表!C56&amp;"選手データ!A:O"),MATCH("Firstname",INDIRECT("中学"&amp;中学一覧表!C56&amp;"選手データ!1:1"),0),0))</f>
        <v/>
      </c>
      <c r="K55" t="str">
        <f>IF(中学一覧表!D56="","","JPN")</f>
        <v/>
      </c>
      <c r="L55" t="str">
        <f>IF(中学一覧表!D56="","",IF(中学一覧表!C56="男",1,2))</f>
        <v/>
      </c>
      <c r="M55" t="str">
        <f>IF(中学一覧表!D56="","",中学一覧表!F56)</f>
        <v/>
      </c>
      <c r="N55" t="str">
        <f ca="1">IF(中学一覧表!D56="","",LEFT(VLOOKUP(中学一覧表!D56,INDIRECT("中学"&amp;中学一覧表!C56&amp;"選手データ!A:O"),MATCH("Birthday",INDIRECT("中学"&amp;中学一覧表!C56&amp;"選手データ!1:1"),0),0),4))</f>
        <v/>
      </c>
      <c r="O55" t="str">
        <f>IF(中学一覧表!D56="","","0")</f>
        <v/>
      </c>
      <c r="P55" t="str">
        <f>IF(中学一覧表!D56="","","千葉")</f>
        <v/>
      </c>
      <c r="R55" t="str">
        <f>IF(中学一覧表!G56="","",VLOOKUP(中学一覧表!G56,競技csv!$A:$O,MATCH("競技コード",競技csv!$1:$1,0),0))</f>
        <v/>
      </c>
      <c r="S55" t="str" cm="1">
        <f t="array" ref="S55">IF(中学一覧表!J56="","",中学一覧表!J56&amp;".")&amp;_xlfn.IFS(中学一覧表!K56="","",VLOOKUP(R55,競技csv!$B:$O,2,0)&lt;=31,TEXT(中学一覧表!K56,"00")&amp;".",TRUE,TEXT(中学一覧表!K56,"00")&amp;"m")&amp;IF(中学一覧表!L56="","",TEXT(中学一覧表!L56,"00"))</f>
        <v/>
      </c>
      <c r="T55" t="str">
        <f>IF(中学一覧表!G56="","","0")</f>
        <v/>
      </c>
      <c r="U55" t="str">
        <f>IF(中学一覧表!G56="","","2")</f>
        <v/>
      </c>
      <c r="V55" t="str">
        <f>IF(中学一覧表!M56="","",VLOOKUP(中学一覧表!M56,競技csv!$A:$O,MATCH("競技コード",競技csv!$1:$1,0),0))</f>
        <v/>
      </c>
      <c r="W55" t="str" cm="1">
        <f t="array" ref="W55">IF(中学一覧表!P56="","",中学一覧表!P56&amp;".")&amp;_xlfn.IFS(中学一覧表!Q56="","",VLOOKUP(V55,競技csv!$B:$O,2,0)&lt;=31,TEXT(中学一覧表!Q56,"00")&amp;".",TRUE,TEXT(中学一覧表!Q56,"00")&amp;"m")&amp;IF(中学一覧表!R56="","",TEXT(中学一覧表!R56,"00"))</f>
        <v/>
      </c>
      <c r="X55" t="str">
        <f>IF(中学一覧表!M56="","","0")</f>
        <v/>
      </c>
      <c r="Y55" t="str">
        <f>IF(中学一覧表!M56="","","2")</f>
        <v/>
      </c>
      <c r="Z55" t="str">
        <f>IF(中学一覧表!S56="","",VLOOKUP(中学一覧表!C56&amp;"子4X100mR",競技csv!A:O,MATCH("競技コード",競技csv!$1:$1,0),0))</f>
        <v/>
      </c>
      <c r="AA55" t="str">
        <f>IF(中学一覧表!T56="","",中学一覧表!T56&amp;".")&amp;IF(中学一覧表!U56="","",TEXT(中学一覧表!U56,"00")&amp;".")&amp;IF(中学一覧表!V56="","",TEXT(中学一覧表!V56,"00"))</f>
        <v/>
      </c>
      <c r="AB55" t="str">
        <f>IF(中学一覧表!S56="","","0")</f>
        <v/>
      </c>
      <c r="AC55" t="str">
        <f>IF(中学一覧表!S56="","","2")</f>
        <v/>
      </c>
    </row>
    <row r="56" spans="1:29" x14ac:dyDescent="0.45">
      <c r="A56">
        <f t="shared" si="0"/>
        <v>0</v>
      </c>
      <c r="B56" t="str">
        <f>IF(中学一覧表!D57="","",IF(中学一覧表!C57="男",10000+中学一覧表!D57,20000+中学一覧表!D57))</f>
        <v/>
      </c>
      <c r="C56" t="str">
        <f ca="1">IF(中学一覧表!D57="","",VLOOKUP(VLOOKUP(中学一覧表!D57,INDIRECT("中学"&amp;中学一覧表!C57&amp;"選手データ!A:O"),MATCH("所属",INDIRECT("中学"&amp;中学一覧表!C57&amp;"選手データ!1:1"),0),0),所属csv!$A:$H,MATCH("所属コード",所属csv!$1:$1,0),0))</f>
        <v/>
      </c>
      <c r="F56" t="str">
        <f>IF(中学一覧表!D57="","",中学一覧表!D57)</f>
        <v/>
      </c>
      <c r="G56" t="str">
        <f ca="1">IF(中学一覧表!E57="","",中学一覧表!E57)</f>
        <v/>
      </c>
      <c r="H56" t="str">
        <f ca="1">IF(中学一覧表!D57="","",VLOOKUP(中学一覧表!D57,INDIRECT("中学"&amp;中学一覧表!C57&amp;"選手データ!A:O"),MATCH("ﾌﾘｶﾞﾅ(姓)",INDIRECT("中学"&amp;中学一覧表!C57&amp;"選手データ!1:1"),0),0)&amp;" "&amp;VLOOKUP(中学一覧表!D57,INDIRECT("中学"&amp;中学一覧表!C57&amp;"選手データ!A:O"),MATCH("ﾌﾘｶﾞﾅ(名)",INDIRECT("中学"&amp;中学一覧表!C57&amp;"選手データ!1:1"),0),0))</f>
        <v/>
      </c>
      <c r="I56" t="str">
        <f ca="1">IF(中学一覧表!E57="","",中学一覧表!E57)</f>
        <v/>
      </c>
      <c r="J56" t="str">
        <f ca="1">IF(中学一覧表!D57="","",VLOOKUP(中学一覧表!D57,INDIRECT("中学"&amp;中学一覧表!C57&amp;"選手データ!A:O"),MATCH("FAMILY NAME",INDIRECT("中学"&amp;中学一覧表!C57&amp;"選手データ!1:1"),0),0)&amp;" "&amp;VLOOKUP(中学一覧表!D57,INDIRECT("中学"&amp;中学一覧表!C57&amp;"選手データ!A:O"),MATCH("Firstname",INDIRECT("中学"&amp;中学一覧表!C57&amp;"選手データ!1:1"),0),0))</f>
        <v/>
      </c>
      <c r="K56" t="str">
        <f>IF(中学一覧表!D57="","","JPN")</f>
        <v/>
      </c>
      <c r="L56" t="str">
        <f>IF(中学一覧表!D57="","",IF(中学一覧表!C57="男",1,2))</f>
        <v/>
      </c>
      <c r="M56" t="str">
        <f>IF(中学一覧表!D57="","",中学一覧表!F57)</f>
        <v/>
      </c>
      <c r="N56" t="str">
        <f ca="1">IF(中学一覧表!D57="","",LEFT(VLOOKUP(中学一覧表!D57,INDIRECT("中学"&amp;中学一覧表!C57&amp;"選手データ!A:O"),MATCH("Birthday",INDIRECT("中学"&amp;中学一覧表!C57&amp;"選手データ!1:1"),0),0),4))</f>
        <v/>
      </c>
      <c r="O56" t="str">
        <f>IF(中学一覧表!D57="","","0")</f>
        <v/>
      </c>
      <c r="P56" t="str">
        <f>IF(中学一覧表!D57="","","千葉")</f>
        <v/>
      </c>
      <c r="R56" t="str">
        <f>IF(中学一覧表!G57="","",VLOOKUP(中学一覧表!G57,競技csv!$A:$O,MATCH("競技コード",競技csv!$1:$1,0),0))</f>
        <v/>
      </c>
      <c r="S56" t="str" cm="1">
        <f t="array" ref="S56">IF(中学一覧表!J57="","",中学一覧表!J57&amp;".")&amp;_xlfn.IFS(中学一覧表!K57="","",VLOOKUP(R56,競技csv!$B:$O,2,0)&lt;=31,TEXT(中学一覧表!K57,"00")&amp;".",TRUE,TEXT(中学一覧表!K57,"00")&amp;"m")&amp;IF(中学一覧表!L57="","",TEXT(中学一覧表!L57,"00"))</f>
        <v/>
      </c>
      <c r="T56" t="str">
        <f>IF(中学一覧表!G57="","","0")</f>
        <v/>
      </c>
      <c r="U56" t="str">
        <f>IF(中学一覧表!G57="","","2")</f>
        <v/>
      </c>
      <c r="V56" t="str">
        <f>IF(中学一覧表!M57="","",VLOOKUP(中学一覧表!M57,競技csv!$A:$O,MATCH("競技コード",競技csv!$1:$1,0),0))</f>
        <v/>
      </c>
      <c r="W56" t="str" cm="1">
        <f t="array" ref="W56">IF(中学一覧表!P57="","",中学一覧表!P57&amp;".")&amp;_xlfn.IFS(中学一覧表!Q57="","",VLOOKUP(V56,競技csv!$B:$O,2,0)&lt;=31,TEXT(中学一覧表!Q57,"00")&amp;".",TRUE,TEXT(中学一覧表!Q57,"00")&amp;"m")&amp;IF(中学一覧表!R57="","",TEXT(中学一覧表!R57,"00"))</f>
        <v/>
      </c>
      <c r="X56" t="str">
        <f>IF(中学一覧表!M57="","","0")</f>
        <v/>
      </c>
      <c r="Y56" t="str">
        <f>IF(中学一覧表!M57="","","2")</f>
        <v/>
      </c>
      <c r="Z56" t="str">
        <f>IF(中学一覧表!S57="","",VLOOKUP(中学一覧表!C57&amp;"子4X100mR",競技csv!A:O,MATCH("競技コード",競技csv!$1:$1,0),0))</f>
        <v/>
      </c>
      <c r="AA56" t="str">
        <f>IF(中学一覧表!T57="","",中学一覧表!T57&amp;".")&amp;IF(中学一覧表!U57="","",TEXT(中学一覧表!U57,"00")&amp;".")&amp;IF(中学一覧表!V57="","",TEXT(中学一覧表!V57,"00"))</f>
        <v/>
      </c>
      <c r="AB56" t="str">
        <f>IF(中学一覧表!S57="","","0")</f>
        <v/>
      </c>
      <c r="AC56" t="str">
        <f>IF(中学一覧表!S57="","","2")</f>
        <v/>
      </c>
    </row>
    <row r="57" spans="1:29" x14ac:dyDescent="0.45">
      <c r="A57">
        <f t="shared" si="0"/>
        <v>0</v>
      </c>
      <c r="B57" t="str">
        <f>IF(中学一覧表!D58="","",IF(中学一覧表!C58="男",10000+中学一覧表!D58,20000+中学一覧表!D58))</f>
        <v/>
      </c>
      <c r="C57" t="str">
        <f ca="1">IF(中学一覧表!D58="","",VLOOKUP(VLOOKUP(中学一覧表!D58,INDIRECT("中学"&amp;中学一覧表!C58&amp;"選手データ!A:O"),MATCH("所属",INDIRECT("中学"&amp;中学一覧表!C58&amp;"選手データ!1:1"),0),0),所属csv!$A:$H,MATCH("所属コード",所属csv!$1:$1,0),0))</f>
        <v/>
      </c>
      <c r="F57" t="str">
        <f>IF(中学一覧表!D58="","",中学一覧表!D58)</f>
        <v/>
      </c>
      <c r="G57" t="str">
        <f ca="1">IF(中学一覧表!E58="","",中学一覧表!E58)</f>
        <v/>
      </c>
      <c r="H57" t="str">
        <f ca="1">IF(中学一覧表!D58="","",VLOOKUP(中学一覧表!D58,INDIRECT("中学"&amp;中学一覧表!C58&amp;"選手データ!A:O"),MATCH("ﾌﾘｶﾞﾅ(姓)",INDIRECT("中学"&amp;中学一覧表!C58&amp;"選手データ!1:1"),0),0)&amp;" "&amp;VLOOKUP(中学一覧表!D58,INDIRECT("中学"&amp;中学一覧表!C58&amp;"選手データ!A:O"),MATCH("ﾌﾘｶﾞﾅ(名)",INDIRECT("中学"&amp;中学一覧表!C58&amp;"選手データ!1:1"),0),0))</f>
        <v/>
      </c>
      <c r="I57" t="str">
        <f ca="1">IF(中学一覧表!E58="","",中学一覧表!E58)</f>
        <v/>
      </c>
      <c r="J57" t="str">
        <f ca="1">IF(中学一覧表!D58="","",VLOOKUP(中学一覧表!D58,INDIRECT("中学"&amp;中学一覧表!C58&amp;"選手データ!A:O"),MATCH("FAMILY NAME",INDIRECT("中学"&amp;中学一覧表!C58&amp;"選手データ!1:1"),0),0)&amp;" "&amp;VLOOKUP(中学一覧表!D58,INDIRECT("中学"&amp;中学一覧表!C58&amp;"選手データ!A:O"),MATCH("Firstname",INDIRECT("中学"&amp;中学一覧表!C58&amp;"選手データ!1:1"),0),0))</f>
        <v/>
      </c>
      <c r="K57" t="str">
        <f>IF(中学一覧表!D58="","","JPN")</f>
        <v/>
      </c>
      <c r="L57" t="str">
        <f>IF(中学一覧表!D58="","",IF(中学一覧表!C58="男",1,2))</f>
        <v/>
      </c>
      <c r="M57" t="str">
        <f>IF(中学一覧表!D58="","",中学一覧表!F58)</f>
        <v/>
      </c>
      <c r="N57" t="str">
        <f ca="1">IF(中学一覧表!D58="","",LEFT(VLOOKUP(中学一覧表!D58,INDIRECT("中学"&amp;中学一覧表!C58&amp;"選手データ!A:O"),MATCH("Birthday",INDIRECT("中学"&amp;中学一覧表!C58&amp;"選手データ!1:1"),0),0),4))</f>
        <v/>
      </c>
      <c r="O57" t="str">
        <f>IF(中学一覧表!D58="","","0")</f>
        <v/>
      </c>
      <c r="P57" t="str">
        <f>IF(中学一覧表!D58="","","千葉")</f>
        <v/>
      </c>
      <c r="R57" t="str">
        <f>IF(中学一覧表!G58="","",VLOOKUP(中学一覧表!G58,競技csv!$A:$O,MATCH("競技コード",競技csv!$1:$1,0),0))</f>
        <v/>
      </c>
      <c r="S57" t="str" cm="1">
        <f t="array" ref="S57">IF(中学一覧表!J58="","",中学一覧表!J58&amp;".")&amp;_xlfn.IFS(中学一覧表!K58="","",VLOOKUP(R57,競技csv!$B:$O,2,0)&lt;=31,TEXT(中学一覧表!K58,"00")&amp;".",TRUE,TEXT(中学一覧表!K58,"00")&amp;"m")&amp;IF(中学一覧表!L58="","",TEXT(中学一覧表!L58,"00"))</f>
        <v/>
      </c>
      <c r="T57" t="str">
        <f>IF(中学一覧表!G58="","","0")</f>
        <v/>
      </c>
      <c r="U57" t="str">
        <f>IF(中学一覧表!G58="","","2")</f>
        <v/>
      </c>
      <c r="V57" t="str">
        <f>IF(中学一覧表!M58="","",VLOOKUP(中学一覧表!M58,競技csv!$A:$O,MATCH("競技コード",競技csv!$1:$1,0),0))</f>
        <v/>
      </c>
      <c r="W57" t="str" cm="1">
        <f t="array" ref="W57">IF(中学一覧表!P58="","",中学一覧表!P58&amp;".")&amp;_xlfn.IFS(中学一覧表!Q58="","",VLOOKUP(V57,競技csv!$B:$O,2,0)&lt;=31,TEXT(中学一覧表!Q58,"00")&amp;".",TRUE,TEXT(中学一覧表!Q58,"00")&amp;"m")&amp;IF(中学一覧表!R58="","",TEXT(中学一覧表!R58,"00"))</f>
        <v/>
      </c>
      <c r="X57" t="str">
        <f>IF(中学一覧表!M58="","","0")</f>
        <v/>
      </c>
      <c r="Y57" t="str">
        <f>IF(中学一覧表!M58="","","2")</f>
        <v/>
      </c>
      <c r="Z57" t="str">
        <f>IF(中学一覧表!S58="","",VLOOKUP(中学一覧表!C58&amp;"子4X100mR",競技csv!A:O,MATCH("競技コード",競技csv!$1:$1,0),0))</f>
        <v/>
      </c>
      <c r="AA57" t="str">
        <f>IF(中学一覧表!T58="","",中学一覧表!T58&amp;".")&amp;IF(中学一覧表!U58="","",TEXT(中学一覧表!U58,"00")&amp;".")&amp;IF(中学一覧表!V58="","",TEXT(中学一覧表!V58,"00"))</f>
        <v/>
      </c>
      <c r="AB57" t="str">
        <f>IF(中学一覧表!S58="","","0")</f>
        <v/>
      </c>
      <c r="AC57" t="str">
        <f>IF(中学一覧表!S58="","","2")</f>
        <v/>
      </c>
    </row>
    <row r="58" spans="1:29" x14ac:dyDescent="0.45">
      <c r="A58">
        <f t="shared" si="0"/>
        <v>0</v>
      </c>
      <c r="B58" t="str">
        <f>IF(中学一覧表!D59="","",IF(中学一覧表!C59="男",10000+中学一覧表!D59,20000+中学一覧表!D59))</f>
        <v/>
      </c>
      <c r="C58" t="str">
        <f ca="1">IF(中学一覧表!D59="","",VLOOKUP(VLOOKUP(中学一覧表!D59,INDIRECT("中学"&amp;中学一覧表!C59&amp;"選手データ!A:O"),MATCH("所属",INDIRECT("中学"&amp;中学一覧表!C59&amp;"選手データ!1:1"),0),0),所属csv!$A:$H,MATCH("所属コード",所属csv!$1:$1,0),0))</f>
        <v/>
      </c>
      <c r="F58" t="str">
        <f>IF(中学一覧表!D59="","",中学一覧表!D59)</f>
        <v/>
      </c>
      <c r="G58" t="str">
        <f ca="1">IF(中学一覧表!E59="","",中学一覧表!E59)</f>
        <v/>
      </c>
      <c r="H58" t="str">
        <f ca="1">IF(中学一覧表!D59="","",VLOOKUP(中学一覧表!D59,INDIRECT("中学"&amp;中学一覧表!C59&amp;"選手データ!A:O"),MATCH("ﾌﾘｶﾞﾅ(姓)",INDIRECT("中学"&amp;中学一覧表!C59&amp;"選手データ!1:1"),0),0)&amp;" "&amp;VLOOKUP(中学一覧表!D59,INDIRECT("中学"&amp;中学一覧表!C59&amp;"選手データ!A:O"),MATCH("ﾌﾘｶﾞﾅ(名)",INDIRECT("中学"&amp;中学一覧表!C59&amp;"選手データ!1:1"),0),0))</f>
        <v/>
      </c>
      <c r="I58" t="str">
        <f ca="1">IF(中学一覧表!E59="","",中学一覧表!E59)</f>
        <v/>
      </c>
      <c r="J58" t="str">
        <f ca="1">IF(中学一覧表!D59="","",VLOOKUP(中学一覧表!D59,INDIRECT("中学"&amp;中学一覧表!C59&amp;"選手データ!A:O"),MATCH("FAMILY NAME",INDIRECT("中学"&amp;中学一覧表!C59&amp;"選手データ!1:1"),0),0)&amp;" "&amp;VLOOKUP(中学一覧表!D59,INDIRECT("中学"&amp;中学一覧表!C59&amp;"選手データ!A:O"),MATCH("Firstname",INDIRECT("中学"&amp;中学一覧表!C59&amp;"選手データ!1:1"),0),0))</f>
        <v/>
      </c>
      <c r="K58" t="str">
        <f>IF(中学一覧表!D59="","","JPN")</f>
        <v/>
      </c>
      <c r="L58" t="str">
        <f>IF(中学一覧表!D59="","",IF(中学一覧表!C59="男",1,2))</f>
        <v/>
      </c>
      <c r="M58" t="str">
        <f>IF(中学一覧表!D59="","",中学一覧表!F59)</f>
        <v/>
      </c>
      <c r="N58" t="str">
        <f ca="1">IF(中学一覧表!D59="","",LEFT(VLOOKUP(中学一覧表!D59,INDIRECT("中学"&amp;中学一覧表!C59&amp;"選手データ!A:O"),MATCH("Birthday",INDIRECT("中学"&amp;中学一覧表!C59&amp;"選手データ!1:1"),0),0),4))</f>
        <v/>
      </c>
      <c r="O58" t="str">
        <f>IF(中学一覧表!D59="","","0")</f>
        <v/>
      </c>
      <c r="P58" t="str">
        <f>IF(中学一覧表!D59="","","千葉")</f>
        <v/>
      </c>
      <c r="R58" t="str">
        <f>IF(中学一覧表!G59="","",VLOOKUP(中学一覧表!G59,競技csv!$A:$O,MATCH("競技コード",競技csv!$1:$1,0),0))</f>
        <v/>
      </c>
      <c r="S58" t="str" cm="1">
        <f t="array" ref="S58">IF(中学一覧表!J59="","",中学一覧表!J59&amp;".")&amp;_xlfn.IFS(中学一覧表!K59="","",VLOOKUP(R58,競技csv!$B:$O,2,0)&lt;=31,TEXT(中学一覧表!K59,"00")&amp;".",TRUE,TEXT(中学一覧表!K59,"00")&amp;"m")&amp;IF(中学一覧表!L59="","",TEXT(中学一覧表!L59,"00"))</f>
        <v/>
      </c>
      <c r="T58" t="str">
        <f>IF(中学一覧表!G59="","","0")</f>
        <v/>
      </c>
      <c r="U58" t="str">
        <f>IF(中学一覧表!G59="","","2")</f>
        <v/>
      </c>
      <c r="V58" t="str">
        <f>IF(中学一覧表!M59="","",VLOOKUP(中学一覧表!M59,競技csv!$A:$O,MATCH("競技コード",競技csv!$1:$1,0),0))</f>
        <v/>
      </c>
      <c r="W58" t="str" cm="1">
        <f t="array" ref="W58">IF(中学一覧表!P59="","",中学一覧表!P59&amp;".")&amp;_xlfn.IFS(中学一覧表!Q59="","",VLOOKUP(V58,競技csv!$B:$O,2,0)&lt;=31,TEXT(中学一覧表!Q59,"00")&amp;".",TRUE,TEXT(中学一覧表!Q59,"00")&amp;"m")&amp;IF(中学一覧表!R59="","",TEXT(中学一覧表!R59,"00"))</f>
        <v/>
      </c>
      <c r="X58" t="str">
        <f>IF(中学一覧表!M59="","","0")</f>
        <v/>
      </c>
      <c r="Y58" t="str">
        <f>IF(中学一覧表!M59="","","2")</f>
        <v/>
      </c>
      <c r="Z58" t="str">
        <f>IF(中学一覧表!S59="","",VLOOKUP(中学一覧表!C59&amp;"子4X100mR",競技csv!A:O,MATCH("競技コード",競技csv!$1:$1,0),0))</f>
        <v/>
      </c>
      <c r="AA58" t="str">
        <f>IF(中学一覧表!T59="","",中学一覧表!T59&amp;".")&amp;IF(中学一覧表!U59="","",TEXT(中学一覧表!U59,"00")&amp;".")&amp;IF(中学一覧表!V59="","",TEXT(中学一覧表!V59,"00"))</f>
        <v/>
      </c>
      <c r="AB58" t="str">
        <f>IF(中学一覧表!S59="","","0")</f>
        <v/>
      </c>
      <c r="AC58" t="str">
        <f>IF(中学一覧表!S59="","","2")</f>
        <v/>
      </c>
    </row>
    <row r="59" spans="1:29" x14ac:dyDescent="0.45">
      <c r="A59">
        <f t="shared" si="0"/>
        <v>0</v>
      </c>
      <c r="B59" t="str">
        <f>IF(中学一覧表!D60="","",IF(中学一覧表!C60="男",10000+中学一覧表!D60,20000+中学一覧表!D60))</f>
        <v/>
      </c>
      <c r="C59" t="str">
        <f ca="1">IF(中学一覧表!D60="","",VLOOKUP(VLOOKUP(中学一覧表!D60,INDIRECT("中学"&amp;中学一覧表!C60&amp;"選手データ!A:O"),MATCH("所属",INDIRECT("中学"&amp;中学一覧表!C60&amp;"選手データ!1:1"),0),0),所属csv!$A:$H,MATCH("所属コード",所属csv!$1:$1,0),0))</f>
        <v/>
      </c>
      <c r="F59" t="str">
        <f>IF(中学一覧表!D60="","",中学一覧表!D60)</f>
        <v/>
      </c>
      <c r="G59" t="str">
        <f ca="1">IF(中学一覧表!E60="","",中学一覧表!E60)</f>
        <v/>
      </c>
      <c r="H59" t="str">
        <f ca="1">IF(中学一覧表!D60="","",VLOOKUP(中学一覧表!D60,INDIRECT("中学"&amp;中学一覧表!C60&amp;"選手データ!A:O"),MATCH("ﾌﾘｶﾞﾅ(姓)",INDIRECT("中学"&amp;中学一覧表!C60&amp;"選手データ!1:1"),0),0)&amp;" "&amp;VLOOKUP(中学一覧表!D60,INDIRECT("中学"&amp;中学一覧表!C60&amp;"選手データ!A:O"),MATCH("ﾌﾘｶﾞﾅ(名)",INDIRECT("中学"&amp;中学一覧表!C60&amp;"選手データ!1:1"),0),0))</f>
        <v/>
      </c>
      <c r="I59" t="str">
        <f ca="1">IF(中学一覧表!E60="","",中学一覧表!E60)</f>
        <v/>
      </c>
      <c r="J59" t="str">
        <f ca="1">IF(中学一覧表!D60="","",VLOOKUP(中学一覧表!D60,INDIRECT("中学"&amp;中学一覧表!C60&amp;"選手データ!A:O"),MATCH("FAMILY NAME",INDIRECT("中学"&amp;中学一覧表!C60&amp;"選手データ!1:1"),0),0)&amp;" "&amp;VLOOKUP(中学一覧表!D60,INDIRECT("中学"&amp;中学一覧表!C60&amp;"選手データ!A:O"),MATCH("Firstname",INDIRECT("中学"&amp;中学一覧表!C60&amp;"選手データ!1:1"),0),0))</f>
        <v/>
      </c>
      <c r="K59" t="str">
        <f>IF(中学一覧表!D60="","","JPN")</f>
        <v/>
      </c>
      <c r="L59" t="str">
        <f>IF(中学一覧表!D60="","",IF(中学一覧表!C60="男",1,2))</f>
        <v/>
      </c>
      <c r="M59" t="str">
        <f>IF(中学一覧表!D60="","",中学一覧表!F60)</f>
        <v/>
      </c>
      <c r="N59" t="str">
        <f ca="1">IF(中学一覧表!D60="","",LEFT(VLOOKUP(中学一覧表!D60,INDIRECT("中学"&amp;中学一覧表!C60&amp;"選手データ!A:O"),MATCH("Birthday",INDIRECT("中学"&amp;中学一覧表!C60&amp;"選手データ!1:1"),0),0),4))</f>
        <v/>
      </c>
      <c r="O59" t="str">
        <f>IF(中学一覧表!D60="","","0")</f>
        <v/>
      </c>
      <c r="P59" t="str">
        <f>IF(中学一覧表!D60="","","千葉")</f>
        <v/>
      </c>
      <c r="R59" t="str">
        <f>IF(中学一覧表!G60="","",VLOOKUP(中学一覧表!G60,競技csv!$A:$O,MATCH("競技コード",競技csv!$1:$1,0),0))</f>
        <v/>
      </c>
      <c r="S59" t="str" cm="1">
        <f t="array" ref="S59">IF(中学一覧表!J60="","",中学一覧表!J60&amp;".")&amp;_xlfn.IFS(中学一覧表!K60="","",VLOOKUP(R59,競技csv!$B:$O,2,0)&lt;=31,TEXT(中学一覧表!K60,"00")&amp;".",TRUE,TEXT(中学一覧表!K60,"00")&amp;"m")&amp;IF(中学一覧表!L60="","",TEXT(中学一覧表!L60,"00"))</f>
        <v/>
      </c>
      <c r="T59" t="str">
        <f>IF(中学一覧表!G60="","","0")</f>
        <v/>
      </c>
      <c r="U59" t="str">
        <f>IF(中学一覧表!G60="","","2")</f>
        <v/>
      </c>
      <c r="V59" t="str">
        <f>IF(中学一覧表!M60="","",VLOOKUP(中学一覧表!M60,競技csv!$A:$O,MATCH("競技コード",競技csv!$1:$1,0),0))</f>
        <v/>
      </c>
      <c r="W59" t="str" cm="1">
        <f t="array" ref="W59">IF(中学一覧表!P60="","",中学一覧表!P60&amp;".")&amp;_xlfn.IFS(中学一覧表!Q60="","",VLOOKUP(V59,競技csv!$B:$O,2,0)&lt;=31,TEXT(中学一覧表!Q60,"00")&amp;".",TRUE,TEXT(中学一覧表!Q60,"00")&amp;"m")&amp;IF(中学一覧表!R60="","",TEXT(中学一覧表!R60,"00"))</f>
        <v/>
      </c>
      <c r="X59" t="str">
        <f>IF(中学一覧表!M60="","","0")</f>
        <v/>
      </c>
      <c r="Y59" t="str">
        <f>IF(中学一覧表!M60="","","2")</f>
        <v/>
      </c>
      <c r="Z59" t="str">
        <f>IF(中学一覧表!S60="","",VLOOKUP(中学一覧表!C60&amp;"子4X100mR",競技csv!A:O,MATCH("競技コード",競技csv!$1:$1,0),0))</f>
        <v/>
      </c>
      <c r="AA59" t="str">
        <f>IF(中学一覧表!T60="","",中学一覧表!T60&amp;".")&amp;IF(中学一覧表!U60="","",TEXT(中学一覧表!U60,"00")&amp;".")&amp;IF(中学一覧表!V60="","",TEXT(中学一覧表!V60,"00"))</f>
        <v/>
      </c>
      <c r="AB59" t="str">
        <f>IF(中学一覧表!S60="","","0")</f>
        <v/>
      </c>
      <c r="AC59" t="str">
        <f>IF(中学一覧表!S60="","","2")</f>
        <v/>
      </c>
    </row>
    <row r="60" spans="1:29" x14ac:dyDescent="0.45">
      <c r="A60">
        <f t="shared" si="0"/>
        <v>0</v>
      </c>
      <c r="B60" t="str">
        <f>IF(中学一覧表!D61="","",IF(中学一覧表!C61="男",10000+中学一覧表!D61,20000+中学一覧表!D61))</f>
        <v/>
      </c>
      <c r="C60" t="str">
        <f ca="1">IF(中学一覧表!D61="","",VLOOKUP(VLOOKUP(中学一覧表!D61,INDIRECT("中学"&amp;中学一覧表!C61&amp;"選手データ!A:O"),MATCH("所属",INDIRECT("中学"&amp;中学一覧表!C61&amp;"選手データ!1:1"),0),0),所属csv!$A:$H,MATCH("所属コード",所属csv!$1:$1,0),0))</f>
        <v/>
      </c>
      <c r="F60" t="str">
        <f>IF(中学一覧表!D61="","",中学一覧表!D61)</f>
        <v/>
      </c>
      <c r="G60" t="str">
        <f ca="1">IF(中学一覧表!E61="","",中学一覧表!E61)</f>
        <v/>
      </c>
      <c r="H60" t="str">
        <f ca="1">IF(中学一覧表!D61="","",VLOOKUP(中学一覧表!D61,INDIRECT("中学"&amp;中学一覧表!C61&amp;"選手データ!A:O"),MATCH("ﾌﾘｶﾞﾅ(姓)",INDIRECT("中学"&amp;中学一覧表!C61&amp;"選手データ!1:1"),0),0)&amp;" "&amp;VLOOKUP(中学一覧表!D61,INDIRECT("中学"&amp;中学一覧表!C61&amp;"選手データ!A:O"),MATCH("ﾌﾘｶﾞﾅ(名)",INDIRECT("中学"&amp;中学一覧表!C61&amp;"選手データ!1:1"),0),0))</f>
        <v/>
      </c>
      <c r="I60" t="str">
        <f ca="1">IF(中学一覧表!E61="","",中学一覧表!E61)</f>
        <v/>
      </c>
      <c r="J60" t="str">
        <f ca="1">IF(中学一覧表!D61="","",VLOOKUP(中学一覧表!D61,INDIRECT("中学"&amp;中学一覧表!C61&amp;"選手データ!A:O"),MATCH("FAMILY NAME",INDIRECT("中学"&amp;中学一覧表!C61&amp;"選手データ!1:1"),0),0)&amp;" "&amp;VLOOKUP(中学一覧表!D61,INDIRECT("中学"&amp;中学一覧表!C61&amp;"選手データ!A:O"),MATCH("Firstname",INDIRECT("中学"&amp;中学一覧表!C61&amp;"選手データ!1:1"),0),0))</f>
        <v/>
      </c>
      <c r="K60" t="str">
        <f>IF(中学一覧表!D61="","","JPN")</f>
        <v/>
      </c>
      <c r="L60" t="str">
        <f>IF(中学一覧表!D61="","",IF(中学一覧表!C61="男",1,2))</f>
        <v/>
      </c>
      <c r="M60" t="str">
        <f>IF(中学一覧表!D61="","",中学一覧表!F61)</f>
        <v/>
      </c>
      <c r="N60" t="str">
        <f ca="1">IF(中学一覧表!D61="","",LEFT(VLOOKUP(中学一覧表!D61,INDIRECT("中学"&amp;中学一覧表!C61&amp;"選手データ!A:O"),MATCH("Birthday",INDIRECT("中学"&amp;中学一覧表!C61&amp;"選手データ!1:1"),0),0),4))</f>
        <v/>
      </c>
      <c r="O60" t="str">
        <f>IF(中学一覧表!D61="","","0")</f>
        <v/>
      </c>
      <c r="P60" t="str">
        <f>IF(中学一覧表!D61="","","千葉")</f>
        <v/>
      </c>
      <c r="R60" t="str">
        <f>IF(中学一覧表!G61="","",VLOOKUP(中学一覧表!G61,競技csv!$A:$O,MATCH("競技コード",競技csv!$1:$1,0),0))</f>
        <v/>
      </c>
      <c r="S60" t="str" cm="1">
        <f t="array" ref="S60">IF(中学一覧表!J61="","",中学一覧表!J61&amp;".")&amp;_xlfn.IFS(中学一覧表!K61="","",VLOOKUP(R60,競技csv!$B:$O,2,0)&lt;=31,TEXT(中学一覧表!K61,"00")&amp;".",TRUE,TEXT(中学一覧表!K61,"00")&amp;"m")&amp;IF(中学一覧表!L61="","",TEXT(中学一覧表!L61,"00"))</f>
        <v/>
      </c>
      <c r="T60" t="str">
        <f>IF(中学一覧表!G61="","","0")</f>
        <v/>
      </c>
      <c r="U60" t="str">
        <f>IF(中学一覧表!G61="","","2")</f>
        <v/>
      </c>
      <c r="V60" t="str">
        <f>IF(中学一覧表!M61="","",VLOOKUP(中学一覧表!M61,競技csv!$A:$O,MATCH("競技コード",競技csv!$1:$1,0),0))</f>
        <v/>
      </c>
      <c r="W60" t="str" cm="1">
        <f t="array" ref="W60">IF(中学一覧表!P61="","",中学一覧表!P61&amp;".")&amp;_xlfn.IFS(中学一覧表!Q61="","",VLOOKUP(V60,競技csv!$B:$O,2,0)&lt;=31,TEXT(中学一覧表!Q61,"00")&amp;".",TRUE,TEXT(中学一覧表!Q61,"00")&amp;"m")&amp;IF(中学一覧表!R61="","",TEXT(中学一覧表!R61,"00"))</f>
        <v/>
      </c>
      <c r="X60" t="str">
        <f>IF(中学一覧表!M61="","","0")</f>
        <v/>
      </c>
      <c r="Y60" t="str">
        <f>IF(中学一覧表!M61="","","2")</f>
        <v/>
      </c>
      <c r="Z60" t="str">
        <f>IF(中学一覧表!S61="","",VLOOKUP(中学一覧表!C61&amp;"子4X100mR",競技csv!A:O,MATCH("競技コード",競技csv!$1:$1,0),0))</f>
        <v/>
      </c>
      <c r="AA60" t="str">
        <f>IF(中学一覧表!T61="","",中学一覧表!T61&amp;".")&amp;IF(中学一覧表!U61="","",TEXT(中学一覧表!U61,"00")&amp;".")&amp;IF(中学一覧表!V61="","",TEXT(中学一覧表!V61,"00"))</f>
        <v/>
      </c>
      <c r="AB60" t="str">
        <f>IF(中学一覧表!S61="","","0")</f>
        <v/>
      </c>
      <c r="AC60" t="str">
        <f>IF(中学一覧表!S61="","","2")</f>
        <v/>
      </c>
    </row>
    <row r="61" spans="1:29" x14ac:dyDescent="0.45">
      <c r="A61">
        <f t="shared" si="0"/>
        <v>0</v>
      </c>
      <c r="B61" t="str">
        <f>IF(中学一覧表!D62="","",IF(中学一覧表!C62="男",10000+中学一覧表!D62,20000+中学一覧表!D62))</f>
        <v/>
      </c>
      <c r="C61" t="str">
        <f ca="1">IF(中学一覧表!D62="","",VLOOKUP(VLOOKUP(中学一覧表!D62,INDIRECT("中学"&amp;中学一覧表!C62&amp;"選手データ!A:O"),MATCH("所属",INDIRECT("中学"&amp;中学一覧表!C62&amp;"選手データ!1:1"),0),0),所属csv!$A:$H,MATCH("所属コード",所属csv!$1:$1,0),0))</f>
        <v/>
      </c>
      <c r="F61" t="str">
        <f>IF(中学一覧表!D62="","",中学一覧表!D62)</f>
        <v/>
      </c>
      <c r="G61" t="str">
        <f ca="1">IF(中学一覧表!E62="","",中学一覧表!E62)</f>
        <v/>
      </c>
      <c r="H61" t="str">
        <f ca="1">IF(中学一覧表!D62="","",VLOOKUP(中学一覧表!D62,INDIRECT("中学"&amp;中学一覧表!C62&amp;"選手データ!A:O"),MATCH("ﾌﾘｶﾞﾅ(姓)",INDIRECT("中学"&amp;中学一覧表!C62&amp;"選手データ!1:1"),0),0)&amp;" "&amp;VLOOKUP(中学一覧表!D62,INDIRECT("中学"&amp;中学一覧表!C62&amp;"選手データ!A:O"),MATCH("ﾌﾘｶﾞﾅ(名)",INDIRECT("中学"&amp;中学一覧表!C62&amp;"選手データ!1:1"),0),0))</f>
        <v/>
      </c>
      <c r="I61" t="str">
        <f ca="1">IF(中学一覧表!E62="","",中学一覧表!E62)</f>
        <v/>
      </c>
      <c r="J61" t="str">
        <f ca="1">IF(中学一覧表!D62="","",VLOOKUP(中学一覧表!D62,INDIRECT("中学"&amp;中学一覧表!C62&amp;"選手データ!A:O"),MATCH("FAMILY NAME",INDIRECT("中学"&amp;中学一覧表!C62&amp;"選手データ!1:1"),0),0)&amp;" "&amp;VLOOKUP(中学一覧表!D62,INDIRECT("中学"&amp;中学一覧表!C62&amp;"選手データ!A:O"),MATCH("Firstname",INDIRECT("中学"&amp;中学一覧表!C62&amp;"選手データ!1:1"),0),0))</f>
        <v/>
      </c>
      <c r="K61" t="str">
        <f>IF(中学一覧表!D62="","","JPN")</f>
        <v/>
      </c>
      <c r="L61" t="str">
        <f>IF(中学一覧表!D62="","",IF(中学一覧表!C62="男",1,2))</f>
        <v/>
      </c>
      <c r="M61" t="str">
        <f>IF(中学一覧表!D62="","",中学一覧表!F62)</f>
        <v/>
      </c>
      <c r="N61" t="str">
        <f ca="1">IF(中学一覧表!D62="","",LEFT(VLOOKUP(中学一覧表!D62,INDIRECT("中学"&amp;中学一覧表!C62&amp;"選手データ!A:O"),MATCH("Birthday",INDIRECT("中学"&amp;中学一覧表!C62&amp;"選手データ!1:1"),0),0),4))</f>
        <v/>
      </c>
      <c r="O61" t="str">
        <f>IF(中学一覧表!D62="","","0")</f>
        <v/>
      </c>
      <c r="P61" t="str">
        <f>IF(中学一覧表!D62="","","千葉")</f>
        <v/>
      </c>
      <c r="R61" t="str">
        <f>IF(中学一覧表!G62="","",VLOOKUP(中学一覧表!G62,競技csv!$A:$O,MATCH("競技コード",競技csv!$1:$1,0),0))</f>
        <v/>
      </c>
      <c r="S61" t="str" cm="1">
        <f t="array" ref="S61">IF(中学一覧表!J62="","",中学一覧表!J62&amp;".")&amp;_xlfn.IFS(中学一覧表!K62="","",VLOOKUP(R61,競技csv!$B:$O,2,0)&lt;=31,TEXT(中学一覧表!K62,"00")&amp;".",TRUE,TEXT(中学一覧表!K62,"00")&amp;"m")&amp;IF(中学一覧表!L62="","",TEXT(中学一覧表!L62,"00"))</f>
        <v/>
      </c>
      <c r="T61" t="str">
        <f>IF(中学一覧表!G62="","","0")</f>
        <v/>
      </c>
      <c r="U61" t="str">
        <f>IF(中学一覧表!G62="","","2")</f>
        <v/>
      </c>
      <c r="V61" t="str">
        <f>IF(中学一覧表!M62="","",VLOOKUP(中学一覧表!M62,競技csv!$A:$O,MATCH("競技コード",競技csv!$1:$1,0),0))</f>
        <v/>
      </c>
      <c r="W61" t="str" cm="1">
        <f t="array" ref="W61">IF(中学一覧表!P62="","",中学一覧表!P62&amp;".")&amp;_xlfn.IFS(中学一覧表!Q62="","",VLOOKUP(V61,競技csv!$B:$O,2,0)&lt;=31,TEXT(中学一覧表!Q62,"00")&amp;".",TRUE,TEXT(中学一覧表!Q62,"00")&amp;"m")&amp;IF(中学一覧表!R62="","",TEXT(中学一覧表!R62,"00"))</f>
        <v/>
      </c>
      <c r="X61" t="str">
        <f>IF(中学一覧表!M62="","","0")</f>
        <v/>
      </c>
      <c r="Y61" t="str">
        <f>IF(中学一覧表!M62="","","2")</f>
        <v/>
      </c>
      <c r="Z61" t="str">
        <f>IF(中学一覧表!S62="","",VLOOKUP(中学一覧表!C62&amp;"子4X100mR",競技csv!A:O,MATCH("競技コード",競技csv!$1:$1,0),0))</f>
        <v/>
      </c>
      <c r="AA61" t="str">
        <f>IF(中学一覧表!T62="","",中学一覧表!T62&amp;".")&amp;IF(中学一覧表!U62="","",TEXT(中学一覧表!U62,"00")&amp;".")&amp;IF(中学一覧表!V62="","",TEXT(中学一覧表!V62,"00"))</f>
        <v/>
      </c>
      <c r="AB61" t="str">
        <f>IF(中学一覧表!S62="","","0")</f>
        <v/>
      </c>
      <c r="AC61" t="str">
        <f>IF(中学一覧表!S62="","","2")</f>
        <v/>
      </c>
    </row>
    <row r="62" spans="1:29" x14ac:dyDescent="0.45">
      <c r="A62">
        <f t="shared" si="0"/>
        <v>0</v>
      </c>
      <c r="B62" t="str">
        <f>IF(高校一覧表!D3="","",IF(高校一覧表!C3="男",30000+高校一覧表!D3,40000+高校一覧表!D3))</f>
        <v/>
      </c>
      <c r="C62" t="str">
        <f ca="1">IF(高校一覧表!D3="","",VLOOKUP(VLOOKUP(高校一覧表!D3,INDIRECT("高校"&amp;高校一覧表!C3&amp;"選手データ!A:O"),MATCH("所属",INDIRECT("高校"&amp;高校一覧表!C3&amp;"選手データ!1:1"),0),0),所属csv!$A:$H,MATCH("所属コード",所属csv!$1:$1,0),0))</f>
        <v/>
      </c>
      <c r="F62" t="str">
        <f>IF(高校一覧表!D3="","",高校一覧表!D3)</f>
        <v/>
      </c>
      <c r="G62" t="str">
        <f ca="1">IF(高校一覧表!E3="","",高校一覧表!E3)</f>
        <v/>
      </c>
      <c r="H62" t="str">
        <f ca="1">IF(高校一覧表!D3="","",VLOOKUP(高校一覧表!D3,INDIRECT("高校"&amp;高校一覧表!C3&amp;"選手データ!A:O"),MATCH("ﾌﾘｶﾞﾅ(姓)",INDIRECT("高校"&amp;高校一覧表!C3&amp;"選手データ!1:1"),0),0)&amp;" "&amp;VLOOKUP(高校一覧表!D3,INDIRECT("高校"&amp;高校一覧表!C3&amp;"選手データ!A:O"),MATCH("ﾌﾘｶﾞﾅ(名)",INDIRECT("高校"&amp;高校一覧表!C3&amp;"選手データ!1:1"),0),0))</f>
        <v/>
      </c>
      <c r="I62" t="str">
        <f ca="1">IF(高校一覧表!E3="","",高校一覧表!E3)</f>
        <v/>
      </c>
      <c r="J62" t="str">
        <f ca="1">IF(高校一覧表!D3="","",VLOOKUP(高校一覧表!D3,INDIRECT("高校"&amp;高校一覧表!C3&amp;"選手データ!A:O"),MATCH("FAMILY NAME",INDIRECT("高校"&amp;高校一覧表!C3&amp;"選手データ!1:1"),0),0)&amp;" "&amp;VLOOKUP(高校一覧表!D3,INDIRECT("高校"&amp;高校一覧表!C3&amp;"選手データ!A:O"),MATCH("Firstname",INDIRECT("高校"&amp;高校一覧表!C3&amp;"選手データ!1:1"),0),0))</f>
        <v/>
      </c>
      <c r="K62" t="str">
        <f>IF(高校一覧表!D3="","","JPN")</f>
        <v/>
      </c>
      <c r="L62" t="str">
        <f>IF(高校一覧表!D3="","",IF(高校一覧表!C3="男",1,2))</f>
        <v/>
      </c>
      <c r="M62" t="str">
        <f>IF(高校一覧表!D3="","",高校一覧表!F3)</f>
        <v/>
      </c>
      <c r="N62" t="str">
        <f ca="1">IF(高校一覧表!D3="","",LEFT(VLOOKUP(高校一覧表!D3,INDIRECT("高校"&amp;高校一覧表!C3&amp;"選手データ!A:O"),MATCH("Birthday",INDIRECT("高校"&amp;高校一覧表!C3&amp;"選手データ!1:1"),0),0),4))</f>
        <v/>
      </c>
      <c r="O62" t="str">
        <f>IF(高校一覧表!D3="","","0")</f>
        <v/>
      </c>
      <c r="P62" t="str">
        <f>IF(高校一覧表!D3="","","千葉")</f>
        <v/>
      </c>
      <c r="R62" t="str">
        <f>IF(高校一覧表!G3="","",VLOOKUP(高校一覧表!G3,競技csv!$A:$O,MATCH("競技コード",競技csv!$1:$1,0),0))</f>
        <v/>
      </c>
      <c r="S62" t="str" cm="1">
        <f t="array" ref="S62">IF(高校一覧表!J3="","",高校一覧表!J3&amp;".")&amp;_xlfn.IFS(高校一覧表!K3="","",VLOOKUP(R62,競技csv!$B:$O,2,0)&lt;=31,TEXT(高校一覧表!K3,"00")&amp;".",TRUE,TEXT(高校一覧表!K3,"00")&amp;"m")&amp;IF(高校一覧表!L3="","",TEXT(高校一覧表!L3,"00"))</f>
        <v/>
      </c>
      <c r="T62" t="str">
        <f>IF(高校一覧表!G3="","","0")</f>
        <v/>
      </c>
      <c r="U62" t="str">
        <f>IF(高校一覧表!G3="","","2")</f>
        <v/>
      </c>
      <c r="V62" t="str">
        <f>IF(高校一覧表!M3="","",VLOOKUP(高校一覧表!M3,競技csv!$A:$O,MATCH("競技コード",競技csv!$1:$1,0),0))</f>
        <v/>
      </c>
      <c r="W62" t="str" cm="1">
        <f t="array" ref="W62">IF(高校一覧表!P3="","",高校一覧表!P3&amp;".")&amp;_xlfn.IFS(高校一覧表!Q3="","",VLOOKUP(V62,競技csv!$B:$O,2,0)&lt;=31,TEXT(高校一覧表!Q3,"00")&amp;".",TRUE,TEXT(高校一覧表!Q3,"00")&amp;"m")&amp;IF(高校一覧表!R3="","",TEXT(高校一覧表!R3,"00"))</f>
        <v/>
      </c>
      <c r="X62" t="str">
        <f>IF(高校一覧表!M3="","","0")</f>
        <v/>
      </c>
      <c r="Y62" t="str">
        <f>IF(高校一覧表!M3="","","2")</f>
        <v/>
      </c>
      <c r="Z62" t="str">
        <f>IF(高校一覧表!S3="","",VLOOKUP(高校一覧表!C3&amp;"子4X100mR",競技csv!A:O,MATCH("競技コード",競技csv!$1:$1,0),0))</f>
        <v/>
      </c>
      <c r="AA62" t="str">
        <f>IF(高校一覧表!T3="","",高校一覧表!T3&amp;".")&amp;IF(高校一覧表!U3="","",TEXT(高校一覧表!U3,"00")&amp;".")&amp;IF(高校一覧表!V3="","",TEXT(高校一覧表!V3,"00"))</f>
        <v/>
      </c>
      <c r="AB62" t="str">
        <f>IF(高校一覧表!S3="","","0")</f>
        <v/>
      </c>
      <c r="AC62" t="str">
        <f>IF(高校一覧表!S3="","","2")</f>
        <v/>
      </c>
    </row>
    <row r="63" spans="1:29" x14ac:dyDescent="0.45">
      <c r="A63">
        <f t="shared" si="0"/>
        <v>0</v>
      </c>
      <c r="B63" t="str">
        <f>IF(高校一覧表!D4="","",IF(高校一覧表!C4="男",30000+高校一覧表!D4,40000+高校一覧表!D4))</f>
        <v/>
      </c>
      <c r="C63" t="str">
        <f ca="1">IF(高校一覧表!D4="","",VLOOKUP(VLOOKUP(高校一覧表!D4,INDIRECT("高校"&amp;高校一覧表!C4&amp;"選手データ!A:O"),MATCH("所属",INDIRECT("高校"&amp;高校一覧表!C4&amp;"選手データ!1:1"),0),0),所属csv!$A:$H,MATCH("所属コード",所属csv!$1:$1,0),0))</f>
        <v/>
      </c>
      <c r="F63" t="str">
        <f>IF(高校一覧表!D4="","",高校一覧表!D4)</f>
        <v/>
      </c>
      <c r="G63" t="str">
        <f ca="1">IF(高校一覧表!E4="","",高校一覧表!E4)</f>
        <v/>
      </c>
      <c r="H63" t="str">
        <f ca="1">IF(高校一覧表!D4="","",VLOOKUP(高校一覧表!D4,INDIRECT("高校"&amp;高校一覧表!C4&amp;"選手データ!A:O"),MATCH("ﾌﾘｶﾞﾅ(姓)",INDIRECT("高校"&amp;高校一覧表!C4&amp;"選手データ!1:1"),0),0)&amp;" "&amp;VLOOKUP(高校一覧表!D4,INDIRECT("高校"&amp;高校一覧表!C4&amp;"選手データ!A:O"),MATCH("ﾌﾘｶﾞﾅ(名)",INDIRECT("高校"&amp;高校一覧表!C4&amp;"選手データ!1:1"),0),0))</f>
        <v/>
      </c>
      <c r="I63" t="str">
        <f ca="1">IF(高校一覧表!E4="","",高校一覧表!E4)</f>
        <v/>
      </c>
      <c r="J63" t="str">
        <f ca="1">IF(高校一覧表!D4="","",VLOOKUP(高校一覧表!D4,INDIRECT("高校"&amp;高校一覧表!C4&amp;"選手データ!A:O"),MATCH("FAMILY NAME",INDIRECT("高校"&amp;高校一覧表!C4&amp;"選手データ!1:1"),0),0)&amp;" "&amp;VLOOKUP(高校一覧表!D4,INDIRECT("高校"&amp;高校一覧表!C4&amp;"選手データ!A:O"),MATCH("Firstname",INDIRECT("高校"&amp;高校一覧表!C4&amp;"選手データ!1:1"),0),0))</f>
        <v/>
      </c>
      <c r="K63" t="str">
        <f>IF(高校一覧表!D4="","","JPN")</f>
        <v/>
      </c>
      <c r="L63" t="str">
        <f>IF(高校一覧表!D4="","",IF(高校一覧表!C4="男",1,2))</f>
        <v/>
      </c>
      <c r="M63" t="str">
        <f>IF(高校一覧表!D4="","",高校一覧表!F4)</f>
        <v/>
      </c>
      <c r="N63" t="str">
        <f ca="1">IF(高校一覧表!D4="","",LEFT(VLOOKUP(高校一覧表!D4,INDIRECT("高校"&amp;高校一覧表!C4&amp;"選手データ!A:O"),MATCH("Birthday",INDIRECT("高校"&amp;高校一覧表!C4&amp;"選手データ!1:1"),0),0),4))</f>
        <v/>
      </c>
      <c r="O63" t="str">
        <f>IF(高校一覧表!D4="","","0")</f>
        <v/>
      </c>
      <c r="P63" t="str">
        <f>IF(高校一覧表!D4="","","千葉")</f>
        <v/>
      </c>
      <c r="R63" t="str">
        <f>IF(高校一覧表!G4="","",VLOOKUP(高校一覧表!G4,競技csv!$A:$O,MATCH("競技コード",競技csv!$1:$1,0),0))</f>
        <v/>
      </c>
      <c r="S63" t="str" cm="1">
        <f t="array" ref="S63">IF(高校一覧表!J4="","",高校一覧表!J4&amp;".")&amp;_xlfn.IFS(高校一覧表!K4="","",VLOOKUP(R63,競技csv!$B:$O,2,0)&lt;=31,TEXT(高校一覧表!K4,"00")&amp;".",TRUE,TEXT(高校一覧表!K4,"00")&amp;"m")&amp;IF(高校一覧表!L4="","",TEXT(高校一覧表!L4,"00"))</f>
        <v/>
      </c>
      <c r="T63" t="str">
        <f>IF(高校一覧表!G4="","","0")</f>
        <v/>
      </c>
      <c r="U63" t="str">
        <f>IF(高校一覧表!G4="","","2")</f>
        <v/>
      </c>
      <c r="V63" t="str">
        <f>IF(高校一覧表!M4="","",VLOOKUP(高校一覧表!M4,競技csv!$A:$O,MATCH("競技コード",競技csv!$1:$1,0),0))</f>
        <v/>
      </c>
      <c r="W63" t="str" cm="1">
        <f t="array" ref="W63">IF(高校一覧表!P4="","",高校一覧表!P4&amp;".")&amp;_xlfn.IFS(高校一覧表!Q4="","",VLOOKUP(V63,競技csv!$B:$O,2,0)&lt;=31,TEXT(高校一覧表!Q4,"00")&amp;".",TRUE,TEXT(高校一覧表!Q4,"00")&amp;"m")&amp;IF(高校一覧表!R4="","",TEXT(高校一覧表!R4,"00"))</f>
        <v/>
      </c>
      <c r="X63" t="str">
        <f>IF(高校一覧表!M4="","","0")</f>
        <v/>
      </c>
      <c r="Y63" t="str">
        <f>IF(高校一覧表!M4="","","2")</f>
        <v/>
      </c>
      <c r="Z63" t="str">
        <f>IF(高校一覧表!S4="","",VLOOKUP(高校一覧表!C4&amp;"子4X100mR",競技csv!A:O,MATCH("競技コード",競技csv!$1:$1,0),0))</f>
        <v/>
      </c>
      <c r="AA63" t="str">
        <f>IF(高校一覧表!T4="","",高校一覧表!T4&amp;".")&amp;IF(高校一覧表!U4="","",TEXT(高校一覧表!U4,"00")&amp;".")&amp;IF(高校一覧表!V4="","",TEXT(高校一覧表!V4,"00"))</f>
        <v/>
      </c>
      <c r="AB63" t="str">
        <f>IF(高校一覧表!S4="","","0")</f>
        <v/>
      </c>
      <c r="AC63" t="str">
        <f>IF(高校一覧表!S4="","","2")</f>
        <v/>
      </c>
    </row>
    <row r="64" spans="1:29" x14ac:dyDescent="0.45">
      <c r="A64">
        <f t="shared" si="0"/>
        <v>0</v>
      </c>
      <c r="B64" t="str">
        <f>IF(高校一覧表!D5="","",IF(高校一覧表!C5="男",30000+高校一覧表!D5,40000+高校一覧表!D5))</f>
        <v/>
      </c>
      <c r="C64" t="str">
        <f ca="1">IF(高校一覧表!D5="","",VLOOKUP(VLOOKUP(高校一覧表!D5,INDIRECT("高校"&amp;高校一覧表!C5&amp;"選手データ!A:O"),MATCH("所属",INDIRECT("高校"&amp;高校一覧表!C5&amp;"選手データ!1:1"),0),0),所属csv!$A:$H,MATCH("所属コード",所属csv!$1:$1,0),0))</f>
        <v/>
      </c>
      <c r="F64" t="str">
        <f>IF(高校一覧表!D5="","",高校一覧表!D5)</f>
        <v/>
      </c>
      <c r="G64" t="str">
        <f ca="1">IF(高校一覧表!E5="","",高校一覧表!E5)</f>
        <v/>
      </c>
      <c r="H64" t="str">
        <f ca="1">IF(高校一覧表!D5="","",VLOOKUP(高校一覧表!D5,INDIRECT("高校"&amp;高校一覧表!C5&amp;"選手データ!A:O"),MATCH("ﾌﾘｶﾞﾅ(姓)",INDIRECT("高校"&amp;高校一覧表!C5&amp;"選手データ!1:1"),0),0)&amp;" "&amp;VLOOKUP(高校一覧表!D5,INDIRECT("高校"&amp;高校一覧表!C5&amp;"選手データ!A:O"),MATCH("ﾌﾘｶﾞﾅ(名)",INDIRECT("高校"&amp;高校一覧表!C5&amp;"選手データ!1:1"),0),0))</f>
        <v/>
      </c>
      <c r="I64" t="str">
        <f ca="1">IF(高校一覧表!E5="","",高校一覧表!E5)</f>
        <v/>
      </c>
      <c r="J64" t="str">
        <f ca="1">IF(高校一覧表!D5="","",VLOOKUP(高校一覧表!D5,INDIRECT("高校"&amp;高校一覧表!C5&amp;"選手データ!A:O"),MATCH("FAMILY NAME",INDIRECT("高校"&amp;高校一覧表!C5&amp;"選手データ!1:1"),0),0)&amp;" "&amp;VLOOKUP(高校一覧表!D5,INDIRECT("高校"&amp;高校一覧表!C5&amp;"選手データ!A:O"),MATCH("Firstname",INDIRECT("高校"&amp;高校一覧表!C5&amp;"選手データ!1:1"),0),0))</f>
        <v/>
      </c>
      <c r="K64" t="str">
        <f>IF(高校一覧表!D5="","","JPN")</f>
        <v/>
      </c>
      <c r="L64" t="str">
        <f>IF(高校一覧表!D5="","",IF(高校一覧表!C5="男",1,2))</f>
        <v/>
      </c>
      <c r="M64" t="str">
        <f>IF(高校一覧表!D5="","",高校一覧表!F5)</f>
        <v/>
      </c>
      <c r="N64" t="str">
        <f ca="1">IF(高校一覧表!D5="","",LEFT(VLOOKUP(高校一覧表!D5,INDIRECT("高校"&amp;高校一覧表!C5&amp;"選手データ!A:O"),MATCH("Birthday",INDIRECT("高校"&amp;高校一覧表!C5&amp;"選手データ!1:1"),0),0),4))</f>
        <v/>
      </c>
      <c r="O64" t="str">
        <f>IF(高校一覧表!D5="","","0")</f>
        <v/>
      </c>
      <c r="P64" t="str">
        <f>IF(高校一覧表!D5="","","千葉")</f>
        <v/>
      </c>
      <c r="R64" t="str">
        <f>IF(高校一覧表!G5="","",VLOOKUP(高校一覧表!G5,競技csv!$A:$O,MATCH("競技コード",競技csv!$1:$1,0),0))</f>
        <v/>
      </c>
      <c r="S64" t="str" cm="1">
        <f t="array" ref="S64">IF(高校一覧表!J5="","",高校一覧表!J5&amp;".")&amp;_xlfn.IFS(高校一覧表!K5="","",VLOOKUP(R64,競技csv!$B:$O,2,0)&lt;=31,TEXT(高校一覧表!K5,"00")&amp;".",TRUE,TEXT(高校一覧表!K5,"00")&amp;"m")&amp;IF(高校一覧表!L5="","",TEXT(高校一覧表!L5,"00"))</f>
        <v/>
      </c>
      <c r="T64" t="str">
        <f>IF(高校一覧表!G5="","","0")</f>
        <v/>
      </c>
      <c r="U64" t="str">
        <f>IF(高校一覧表!G5="","","2")</f>
        <v/>
      </c>
      <c r="V64" t="str">
        <f>IF(高校一覧表!M5="","",VLOOKUP(高校一覧表!M5,競技csv!$A:$O,MATCH("競技コード",競技csv!$1:$1,0),0))</f>
        <v/>
      </c>
      <c r="W64" t="str" cm="1">
        <f t="array" ref="W64">IF(高校一覧表!P5="","",高校一覧表!P5&amp;".")&amp;_xlfn.IFS(高校一覧表!Q5="","",VLOOKUP(V64,競技csv!$B:$O,2,0)&lt;=31,TEXT(高校一覧表!Q5,"00")&amp;".",TRUE,TEXT(高校一覧表!Q5,"00")&amp;"m")&amp;IF(高校一覧表!R5="","",TEXT(高校一覧表!R5,"00"))</f>
        <v/>
      </c>
      <c r="X64" t="str">
        <f>IF(高校一覧表!M5="","","0")</f>
        <v/>
      </c>
      <c r="Y64" t="str">
        <f>IF(高校一覧表!M5="","","2")</f>
        <v/>
      </c>
      <c r="Z64" t="str">
        <f>IF(高校一覧表!S5="","",VLOOKUP(高校一覧表!C5&amp;"子4X100mR",競技csv!A:O,MATCH("競技コード",競技csv!$1:$1,0),0))</f>
        <v/>
      </c>
      <c r="AA64" t="str">
        <f>IF(高校一覧表!T5="","",高校一覧表!T5&amp;".")&amp;IF(高校一覧表!U5="","",TEXT(高校一覧表!U5,"00")&amp;".")&amp;IF(高校一覧表!V5="","",TEXT(高校一覧表!V5,"00"))</f>
        <v/>
      </c>
      <c r="AB64" t="str">
        <f>IF(高校一覧表!S5="","","0")</f>
        <v/>
      </c>
      <c r="AC64" t="str">
        <f>IF(高校一覧表!S5="","","2")</f>
        <v/>
      </c>
    </row>
    <row r="65" spans="1:29" x14ac:dyDescent="0.45">
      <c r="A65">
        <f t="shared" si="0"/>
        <v>0</v>
      </c>
      <c r="B65" t="str">
        <f>IF(高校一覧表!D6="","",IF(高校一覧表!C6="男",30000+高校一覧表!D6,40000+高校一覧表!D6))</f>
        <v/>
      </c>
      <c r="C65" t="str">
        <f ca="1">IF(高校一覧表!D6="","",VLOOKUP(VLOOKUP(高校一覧表!D6,INDIRECT("高校"&amp;高校一覧表!C6&amp;"選手データ!A:O"),MATCH("所属",INDIRECT("高校"&amp;高校一覧表!C6&amp;"選手データ!1:1"),0),0),所属csv!$A:$H,MATCH("所属コード",所属csv!$1:$1,0),0))</f>
        <v/>
      </c>
      <c r="F65" t="str">
        <f>IF(高校一覧表!D6="","",高校一覧表!D6)</f>
        <v/>
      </c>
      <c r="G65" t="str">
        <f ca="1">IF(高校一覧表!E6="","",高校一覧表!E6)</f>
        <v/>
      </c>
      <c r="H65" t="str">
        <f ca="1">IF(高校一覧表!D6="","",VLOOKUP(高校一覧表!D6,INDIRECT("高校"&amp;高校一覧表!C6&amp;"選手データ!A:O"),MATCH("ﾌﾘｶﾞﾅ(姓)",INDIRECT("高校"&amp;高校一覧表!C6&amp;"選手データ!1:1"),0),0)&amp;" "&amp;VLOOKUP(高校一覧表!D6,INDIRECT("高校"&amp;高校一覧表!C6&amp;"選手データ!A:O"),MATCH("ﾌﾘｶﾞﾅ(名)",INDIRECT("高校"&amp;高校一覧表!C6&amp;"選手データ!1:1"),0),0))</f>
        <v/>
      </c>
      <c r="I65" t="str">
        <f ca="1">IF(高校一覧表!E6="","",高校一覧表!E6)</f>
        <v/>
      </c>
      <c r="J65" t="str">
        <f ca="1">IF(高校一覧表!D6="","",VLOOKUP(高校一覧表!D6,INDIRECT("高校"&amp;高校一覧表!C6&amp;"選手データ!A:O"),MATCH("FAMILY NAME",INDIRECT("高校"&amp;高校一覧表!C6&amp;"選手データ!1:1"),0),0)&amp;" "&amp;VLOOKUP(高校一覧表!D6,INDIRECT("高校"&amp;高校一覧表!C6&amp;"選手データ!A:O"),MATCH("Firstname",INDIRECT("高校"&amp;高校一覧表!C6&amp;"選手データ!1:1"),0),0))</f>
        <v/>
      </c>
      <c r="K65" t="str">
        <f>IF(高校一覧表!D6="","","JPN")</f>
        <v/>
      </c>
      <c r="L65" t="str">
        <f>IF(高校一覧表!D6="","",IF(高校一覧表!C6="男",1,2))</f>
        <v/>
      </c>
      <c r="M65" t="str">
        <f>IF(高校一覧表!D6="","",高校一覧表!F6)</f>
        <v/>
      </c>
      <c r="N65" t="str">
        <f ca="1">IF(高校一覧表!D6="","",LEFT(VLOOKUP(高校一覧表!D6,INDIRECT("高校"&amp;高校一覧表!C6&amp;"選手データ!A:O"),MATCH("Birthday",INDIRECT("高校"&amp;高校一覧表!C6&amp;"選手データ!1:1"),0),0),4))</f>
        <v/>
      </c>
      <c r="O65" t="str">
        <f>IF(高校一覧表!D6="","","0")</f>
        <v/>
      </c>
      <c r="P65" t="str">
        <f>IF(高校一覧表!D6="","","千葉")</f>
        <v/>
      </c>
      <c r="R65" t="str">
        <f>IF(高校一覧表!G6="","",VLOOKUP(高校一覧表!G6,競技csv!$A:$O,MATCH("競技コード",競技csv!$1:$1,0),0))</f>
        <v/>
      </c>
      <c r="S65" t="str" cm="1">
        <f t="array" ref="S65">IF(高校一覧表!J6="","",高校一覧表!J6&amp;".")&amp;_xlfn.IFS(高校一覧表!K6="","",VLOOKUP(R65,競技csv!$B:$O,2,0)&lt;=31,TEXT(高校一覧表!K6,"00")&amp;".",TRUE,TEXT(高校一覧表!K6,"00")&amp;"m")&amp;IF(高校一覧表!L6="","",TEXT(高校一覧表!L6,"00"))</f>
        <v/>
      </c>
      <c r="T65" t="str">
        <f>IF(高校一覧表!G6="","","0")</f>
        <v/>
      </c>
      <c r="U65" t="str">
        <f>IF(高校一覧表!G6="","","2")</f>
        <v/>
      </c>
      <c r="V65" t="str">
        <f>IF(高校一覧表!M6="","",VLOOKUP(高校一覧表!M6,競技csv!$A:$O,MATCH("競技コード",競技csv!$1:$1,0),0))</f>
        <v/>
      </c>
      <c r="W65" t="str" cm="1">
        <f t="array" ref="W65">IF(高校一覧表!P6="","",高校一覧表!P6&amp;".")&amp;_xlfn.IFS(高校一覧表!Q6="","",VLOOKUP(V65,競技csv!$B:$O,2,0)&lt;=31,TEXT(高校一覧表!Q6,"00")&amp;".",TRUE,TEXT(高校一覧表!Q6,"00")&amp;"m")&amp;IF(高校一覧表!R6="","",TEXT(高校一覧表!R6,"00"))</f>
        <v/>
      </c>
      <c r="X65" t="str">
        <f>IF(高校一覧表!M6="","","0")</f>
        <v/>
      </c>
      <c r="Y65" t="str">
        <f>IF(高校一覧表!M6="","","2")</f>
        <v/>
      </c>
      <c r="Z65" t="str">
        <f>IF(高校一覧表!S6="","",VLOOKUP(高校一覧表!C6&amp;"子4X100mR",競技csv!A:O,MATCH("競技コード",競技csv!$1:$1,0),0))</f>
        <v/>
      </c>
      <c r="AA65" t="str">
        <f>IF(高校一覧表!T6="","",高校一覧表!T6&amp;".")&amp;IF(高校一覧表!U6="","",TEXT(高校一覧表!U6,"00")&amp;".")&amp;IF(高校一覧表!V6="","",TEXT(高校一覧表!V6,"00"))</f>
        <v/>
      </c>
      <c r="AB65" t="str">
        <f>IF(高校一覧表!S6="","","0")</f>
        <v/>
      </c>
      <c r="AC65" t="str">
        <f>IF(高校一覧表!S6="","","2")</f>
        <v/>
      </c>
    </row>
    <row r="66" spans="1:29" x14ac:dyDescent="0.45">
      <c r="A66">
        <f t="shared" si="0"/>
        <v>0</v>
      </c>
      <c r="B66" t="str">
        <f>IF(高校一覧表!D7="","",IF(高校一覧表!C7="男",30000+高校一覧表!D7,40000+高校一覧表!D7))</f>
        <v/>
      </c>
      <c r="C66" t="str">
        <f ca="1">IF(高校一覧表!D7="","",VLOOKUP(VLOOKUP(高校一覧表!D7,INDIRECT("高校"&amp;高校一覧表!C7&amp;"選手データ!A:O"),MATCH("所属",INDIRECT("高校"&amp;高校一覧表!C7&amp;"選手データ!1:1"),0),0),所属csv!$A:$H,MATCH("所属コード",所属csv!$1:$1,0),0))</f>
        <v/>
      </c>
      <c r="F66" t="str">
        <f>IF(高校一覧表!D7="","",高校一覧表!D7)</f>
        <v/>
      </c>
      <c r="G66" t="str">
        <f ca="1">IF(高校一覧表!E7="","",高校一覧表!E7)</f>
        <v/>
      </c>
      <c r="H66" t="str">
        <f ca="1">IF(高校一覧表!D7="","",VLOOKUP(高校一覧表!D7,INDIRECT("高校"&amp;高校一覧表!C7&amp;"選手データ!A:O"),MATCH("ﾌﾘｶﾞﾅ(姓)",INDIRECT("高校"&amp;高校一覧表!C7&amp;"選手データ!1:1"),0),0)&amp;" "&amp;VLOOKUP(高校一覧表!D7,INDIRECT("高校"&amp;高校一覧表!C7&amp;"選手データ!A:O"),MATCH("ﾌﾘｶﾞﾅ(名)",INDIRECT("高校"&amp;高校一覧表!C7&amp;"選手データ!1:1"),0),0))</f>
        <v/>
      </c>
      <c r="I66" t="str">
        <f ca="1">IF(高校一覧表!E7="","",高校一覧表!E7)</f>
        <v/>
      </c>
      <c r="J66" t="str">
        <f ca="1">IF(高校一覧表!D7="","",VLOOKUP(高校一覧表!D7,INDIRECT("高校"&amp;高校一覧表!C7&amp;"選手データ!A:O"),MATCH("FAMILY NAME",INDIRECT("高校"&amp;高校一覧表!C7&amp;"選手データ!1:1"),0),0)&amp;" "&amp;VLOOKUP(高校一覧表!D7,INDIRECT("高校"&amp;高校一覧表!C7&amp;"選手データ!A:O"),MATCH("Firstname",INDIRECT("高校"&amp;高校一覧表!C7&amp;"選手データ!1:1"),0),0))</f>
        <v/>
      </c>
      <c r="K66" t="str">
        <f>IF(高校一覧表!D7="","","JPN")</f>
        <v/>
      </c>
      <c r="L66" t="str">
        <f>IF(高校一覧表!D7="","",IF(高校一覧表!C7="男",1,2))</f>
        <v/>
      </c>
      <c r="M66" t="str">
        <f>IF(高校一覧表!D7="","",高校一覧表!F7)</f>
        <v/>
      </c>
      <c r="N66" t="str">
        <f ca="1">IF(高校一覧表!D7="","",LEFT(VLOOKUP(高校一覧表!D7,INDIRECT("高校"&amp;高校一覧表!C7&amp;"選手データ!A:O"),MATCH("Birthday",INDIRECT("高校"&amp;高校一覧表!C7&amp;"選手データ!1:1"),0),0),4))</f>
        <v/>
      </c>
      <c r="O66" t="str">
        <f>IF(高校一覧表!D7="","","0")</f>
        <v/>
      </c>
      <c r="P66" t="str">
        <f>IF(高校一覧表!D7="","","千葉")</f>
        <v/>
      </c>
      <c r="R66" t="str">
        <f>IF(高校一覧表!G7="","",VLOOKUP(高校一覧表!G7,競技csv!$A:$O,MATCH("競技コード",競技csv!$1:$1,0),0))</f>
        <v/>
      </c>
      <c r="S66" t="str" cm="1">
        <f t="array" ref="S66">IF(高校一覧表!J7="","",高校一覧表!J7&amp;".")&amp;_xlfn.IFS(高校一覧表!K7="","",VLOOKUP(R66,競技csv!$B:$O,2,0)&lt;=31,TEXT(高校一覧表!K7,"00")&amp;".",TRUE,TEXT(高校一覧表!K7,"00")&amp;"m")&amp;IF(高校一覧表!L7="","",TEXT(高校一覧表!L7,"00"))</f>
        <v/>
      </c>
      <c r="T66" t="str">
        <f>IF(高校一覧表!G7="","","0")</f>
        <v/>
      </c>
      <c r="U66" t="str">
        <f>IF(高校一覧表!G7="","","2")</f>
        <v/>
      </c>
      <c r="V66" t="str">
        <f>IF(高校一覧表!M7="","",VLOOKUP(高校一覧表!M7,競技csv!$A:$O,MATCH("競技コード",競技csv!$1:$1,0),0))</f>
        <v/>
      </c>
      <c r="W66" t="str" cm="1">
        <f t="array" ref="W66">IF(高校一覧表!P7="","",高校一覧表!P7&amp;".")&amp;_xlfn.IFS(高校一覧表!Q7="","",VLOOKUP(V66,競技csv!$B:$O,2,0)&lt;=31,TEXT(高校一覧表!Q7,"00")&amp;".",TRUE,TEXT(高校一覧表!Q7,"00")&amp;"m")&amp;IF(高校一覧表!R7="","",TEXT(高校一覧表!R7,"00"))</f>
        <v/>
      </c>
      <c r="X66" t="str">
        <f>IF(高校一覧表!M7="","","0")</f>
        <v/>
      </c>
      <c r="Y66" t="str">
        <f>IF(高校一覧表!M7="","","2")</f>
        <v/>
      </c>
      <c r="Z66" t="str">
        <f>IF(高校一覧表!S7="","",VLOOKUP(高校一覧表!C7&amp;"子4X100mR",競技csv!A:O,MATCH("競技コード",競技csv!$1:$1,0),0))</f>
        <v/>
      </c>
      <c r="AA66" t="str">
        <f>IF(高校一覧表!T7="","",高校一覧表!T7&amp;".")&amp;IF(高校一覧表!U7="","",TEXT(高校一覧表!U7,"00")&amp;".")&amp;IF(高校一覧表!V7="","",TEXT(高校一覧表!V7,"00"))</f>
        <v/>
      </c>
      <c r="AB66" t="str">
        <f>IF(高校一覧表!S7="","","0")</f>
        <v/>
      </c>
      <c r="AC66" t="str">
        <f>IF(高校一覧表!S7="","","2")</f>
        <v/>
      </c>
    </row>
    <row r="67" spans="1:29" x14ac:dyDescent="0.45">
      <c r="A67">
        <f t="shared" ref="A67:A121" si="1">IF(B67="",A66,A66+1)</f>
        <v>0</v>
      </c>
      <c r="B67" t="str">
        <f>IF(高校一覧表!D8="","",IF(高校一覧表!C8="男",30000+高校一覧表!D8,40000+高校一覧表!D8))</f>
        <v/>
      </c>
      <c r="C67" t="str">
        <f ca="1">IF(高校一覧表!D8="","",VLOOKUP(VLOOKUP(高校一覧表!D8,INDIRECT("高校"&amp;高校一覧表!C8&amp;"選手データ!A:O"),MATCH("所属",INDIRECT("高校"&amp;高校一覧表!C8&amp;"選手データ!1:1"),0),0),所属csv!$A:$H,MATCH("所属コード",所属csv!$1:$1,0),0))</f>
        <v/>
      </c>
      <c r="F67" t="str">
        <f>IF(高校一覧表!D8="","",高校一覧表!D8)</f>
        <v/>
      </c>
      <c r="G67" t="str">
        <f ca="1">IF(高校一覧表!E8="","",高校一覧表!E8)</f>
        <v/>
      </c>
      <c r="H67" t="str">
        <f ca="1">IF(高校一覧表!D8="","",VLOOKUP(高校一覧表!D8,INDIRECT("高校"&amp;高校一覧表!C8&amp;"選手データ!A:O"),MATCH("ﾌﾘｶﾞﾅ(姓)",INDIRECT("高校"&amp;高校一覧表!C8&amp;"選手データ!1:1"),0),0)&amp;" "&amp;VLOOKUP(高校一覧表!D8,INDIRECT("高校"&amp;高校一覧表!C8&amp;"選手データ!A:O"),MATCH("ﾌﾘｶﾞﾅ(名)",INDIRECT("高校"&amp;高校一覧表!C8&amp;"選手データ!1:1"),0),0))</f>
        <v/>
      </c>
      <c r="I67" t="str">
        <f ca="1">IF(高校一覧表!E8="","",高校一覧表!E8)</f>
        <v/>
      </c>
      <c r="J67" t="str">
        <f ca="1">IF(高校一覧表!D8="","",VLOOKUP(高校一覧表!D8,INDIRECT("高校"&amp;高校一覧表!C8&amp;"選手データ!A:O"),MATCH("FAMILY NAME",INDIRECT("高校"&amp;高校一覧表!C8&amp;"選手データ!1:1"),0),0)&amp;" "&amp;VLOOKUP(高校一覧表!D8,INDIRECT("高校"&amp;高校一覧表!C8&amp;"選手データ!A:O"),MATCH("Firstname",INDIRECT("高校"&amp;高校一覧表!C8&amp;"選手データ!1:1"),0),0))</f>
        <v/>
      </c>
      <c r="K67" t="str">
        <f>IF(高校一覧表!D8="","","JPN")</f>
        <v/>
      </c>
      <c r="L67" t="str">
        <f>IF(高校一覧表!D8="","",IF(高校一覧表!C8="男",1,2))</f>
        <v/>
      </c>
      <c r="M67" t="str">
        <f>IF(高校一覧表!D8="","",高校一覧表!F8)</f>
        <v/>
      </c>
      <c r="N67" t="str">
        <f ca="1">IF(高校一覧表!D8="","",LEFT(VLOOKUP(高校一覧表!D8,INDIRECT("高校"&amp;高校一覧表!C8&amp;"選手データ!A:O"),MATCH("Birthday",INDIRECT("高校"&amp;高校一覧表!C8&amp;"選手データ!1:1"),0),0),4))</f>
        <v/>
      </c>
      <c r="O67" t="str">
        <f>IF(高校一覧表!D8="","","0")</f>
        <v/>
      </c>
      <c r="P67" t="str">
        <f>IF(高校一覧表!D8="","","千葉")</f>
        <v/>
      </c>
      <c r="R67" t="str">
        <f>IF(高校一覧表!G8="","",VLOOKUP(高校一覧表!G8,競技csv!$A:$O,MATCH("競技コード",競技csv!$1:$1,0),0))</f>
        <v/>
      </c>
      <c r="S67" t="str" cm="1">
        <f t="array" ref="S67">IF(高校一覧表!J8="","",高校一覧表!J8&amp;".")&amp;_xlfn.IFS(高校一覧表!K8="","",VLOOKUP(R67,競技csv!$B:$O,2,0)&lt;=31,TEXT(高校一覧表!K8,"00")&amp;".",TRUE,TEXT(高校一覧表!K8,"00")&amp;"m")&amp;IF(高校一覧表!L8="","",TEXT(高校一覧表!L8,"00"))</f>
        <v/>
      </c>
      <c r="T67" t="str">
        <f>IF(高校一覧表!G8="","","0")</f>
        <v/>
      </c>
      <c r="U67" t="str">
        <f>IF(高校一覧表!G8="","","2")</f>
        <v/>
      </c>
      <c r="V67" t="str">
        <f>IF(高校一覧表!M8="","",VLOOKUP(高校一覧表!M8,競技csv!$A:$O,MATCH("競技コード",競技csv!$1:$1,0),0))</f>
        <v/>
      </c>
      <c r="W67" t="str" cm="1">
        <f t="array" ref="W67">IF(高校一覧表!P8="","",高校一覧表!P8&amp;".")&amp;_xlfn.IFS(高校一覧表!Q8="","",VLOOKUP(V67,競技csv!$B:$O,2,0)&lt;=31,TEXT(高校一覧表!Q8,"00")&amp;".",TRUE,TEXT(高校一覧表!Q8,"00")&amp;"m")&amp;IF(高校一覧表!R8="","",TEXT(高校一覧表!R8,"00"))</f>
        <v/>
      </c>
      <c r="X67" t="str">
        <f>IF(高校一覧表!M8="","","0")</f>
        <v/>
      </c>
      <c r="Y67" t="str">
        <f>IF(高校一覧表!M8="","","2")</f>
        <v/>
      </c>
      <c r="Z67" t="str">
        <f>IF(高校一覧表!S8="","",VLOOKUP(高校一覧表!C8&amp;"子4X100mR",競技csv!A:O,MATCH("競技コード",競技csv!$1:$1,0),0))</f>
        <v/>
      </c>
      <c r="AA67" t="str">
        <f>IF(高校一覧表!T8="","",高校一覧表!T8&amp;".")&amp;IF(高校一覧表!U8="","",TEXT(高校一覧表!U8,"00")&amp;".")&amp;IF(高校一覧表!V8="","",TEXT(高校一覧表!V8,"00"))</f>
        <v/>
      </c>
      <c r="AB67" t="str">
        <f>IF(高校一覧表!S8="","","0")</f>
        <v/>
      </c>
      <c r="AC67" t="str">
        <f>IF(高校一覧表!S8="","","2")</f>
        <v/>
      </c>
    </row>
    <row r="68" spans="1:29" x14ac:dyDescent="0.45">
      <c r="A68">
        <f t="shared" si="1"/>
        <v>0</v>
      </c>
      <c r="B68" t="str">
        <f>IF(高校一覧表!D9="","",IF(高校一覧表!C9="男",30000+高校一覧表!D9,40000+高校一覧表!D9))</f>
        <v/>
      </c>
      <c r="C68" t="str">
        <f ca="1">IF(高校一覧表!D9="","",VLOOKUP(VLOOKUP(高校一覧表!D9,INDIRECT("高校"&amp;高校一覧表!C9&amp;"選手データ!A:O"),MATCH("所属",INDIRECT("高校"&amp;高校一覧表!C9&amp;"選手データ!1:1"),0),0),所属csv!$A:$H,MATCH("所属コード",所属csv!$1:$1,0),0))</f>
        <v/>
      </c>
      <c r="F68" t="str">
        <f>IF(高校一覧表!D9="","",高校一覧表!D9)</f>
        <v/>
      </c>
      <c r="G68" t="str">
        <f ca="1">IF(高校一覧表!E9="","",高校一覧表!E9)</f>
        <v/>
      </c>
      <c r="H68" t="str">
        <f ca="1">IF(高校一覧表!D9="","",VLOOKUP(高校一覧表!D9,INDIRECT("高校"&amp;高校一覧表!C9&amp;"選手データ!A:O"),MATCH("ﾌﾘｶﾞﾅ(姓)",INDIRECT("高校"&amp;高校一覧表!C9&amp;"選手データ!1:1"),0),0)&amp;" "&amp;VLOOKUP(高校一覧表!D9,INDIRECT("高校"&amp;高校一覧表!C9&amp;"選手データ!A:O"),MATCH("ﾌﾘｶﾞﾅ(名)",INDIRECT("高校"&amp;高校一覧表!C9&amp;"選手データ!1:1"),0),0))</f>
        <v/>
      </c>
      <c r="I68" t="str">
        <f ca="1">IF(高校一覧表!E9="","",高校一覧表!E9)</f>
        <v/>
      </c>
      <c r="J68" t="str">
        <f ca="1">IF(高校一覧表!D9="","",VLOOKUP(高校一覧表!D9,INDIRECT("高校"&amp;高校一覧表!C9&amp;"選手データ!A:O"),MATCH("FAMILY NAME",INDIRECT("高校"&amp;高校一覧表!C9&amp;"選手データ!1:1"),0),0)&amp;" "&amp;VLOOKUP(高校一覧表!D9,INDIRECT("高校"&amp;高校一覧表!C9&amp;"選手データ!A:O"),MATCH("Firstname",INDIRECT("高校"&amp;高校一覧表!C9&amp;"選手データ!1:1"),0),0))</f>
        <v/>
      </c>
      <c r="K68" t="str">
        <f>IF(高校一覧表!D9="","","JPN")</f>
        <v/>
      </c>
      <c r="L68" t="str">
        <f>IF(高校一覧表!D9="","",IF(高校一覧表!C9="男",1,2))</f>
        <v/>
      </c>
      <c r="M68" t="str">
        <f>IF(高校一覧表!D9="","",高校一覧表!F9)</f>
        <v/>
      </c>
      <c r="N68" t="str">
        <f ca="1">IF(高校一覧表!D9="","",LEFT(VLOOKUP(高校一覧表!D9,INDIRECT("高校"&amp;高校一覧表!C9&amp;"選手データ!A:O"),MATCH("Birthday",INDIRECT("高校"&amp;高校一覧表!C9&amp;"選手データ!1:1"),0),0),4))</f>
        <v/>
      </c>
      <c r="O68" t="str">
        <f>IF(高校一覧表!D9="","","0")</f>
        <v/>
      </c>
      <c r="P68" t="str">
        <f>IF(高校一覧表!D9="","","千葉")</f>
        <v/>
      </c>
      <c r="R68" t="str">
        <f>IF(高校一覧表!G9="","",VLOOKUP(高校一覧表!G9,競技csv!$A:$O,MATCH("競技コード",競技csv!$1:$1,0),0))</f>
        <v/>
      </c>
      <c r="S68" t="str" cm="1">
        <f t="array" ref="S68">IF(高校一覧表!J9="","",高校一覧表!J9&amp;".")&amp;_xlfn.IFS(高校一覧表!K9="","",VLOOKUP(R68,競技csv!$B:$O,2,0)&lt;=31,TEXT(高校一覧表!K9,"00")&amp;".",TRUE,TEXT(高校一覧表!K9,"00")&amp;"m")&amp;IF(高校一覧表!L9="","",TEXT(高校一覧表!L9,"00"))</f>
        <v/>
      </c>
      <c r="T68" t="str">
        <f>IF(高校一覧表!G9="","","0")</f>
        <v/>
      </c>
      <c r="U68" t="str">
        <f>IF(高校一覧表!G9="","","2")</f>
        <v/>
      </c>
      <c r="V68" t="str">
        <f>IF(高校一覧表!M9="","",VLOOKUP(高校一覧表!M9,競技csv!$A:$O,MATCH("競技コード",競技csv!$1:$1,0),0))</f>
        <v/>
      </c>
      <c r="W68" t="str" cm="1">
        <f t="array" ref="W68">IF(高校一覧表!P9="","",高校一覧表!P9&amp;".")&amp;_xlfn.IFS(高校一覧表!Q9="","",VLOOKUP(V68,競技csv!$B:$O,2,0)&lt;=31,TEXT(高校一覧表!Q9,"00")&amp;".",TRUE,TEXT(高校一覧表!Q9,"00")&amp;"m")&amp;IF(高校一覧表!R9="","",TEXT(高校一覧表!R9,"00"))</f>
        <v/>
      </c>
      <c r="X68" t="str">
        <f>IF(高校一覧表!M9="","","0")</f>
        <v/>
      </c>
      <c r="Y68" t="str">
        <f>IF(高校一覧表!M9="","","2")</f>
        <v/>
      </c>
      <c r="Z68" t="str">
        <f>IF(高校一覧表!S9="","",VLOOKUP(高校一覧表!C9&amp;"子4X100mR",競技csv!A:O,MATCH("競技コード",競技csv!$1:$1,0),0))</f>
        <v/>
      </c>
      <c r="AA68" t="str">
        <f>IF(高校一覧表!T9="","",高校一覧表!T9&amp;".")&amp;IF(高校一覧表!U9="","",TEXT(高校一覧表!U9,"00")&amp;".")&amp;IF(高校一覧表!V9="","",TEXT(高校一覧表!V9,"00"))</f>
        <v/>
      </c>
      <c r="AB68" t="str">
        <f>IF(高校一覧表!S9="","","0")</f>
        <v/>
      </c>
      <c r="AC68" t="str">
        <f>IF(高校一覧表!S9="","","2")</f>
        <v/>
      </c>
    </row>
    <row r="69" spans="1:29" x14ac:dyDescent="0.45">
      <c r="A69">
        <f t="shared" si="1"/>
        <v>0</v>
      </c>
      <c r="B69" t="str">
        <f>IF(高校一覧表!D10="","",IF(高校一覧表!C10="男",30000+高校一覧表!D10,40000+高校一覧表!D10))</f>
        <v/>
      </c>
      <c r="C69" t="str">
        <f ca="1">IF(高校一覧表!D10="","",VLOOKUP(VLOOKUP(高校一覧表!D10,INDIRECT("高校"&amp;高校一覧表!C10&amp;"選手データ!A:O"),MATCH("所属",INDIRECT("高校"&amp;高校一覧表!C10&amp;"選手データ!1:1"),0),0),所属csv!$A:$H,MATCH("所属コード",所属csv!$1:$1,0),0))</f>
        <v/>
      </c>
      <c r="F69" t="str">
        <f>IF(高校一覧表!D10="","",高校一覧表!D10)</f>
        <v/>
      </c>
      <c r="G69" t="str">
        <f ca="1">IF(高校一覧表!E10="","",高校一覧表!E10)</f>
        <v/>
      </c>
      <c r="H69" t="str">
        <f ca="1">IF(高校一覧表!D10="","",VLOOKUP(高校一覧表!D10,INDIRECT("高校"&amp;高校一覧表!C10&amp;"選手データ!A:O"),MATCH("ﾌﾘｶﾞﾅ(姓)",INDIRECT("高校"&amp;高校一覧表!C10&amp;"選手データ!1:1"),0),0)&amp;" "&amp;VLOOKUP(高校一覧表!D10,INDIRECT("高校"&amp;高校一覧表!C10&amp;"選手データ!A:O"),MATCH("ﾌﾘｶﾞﾅ(名)",INDIRECT("高校"&amp;高校一覧表!C10&amp;"選手データ!1:1"),0),0))</f>
        <v/>
      </c>
      <c r="I69" t="str">
        <f ca="1">IF(高校一覧表!E10="","",高校一覧表!E10)</f>
        <v/>
      </c>
      <c r="J69" t="str">
        <f ca="1">IF(高校一覧表!D10="","",VLOOKUP(高校一覧表!D10,INDIRECT("高校"&amp;高校一覧表!C10&amp;"選手データ!A:O"),MATCH("FAMILY NAME",INDIRECT("高校"&amp;高校一覧表!C10&amp;"選手データ!1:1"),0),0)&amp;" "&amp;VLOOKUP(高校一覧表!D10,INDIRECT("高校"&amp;高校一覧表!C10&amp;"選手データ!A:O"),MATCH("Firstname",INDIRECT("高校"&amp;高校一覧表!C10&amp;"選手データ!1:1"),0),0))</f>
        <v/>
      </c>
      <c r="K69" t="str">
        <f>IF(高校一覧表!D10="","","JPN")</f>
        <v/>
      </c>
      <c r="L69" t="str">
        <f>IF(高校一覧表!D10="","",IF(高校一覧表!C10="男",1,2))</f>
        <v/>
      </c>
      <c r="M69" t="str">
        <f>IF(高校一覧表!D10="","",高校一覧表!F10)</f>
        <v/>
      </c>
      <c r="N69" t="str">
        <f ca="1">IF(高校一覧表!D10="","",LEFT(VLOOKUP(高校一覧表!D10,INDIRECT("高校"&amp;高校一覧表!C10&amp;"選手データ!A:O"),MATCH("Birthday",INDIRECT("高校"&amp;高校一覧表!C10&amp;"選手データ!1:1"),0),0),4))</f>
        <v/>
      </c>
      <c r="O69" t="str">
        <f>IF(高校一覧表!D10="","","0")</f>
        <v/>
      </c>
      <c r="P69" t="str">
        <f>IF(高校一覧表!D10="","","千葉")</f>
        <v/>
      </c>
      <c r="R69" t="str">
        <f>IF(高校一覧表!G10="","",VLOOKUP(高校一覧表!G10,競技csv!$A:$O,MATCH("競技コード",競技csv!$1:$1,0),0))</f>
        <v/>
      </c>
      <c r="S69" t="str" cm="1">
        <f t="array" ref="S69">IF(高校一覧表!J10="","",高校一覧表!J10&amp;".")&amp;_xlfn.IFS(高校一覧表!K10="","",VLOOKUP(R69,競技csv!$B:$O,2,0)&lt;=31,TEXT(高校一覧表!K10,"00")&amp;".",TRUE,TEXT(高校一覧表!K10,"00")&amp;"m")&amp;IF(高校一覧表!L10="","",TEXT(高校一覧表!L10,"00"))</f>
        <v/>
      </c>
      <c r="T69" t="str">
        <f>IF(高校一覧表!G10="","","0")</f>
        <v/>
      </c>
      <c r="U69" t="str">
        <f>IF(高校一覧表!G10="","","2")</f>
        <v/>
      </c>
      <c r="V69" t="str">
        <f>IF(高校一覧表!M10="","",VLOOKUP(高校一覧表!M10,競技csv!$A:$O,MATCH("競技コード",競技csv!$1:$1,0),0))</f>
        <v/>
      </c>
      <c r="W69" t="str" cm="1">
        <f t="array" ref="W69">IF(高校一覧表!P10="","",高校一覧表!P10&amp;".")&amp;_xlfn.IFS(高校一覧表!Q10="","",VLOOKUP(V69,競技csv!$B:$O,2,0)&lt;=31,TEXT(高校一覧表!Q10,"00")&amp;".",TRUE,TEXT(高校一覧表!Q10,"00")&amp;"m")&amp;IF(高校一覧表!R10="","",TEXT(高校一覧表!R10,"00"))</f>
        <v/>
      </c>
      <c r="X69" t="str">
        <f>IF(高校一覧表!M10="","","0")</f>
        <v/>
      </c>
      <c r="Y69" t="str">
        <f>IF(高校一覧表!M10="","","2")</f>
        <v/>
      </c>
      <c r="Z69" t="str">
        <f>IF(高校一覧表!S10="","",VLOOKUP(高校一覧表!C10&amp;"子4X100mR",競技csv!A:O,MATCH("競技コード",競技csv!$1:$1,0),0))</f>
        <v/>
      </c>
      <c r="AA69" t="str">
        <f>IF(高校一覧表!T10="","",高校一覧表!T10&amp;".")&amp;IF(高校一覧表!U10="","",TEXT(高校一覧表!U10,"00")&amp;".")&amp;IF(高校一覧表!V10="","",TEXT(高校一覧表!V10,"00"))</f>
        <v/>
      </c>
      <c r="AB69" t="str">
        <f>IF(高校一覧表!S10="","","0")</f>
        <v/>
      </c>
      <c r="AC69" t="str">
        <f>IF(高校一覧表!S10="","","2")</f>
        <v/>
      </c>
    </row>
    <row r="70" spans="1:29" x14ac:dyDescent="0.45">
      <c r="A70">
        <f t="shared" si="1"/>
        <v>0</v>
      </c>
      <c r="B70" t="str">
        <f>IF(高校一覧表!D11="","",IF(高校一覧表!C11="男",30000+高校一覧表!D11,40000+高校一覧表!D11))</f>
        <v/>
      </c>
      <c r="C70" t="str">
        <f ca="1">IF(高校一覧表!D11="","",VLOOKUP(VLOOKUP(高校一覧表!D11,INDIRECT("高校"&amp;高校一覧表!C11&amp;"選手データ!A:O"),MATCH("所属",INDIRECT("高校"&amp;高校一覧表!C11&amp;"選手データ!1:1"),0),0),所属csv!$A:$H,MATCH("所属コード",所属csv!$1:$1,0),0))</f>
        <v/>
      </c>
      <c r="F70" t="str">
        <f>IF(高校一覧表!D11="","",高校一覧表!D11)</f>
        <v/>
      </c>
      <c r="G70" t="str">
        <f ca="1">IF(高校一覧表!E11="","",高校一覧表!E11)</f>
        <v/>
      </c>
      <c r="H70" t="str">
        <f ca="1">IF(高校一覧表!D11="","",VLOOKUP(高校一覧表!D11,INDIRECT("高校"&amp;高校一覧表!C11&amp;"選手データ!A:O"),MATCH("ﾌﾘｶﾞﾅ(姓)",INDIRECT("高校"&amp;高校一覧表!C11&amp;"選手データ!1:1"),0),0)&amp;" "&amp;VLOOKUP(高校一覧表!D11,INDIRECT("高校"&amp;高校一覧表!C11&amp;"選手データ!A:O"),MATCH("ﾌﾘｶﾞﾅ(名)",INDIRECT("高校"&amp;高校一覧表!C11&amp;"選手データ!1:1"),0),0))</f>
        <v/>
      </c>
      <c r="I70" t="str">
        <f ca="1">IF(高校一覧表!E11="","",高校一覧表!E11)</f>
        <v/>
      </c>
      <c r="J70" t="str">
        <f ca="1">IF(高校一覧表!D11="","",VLOOKUP(高校一覧表!D11,INDIRECT("高校"&amp;高校一覧表!C11&amp;"選手データ!A:O"),MATCH("FAMILY NAME",INDIRECT("高校"&amp;高校一覧表!C11&amp;"選手データ!1:1"),0),0)&amp;" "&amp;VLOOKUP(高校一覧表!D11,INDIRECT("高校"&amp;高校一覧表!C11&amp;"選手データ!A:O"),MATCH("Firstname",INDIRECT("高校"&amp;高校一覧表!C11&amp;"選手データ!1:1"),0),0))</f>
        <v/>
      </c>
      <c r="K70" t="str">
        <f>IF(高校一覧表!D11="","","JPN")</f>
        <v/>
      </c>
      <c r="L70" t="str">
        <f>IF(高校一覧表!D11="","",IF(高校一覧表!C11="男",1,2))</f>
        <v/>
      </c>
      <c r="M70" t="str">
        <f>IF(高校一覧表!D11="","",高校一覧表!F11)</f>
        <v/>
      </c>
      <c r="N70" t="str">
        <f ca="1">IF(高校一覧表!D11="","",LEFT(VLOOKUP(高校一覧表!D11,INDIRECT("高校"&amp;高校一覧表!C11&amp;"選手データ!A:O"),MATCH("Birthday",INDIRECT("高校"&amp;高校一覧表!C11&amp;"選手データ!1:1"),0),0),4))</f>
        <v/>
      </c>
      <c r="O70" t="str">
        <f>IF(高校一覧表!D11="","","0")</f>
        <v/>
      </c>
      <c r="P70" t="str">
        <f>IF(高校一覧表!D11="","","千葉")</f>
        <v/>
      </c>
      <c r="R70" t="str">
        <f>IF(高校一覧表!G11="","",VLOOKUP(高校一覧表!G11,競技csv!$A:$O,MATCH("競技コード",競技csv!$1:$1,0),0))</f>
        <v/>
      </c>
      <c r="S70" t="str" cm="1">
        <f t="array" ref="S70">IF(高校一覧表!J11="","",高校一覧表!J11&amp;".")&amp;_xlfn.IFS(高校一覧表!K11="","",VLOOKUP(R70,競技csv!$B:$O,2,0)&lt;=31,TEXT(高校一覧表!K11,"00")&amp;".",TRUE,TEXT(高校一覧表!K11,"00")&amp;"m")&amp;IF(高校一覧表!L11="","",TEXT(高校一覧表!L11,"00"))</f>
        <v/>
      </c>
      <c r="T70" t="str">
        <f>IF(高校一覧表!G11="","","0")</f>
        <v/>
      </c>
      <c r="U70" t="str">
        <f>IF(高校一覧表!G11="","","2")</f>
        <v/>
      </c>
      <c r="V70" t="str">
        <f>IF(高校一覧表!M11="","",VLOOKUP(高校一覧表!M11,競技csv!$A:$O,MATCH("競技コード",競技csv!$1:$1,0),0))</f>
        <v/>
      </c>
      <c r="W70" t="str" cm="1">
        <f t="array" ref="W70">IF(高校一覧表!P11="","",高校一覧表!P11&amp;".")&amp;_xlfn.IFS(高校一覧表!Q11="","",VLOOKUP(V70,競技csv!$B:$O,2,0)&lt;=31,TEXT(高校一覧表!Q11,"00")&amp;".",TRUE,TEXT(高校一覧表!Q11,"00")&amp;"m")&amp;IF(高校一覧表!R11="","",TEXT(高校一覧表!R11,"00"))</f>
        <v/>
      </c>
      <c r="X70" t="str">
        <f>IF(高校一覧表!M11="","","0")</f>
        <v/>
      </c>
      <c r="Y70" t="str">
        <f>IF(高校一覧表!M11="","","2")</f>
        <v/>
      </c>
      <c r="Z70" t="str">
        <f>IF(高校一覧表!S11="","",VLOOKUP(高校一覧表!C11&amp;"子4X100mR",競技csv!A:O,MATCH("競技コード",競技csv!$1:$1,0),0))</f>
        <v/>
      </c>
      <c r="AA70" t="str">
        <f>IF(高校一覧表!T11="","",高校一覧表!T11&amp;".")&amp;IF(高校一覧表!U11="","",TEXT(高校一覧表!U11,"00")&amp;".")&amp;IF(高校一覧表!V11="","",TEXT(高校一覧表!V11,"00"))</f>
        <v/>
      </c>
      <c r="AB70" t="str">
        <f>IF(高校一覧表!S11="","","0")</f>
        <v/>
      </c>
      <c r="AC70" t="str">
        <f>IF(高校一覧表!S11="","","2")</f>
        <v/>
      </c>
    </row>
    <row r="71" spans="1:29" x14ac:dyDescent="0.45">
      <c r="A71">
        <f t="shared" si="1"/>
        <v>0</v>
      </c>
      <c r="B71" t="str">
        <f>IF(高校一覧表!D12="","",IF(高校一覧表!C12="男",30000+高校一覧表!D12,40000+高校一覧表!D12))</f>
        <v/>
      </c>
      <c r="C71" t="str">
        <f ca="1">IF(高校一覧表!D12="","",VLOOKUP(VLOOKUP(高校一覧表!D12,INDIRECT("高校"&amp;高校一覧表!C12&amp;"選手データ!A:O"),MATCH("所属",INDIRECT("高校"&amp;高校一覧表!C12&amp;"選手データ!1:1"),0),0),所属csv!$A:$H,MATCH("所属コード",所属csv!$1:$1,0),0))</f>
        <v/>
      </c>
      <c r="F71" t="str">
        <f>IF(高校一覧表!D12="","",高校一覧表!D12)</f>
        <v/>
      </c>
      <c r="G71" t="str">
        <f ca="1">IF(高校一覧表!E12="","",高校一覧表!E12)</f>
        <v/>
      </c>
      <c r="H71" t="str">
        <f ca="1">IF(高校一覧表!D12="","",VLOOKUP(高校一覧表!D12,INDIRECT("高校"&amp;高校一覧表!C12&amp;"選手データ!A:O"),MATCH("ﾌﾘｶﾞﾅ(姓)",INDIRECT("高校"&amp;高校一覧表!C12&amp;"選手データ!1:1"),0),0)&amp;" "&amp;VLOOKUP(高校一覧表!D12,INDIRECT("高校"&amp;高校一覧表!C12&amp;"選手データ!A:O"),MATCH("ﾌﾘｶﾞﾅ(名)",INDIRECT("高校"&amp;高校一覧表!C12&amp;"選手データ!1:1"),0),0))</f>
        <v/>
      </c>
      <c r="I71" t="str">
        <f ca="1">IF(高校一覧表!E12="","",高校一覧表!E12)</f>
        <v/>
      </c>
      <c r="J71" t="str">
        <f ca="1">IF(高校一覧表!D12="","",VLOOKUP(高校一覧表!D12,INDIRECT("高校"&amp;高校一覧表!C12&amp;"選手データ!A:O"),MATCH("FAMILY NAME",INDIRECT("高校"&amp;高校一覧表!C12&amp;"選手データ!1:1"),0),0)&amp;" "&amp;VLOOKUP(高校一覧表!D12,INDIRECT("高校"&amp;高校一覧表!C12&amp;"選手データ!A:O"),MATCH("Firstname",INDIRECT("高校"&amp;高校一覧表!C12&amp;"選手データ!1:1"),0),0))</f>
        <v/>
      </c>
      <c r="K71" t="str">
        <f>IF(高校一覧表!D12="","","JPN")</f>
        <v/>
      </c>
      <c r="L71" t="str">
        <f>IF(高校一覧表!D12="","",IF(高校一覧表!C12="男",1,2))</f>
        <v/>
      </c>
      <c r="M71" t="str">
        <f>IF(高校一覧表!D12="","",高校一覧表!F12)</f>
        <v/>
      </c>
      <c r="N71" t="str">
        <f ca="1">IF(高校一覧表!D12="","",LEFT(VLOOKUP(高校一覧表!D12,INDIRECT("高校"&amp;高校一覧表!C12&amp;"選手データ!A:O"),MATCH("Birthday",INDIRECT("高校"&amp;高校一覧表!C12&amp;"選手データ!1:1"),0),0),4))</f>
        <v/>
      </c>
      <c r="O71" t="str">
        <f>IF(高校一覧表!D12="","","0")</f>
        <v/>
      </c>
      <c r="P71" t="str">
        <f>IF(高校一覧表!D12="","","千葉")</f>
        <v/>
      </c>
      <c r="R71" t="str">
        <f>IF(高校一覧表!G12="","",VLOOKUP(高校一覧表!G12,競技csv!$A:$O,MATCH("競技コード",競技csv!$1:$1,0),0))</f>
        <v/>
      </c>
      <c r="S71" t="str" cm="1">
        <f t="array" ref="S71">IF(高校一覧表!J12="","",高校一覧表!J12&amp;".")&amp;_xlfn.IFS(高校一覧表!K12="","",VLOOKUP(R71,競技csv!$B:$O,2,0)&lt;=31,TEXT(高校一覧表!K12,"00")&amp;".",TRUE,TEXT(高校一覧表!K12,"00")&amp;"m")&amp;IF(高校一覧表!L12="","",TEXT(高校一覧表!L12,"00"))</f>
        <v/>
      </c>
      <c r="T71" t="str">
        <f>IF(高校一覧表!G12="","","0")</f>
        <v/>
      </c>
      <c r="U71" t="str">
        <f>IF(高校一覧表!G12="","","2")</f>
        <v/>
      </c>
      <c r="V71" t="str">
        <f>IF(高校一覧表!M12="","",VLOOKUP(高校一覧表!M12,競技csv!$A:$O,MATCH("競技コード",競技csv!$1:$1,0),0))</f>
        <v/>
      </c>
      <c r="W71" t="str" cm="1">
        <f t="array" ref="W71">IF(高校一覧表!P12="","",高校一覧表!P12&amp;".")&amp;_xlfn.IFS(高校一覧表!Q12="","",VLOOKUP(V71,競技csv!$B:$O,2,0)&lt;=31,TEXT(高校一覧表!Q12,"00")&amp;".",TRUE,TEXT(高校一覧表!Q12,"00")&amp;"m")&amp;IF(高校一覧表!R12="","",TEXT(高校一覧表!R12,"00"))</f>
        <v/>
      </c>
      <c r="X71" t="str">
        <f>IF(高校一覧表!M12="","","0")</f>
        <v/>
      </c>
      <c r="Y71" t="str">
        <f>IF(高校一覧表!M12="","","2")</f>
        <v/>
      </c>
      <c r="Z71" t="str">
        <f>IF(高校一覧表!S12="","",VLOOKUP(高校一覧表!C12&amp;"子4X100mR",競技csv!A:O,MATCH("競技コード",競技csv!$1:$1,0),0))</f>
        <v/>
      </c>
      <c r="AA71" t="str">
        <f>IF(高校一覧表!T12="","",高校一覧表!T12&amp;".")&amp;IF(高校一覧表!U12="","",TEXT(高校一覧表!U12,"00")&amp;".")&amp;IF(高校一覧表!V12="","",TEXT(高校一覧表!V12,"00"))</f>
        <v/>
      </c>
      <c r="AB71" t="str">
        <f>IF(高校一覧表!S12="","","0")</f>
        <v/>
      </c>
      <c r="AC71" t="str">
        <f>IF(高校一覧表!S12="","","2")</f>
        <v/>
      </c>
    </row>
    <row r="72" spans="1:29" x14ac:dyDescent="0.45">
      <c r="A72">
        <f t="shared" si="1"/>
        <v>0</v>
      </c>
      <c r="B72" t="str">
        <f>IF(高校一覧表!D13="","",IF(高校一覧表!C13="男",30000+高校一覧表!D13,40000+高校一覧表!D13))</f>
        <v/>
      </c>
      <c r="C72" t="str">
        <f ca="1">IF(高校一覧表!D13="","",VLOOKUP(VLOOKUP(高校一覧表!D13,INDIRECT("高校"&amp;高校一覧表!C13&amp;"選手データ!A:O"),MATCH("所属",INDIRECT("高校"&amp;高校一覧表!C13&amp;"選手データ!1:1"),0),0),所属csv!$A:$H,MATCH("所属コード",所属csv!$1:$1,0),0))</f>
        <v/>
      </c>
      <c r="F72" t="str">
        <f>IF(高校一覧表!D13="","",高校一覧表!D13)</f>
        <v/>
      </c>
      <c r="G72" t="str">
        <f ca="1">IF(高校一覧表!E13="","",高校一覧表!E13)</f>
        <v/>
      </c>
      <c r="H72" t="str">
        <f ca="1">IF(高校一覧表!D13="","",VLOOKUP(高校一覧表!D13,INDIRECT("高校"&amp;高校一覧表!C13&amp;"選手データ!A:O"),MATCH("ﾌﾘｶﾞﾅ(姓)",INDIRECT("高校"&amp;高校一覧表!C13&amp;"選手データ!1:1"),0),0)&amp;" "&amp;VLOOKUP(高校一覧表!D13,INDIRECT("高校"&amp;高校一覧表!C13&amp;"選手データ!A:O"),MATCH("ﾌﾘｶﾞﾅ(名)",INDIRECT("高校"&amp;高校一覧表!C13&amp;"選手データ!1:1"),0),0))</f>
        <v/>
      </c>
      <c r="I72" t="str">
        <f ca="1">IF(高校一覧表!E13="","",高校一覧表!E13)</f>
        <v/>
      </c>
      <c r="J72" t="str">
        <f ca="1">IF(高校一覧表!D13="","",VLOOKUP(高校一覧表!D13,INDIRECT("高校"&amp;高校一覧表!C13&amp;"選手データ!A:O"),MATCH("FAMILY NAME",INDIRECT("高校"&amp;高校一覧表!C13&amp;"選手データ!1:1"),0),0)&amp;" "&amp;VLOOKUP(高校一覧表!D13,INDIRECT("高校"&amp;高校一覧表!C13&amp;"選手データ!A:O"),MATCH("Firstname",INDIRECT("高校"&amp;高校一覧表!C13&amp;"選手データ!1:1"),0),0))</f>
        <v/>
      </c>
      <c r="K72" t="str">
        <f>IF(高校一覧表!D13="","","JPN")</f>
        <v/>
      </c>
      <c r="L72" t="str">
        <f>IF(高校一覧表!D13="","",IF(高校一覧表!C13="男",1,2))</f>
        <v/>
      </c>
      <c r="M72" t="str">
        <f>IF(高校一覧表!D13="","",高校一覧表!F13)</f>
        <v/>
      </c>
      <c r="N72" t="str">
        <f ca="1">IF(高校一覧表!D13="","",LEFT(VLOOKUP(高校一覧表!D13,INDIRECT("高校"&amp;高校一覧表!C13&amp;"選手データ!A:O"),MATCH("Birthday",INDIRECT("高校"&amp;高校一覧表!C13&amp;"選手データ!1:1"),0),0),4))</f>
        <v/>
      </c>
      <c r="O72" t="str">
        <f>IF(高校一覧表!D13="","","0")</f>
        <v/>
      </c>
      <c r="P72" t="str">
        <f>IF(高校一覧表!D13="","","千葉")</f>
        <v/>
      </c>
      <c r="R72" t="str">
        <f>IF(高校一覧表!G13="","",VLOOKUP(高校一覧表!G13,競技csv!$A:$O,MATCH("競技コード",競技csv!$1:$1,0),0))</f>
        <v/>
      </c>
      <c r="S72" t="str" cm="1">
        <f t="array" ref="S72">IF(高校一覧表!J13="","",高校一覧表!J13&amp;".")&amp;_xlfn.IFS(高校一覧表!K13="","",VLOOKUP(R72,競技csv!$B:$O,2,0)&lt;=31,TEXT(高校一覧表!K13,"00")&amp;".",TRUE,TEXT(高校一覧表!K13,"00")&amp;"m")&amp;IF(高校一覧表!L13="","",TEXT(高校一覧表!L13,"00"))</f>
        <v/>
      </c>
      <c r="T72" t="str">
        <f>IF(高校一覧表!G13="","","0")</f>
        <v/>
      </c>
      <c r="U72" t="str">
        <f>IF(高校一覧表!G13="","","2")</f>
        <v/>
      </c>
      <c r="V72" t="str">
        <f>IF(高校一覧表!M13="","",VLOOKUP(高校一覧表!M13,競技csv!$A:$O,MATCH("競技コード",競技csv!$1:$1,0),0))</f>
        <v/>
      </c>
      <c r="W72" t="str" cm="1">
        <f t="array" ref="W72">IF(高校一覧表!P13="","",高校一覧表!P13&amp;".")&amp;_xlfn.IFS(高校一覧表!Q13="","",VLOOKUP(V72,競技csv!$B:$O,2,0)&lt;=31,TEXT(高校一覧表!Q13,"00")&amp;".",TRUE,TEXT(高校一覧表!Q13,"00")&amp;"m")&amp;IF(高校一覧表!R13="","",TEXT(高校一覧表!R13,"00"))</f>
        <v/>
      </c>
      <c r="X72" t="str">
        <f>IF(高校一覧表!M13="","","0")</f>
        <v/>
      </c>
      <c r="Y72" t="str">
        <f>IF(高校一覧表!M13="","","2")</f>
        <v/>
      </c>
      <c r="Z72" t="str">
        <f>IF(高校一覧表!S13="","",VLOOKUP(高校一覧表!C13&amp;"子4X100mR",競技csv!A:O,MATCH("競技コード",競技csv!$1:$1,0),0))</f>
        <v/>
      </c>
      <c r="AA72" t="str">
        <f>IF(高校一覧表!T13="","",高校一覧表!T13&amp;".")&amp;IF(高校一覧表!U13="","",TEXT(高校一覧表!U13,"00")&amp;".")&amp;IF(高校一覧表!V13="","",TEXT(高校一覧表!V13,"00"))</f>
        <v/>
      </c>
      <c r="AB72" t="str">
        <f>IF(高校一覧表!S13="","","0")</f>
        <v/>
      </c>
      <c r="AC72" t="str">
        <f>IF(高校一覧表!S13="","","2")</f>
        <v/>
      </c>
    </row>
    <row r="73" spans="1:29" x14ac:dyDescent="0.45">
      <c r="A73">
        <f t="shared" si="1"/>
        <v>0</v>
      </c>
      <c r="B73" t="str">
        <f>IF(高校一覧表!D14="","",IF(高校一覧表!C14="男",30000+高校一覧表!D14,40000+高校一覧表!D14))</f>
        <v/>
      </c>
      <c r="C73" t="str">
        <f ca="1">IF(高校一覧表!D14="","",VLOOKUP(VLOOKUP(高校一覧表!D14,INDIRECT("高校"&amp;高校一覧表!C14&amp;"選手データ!A:O"),MATCH("所属",INDIRECT("高校"&amp;高校一覧表!C14&amp;"選手データ!1:1"),0),0),所属csv!$A:$H,MATCH("所属コード",所属csv!$1:$1,0),0))</f>
        <v/>
      </c>
      <c r="F73" t="str">
        <f>IF(高校一覧表!D14="","",高校一覧表!D14)</f>
        <v/>
      </c>
      <c r="G73" t="str">
        <f ca="1">IF(高校一覧表!E14="","",高校一覧表!E14)</f>
        <v/>
      </c>
      <c r="H73" t="str">
        <f ca="1">IF(高校一覧表!D14="","",VLOOKUP(高校一覧表!D14,INDIRECT("高校"&amp;高校一覧表!C14&amp;"選手データ!A:O"),MATCH("ﾌﾘｶﾞﾅ(姓)",INDIRECT("高校"&amp;高校一覧表!C14&amp;"選手データ!1:1"),0),0)&amp;" "&amp;VLOOKUP(高校一覧表!D14,INDIRECT("高校"&amp;高校一覧表!C14&amp;"選手データ!A:O"),MATCH("ﾌﾘｶﾞﾅ(名)",INDIRECT("高校"&amp;高校一覧表!C14&amp;"選手データ!1:1"),0),0))</f>
        <v/>
      </c>
      <c r="I73" t="str">
        <f ca="1">IF(高校一覧表!E14="","",高校一覧表!E14)</f>
        <v/>
      </c>
      <c r="J73" t="str">
        <f ca="1">IF(高校一覧表!D14="","",VLOOKUP(高校一覧表!D14,INDIRECT("高校"&amp;高校一覧表!C14&amp;"選手データ!A:O"),MATCH("FAMILY NAME",INDIRECT("高校"&amp;高校一覧表!C14&amp;"選手データ!1:1"),0),0)&amp;" "&amp;VLOOKUP(高校一覧表!D14,INDIRECT("高校"&amp;高校一覧表!C14&amp;"選手データ!A:O"),MATCH("Firstname",INDIRECT("高校"&amp;高校一覧表!C14&amp;"選手データ!1:1"),0),0))</f>
        <v/>
      </c>
      <c r="K73" t="str">
        <f>IF(高校一覧表!D14="","","JPN")</f>
        <v/>
      </c>
      <c r="L73" t="str">
        <f>IF(高校一覧表!D14="","",IF(高校一覧表!C14="男",1,2))</f>
        <v/>
      </c>
      <c r="M73" t="str">
        <f>IF(高校一覧表!D14="","",高校一覧表!F14)</f>
        <v/>
      </c>
      <c r="N73" t="str">
        <f ca="1">IF(高校一覧表!D14="","",LEFT(VLOOKUP(高校一覧表!D14,INDIRECT("高校"&amp;高校一覧表!C14&amp;"選手データ!A:O"),MATCH("Birthday",INDIRECT("高校"&amp;高校一覧表!C14&amp;"選手データ!1:1"),0),0),4))</f>
        <v/>
      </c>
      <c r="O73" t="str">
        <f>IF(高校一覧表!D14="","","0")</f>
        <v/>
      </c>
      <c r="P73" t="str">
        <f>IF(高校一覧表!D14="","","千葉")</f>
        <v/>
      </c>
      <c r="R73" t="str">
        <f>IF(高校一覧表!G14="","",VLOOKUP(高校一覧表!G14,競技csv!$A:$O,MATCH("競技コード",競技csv!$1:$1,0),0))</f>
        <v/>
      </c>
      <c r="S73" t="str" cm="1">
        <f t="array" ref="S73">IF(高校一覧表!J14="","",高校一覧表!J14&amp;".")&amp;_xlfn.IFS(高校一覧表!K14="","",VLOOKUP(R73,競技csv!$B:$O,2,0)&lt;=31,TEXT(高校一覧表!K14,"00")&amp;".",TRUE,TEXT(高校一覧表!K14,"00")&amp;"m")&amp;IF(高校一覧表!L14="","",TEXT(高校一覧表!L14,"00"))</f>
        <v/>
      </c>
      <c r="T73" t="str">
        <f>IF(高校一覧表!G14="","","0")</f>
        <v/>
      </c>
      <c r="U73" t="str">
        <f>IF(高校一覧表!G14="","","2")</f>
        <v/>
      </c>
      <c r="V73" t="str">
        <f>IF(高校一覧表!M14="","",VLOOKUP(高校一覧表!M14,競技csv!$A:$O,MATCH("競技コード",競技csv!$1:$1,0),0))</f>
        <v/>
      </c>
      <c r="W73" t="str" cm="1">
        <f t="array" ref="W73">IF(高校一覧表!P14="","",高校一覧表!P14&amp;".")&amp;_xlfn.IFS(高校一覧表!Q14="","",VLOOKUP(V73,競技csv!$B:$O,2,0)&lt;=31,TEXT(高校一覧表!Q14,"00")&amp;".",TRUE,TEXT(高校一覧表!Q14,"00")&amp;"m")&amp;IF(高校一覧表!R14="","",TEXT(高校一覧表!R14,"00"))</f>
        <v/>
      </c>
      <c r="X73" t="str">
        <f>IF(高校一覧表!M14="","","0")</f>
        <v/>
      </c>
      <c r="Y73" t="str">
        <f>IF(高校一覧表!M14="","","2")</f>
        <v/>
      </c>
      <c r="Z73" t="str">
        <f>IF(高校一覧表!S14="","",VLOOKUP(高校一覧表!C14&amp;"子4X100mR",競技csv!A:O,MATCH("競技コード",競技csv!$1:$1,0),0))</f>
        <v/>
      </c>
      <c r="AA73" t="str">
        <f>IF(高校一覧表!T14="","",高校一覧表!T14&amp;".")&amp;IF(高校一覧表!U14="","",TEXT(高校一覧表!U14,"00")&amp;".")&amp;IF(高校一覧表!V14="","",TEXT(高校一覧表!V14,"00"))</f>
        <v/>
      </c>
      <c r="AB73" t="str">
        <f>IF(高校一覧表!S14="","","0")</f>
        <v/>
      </c>
      <c r="AC73" t="str">
        <f>IF(高校一覧表!S14="","","2")</f>
        <v/>
      </c>
    </row>
    <row r="74" spans="1:29" x14ac:dyDescent="0.45">
      <c r="A74">
        <f t="shared" si="1"/>
        <v>0</v>
      </c>
      <c r="B74" t="str">
        <f>IF(高校一覧表!D15="","",IF(高校一覧表!C15="男",30000+高校一覧表!D15,40000+高校一覧表!D15))</f>
        <v/>
      </c>
      <c r="C74" t="str">
        <f ca="1">IF(高校一覧表!D15="","",VLOOKUP(VLOOKUP(高校一覧表!D15,INDIRECT("高校"&amp;高校一覧表!C15&amp;"選手データ!A:O"),MATCH("所属",INDIRECT("高校"&amp;高校一覧表!C15&amp;"選手データ!1:1"),0),0),所属csv!$A:$H,MATCH("所属コード",所属csv!$1:$1,0),0))</f>
        <v/>
      </c>
      <c r="F74" t="str">
        <f>IF(高校一覧表!D15="","",高校一覧表!D15)</f>
        <v/>
      </c>
      <c r="G74" t="str">
        <f ca="1">IF(高校一覧表!E15="","",高校一覧表!E15)</f>
        <v/>
      </c>
      <c r="H74" t="str">
        <f ca="1">IF(高校一覧表!D15="","",VLOOKUP(高校一覧表!D15,INDIRECT("高校"&amp;高校一覧表!C15&amp;"選手データ!A:O"),MATCH("ﾌﾘｶﾞﾅ(姓)",INDIRECT("高校"&amp;高校一覧表!C15&amp;"選手データ!1:1"),0),0)&amp;" "&amp;VLOOKUP(高校一覧表!D15,INDIRECT("高校"&amp;高校一覧表!C15&amp;"選手データ!A:O"),MATCH("ﾌﾘｶﾞﾅ(名)",INDIRECT("高校"&amp;高校一覧表!C15&amp;"選手データ!1:1"),0),0))</f>
        <v/>
      </c>
      <c r="I74" t="str">
        <f ca="1">IF(高校一覧表!E15="","",高校一覧表!E15)</f>
        <v/>
      </c>
      <c r="J74" t="str">
        <f ca="1">IF(高校一覧表!D15="","",VLOOKUP(高校一覧表!D15,INDIRECT("高校"&amp;高校一覧表!C15&amp;"選手データ!A:O"),MATCH("FAMILY NAME",INDIRECT("高校"&amp;高校一覧表!C15&amp;"選手データ!1:1"),0),0)&amp;" "&amp;VLOOKUP(高校一覧表!D15,INDIRECT("高校"&amp;高校一覧表!C15&amp;"選手データ!A:O"),MATCH("Firstname",INDIRECT("高校"&amp;高校一覧表!C15&amp;"選手データ!1:1"),0),0))</f>
        <v/>
      </c>
      <c r="K74" t="str">
        <f>IF(高校一覧表!D15="","","JPN")</f>
        <v/>
      </c>
      <c r="L74" t="str">
        <f>IF(高校一覧表!D15="","",IF(高校一覧表!C15="男",1,2))</f>
        <v/>
      </c>
      <c r="M74" t="str">
        <f>IF(高校一覧表!D15="","",高校一覧表!F15)</f>
        <v/>
      </c>
      <c r="N74" t="str">
        <f ca="1">IF(高校一覧表!D15="","",LEFT(VLOOKUP(高校一覧表!D15,INDIRECT("高校"&amp;高校一覧表!C15&amp;"選手データ!A:O"),MATCH("Birthday",INDIRECT("高校"&amp;高校一覧表!C15&amp;"選手データ!1:1"),0),0),4))</f>
        <v/>
      </c>
      <c r="O74" t="str">
        <f>IF(高校一覧表!D15="","","0")</f>
        <v/>
      </c>
      <c r="P74" t="str">
        <f>IF(高校一覧表!D15="","","千葉")</f>
        <v/>
      </c>
      <c r="R74" t="str">
        <f>IF(高校一覧表!G15="","",VLOOKUP(高校一覧表!G15,競技csv!$A:$O,MATCH("競技コード",競技csv!$1:$1,0),0))</f>
        <v/>
      </c>
      <c r="S74" t="str" cm="1">
        <f t="array" ref="S74">IF(高校一覧表!J15="","",高校一覧表!J15&amp;".")&amp;_xlfn.IFS(高校一覧表!K15="","",VLOOKUP(R74,競技csv!$B:$O,2,0)&lt;=31,TEXT(高校一覧表!K15,"00")&amp;".",TRUE,TEXT(高校一覧表!K15,"00")&amp;"m")&amp;IF(高校一覧表!L15="","",TEXT(高校一覧表!L15,"00"))</f>
        <v/>
      </c>
      <c r="T74" t="str">
        <f>IF(高校一覧表!G15="","","0")</f>
        <v/>
      </c>
      <c r="U74" t="str">
        <f>IF(高校一覧表!G15="","","2")</f>
        <v/>
      </c>
      <c r="V74" t="str">
        <f>IF(高校一覧表!M15="","",VLOOKUP(高校一覧表!M15,競技csv!$A:$O,MATCH("競技コード",競技csv!$1:$1,0),0))</f>
        <v/>
      </c>
      <c r="W74" t="str" cm="1">
        <f t="array" ref="W74">IF(高校一覧表!P15="","",高校一覧表!P15&amp;".")&amp;_xlfn.IFS(高校一覧表!Q15="","",VLOOKUP(V74,競技csv!$B:$O,2,0)&lt;=31,TEXT(高校一覧表!Q15,"00")&amp;".",TRUE,TEXT(高校一覧表!Q15,"00")&amp;"m")&amp;IF(高校一覧表!R15="","",TEXT(高校一覧表!R15,"00"))</f>
        <v/>
      </c>
      <c r="X74" t="str">
        <f>IF(高校一覧表!M15="","","0")</f>
        <v/>
      </c>
      <c r="Y74" t="str">
        <f>IF(高校一覧表!M15="","","2")</f>
        <v/>
      </c>
      <c r="Z74" t="str">
        <f>IF(高校一覧表!S15="","",VLOOKUP(高校一覧表!C15&amp;"子4X100mR",競技csv!A:O,MATCH("競技コード",競技csv!$1:$1,0),0))</f>
        <v/>
      </c>
      <c r="AA74" t="str">
        <f>IF(高校一覧表!T15="","",高校一覧表!T15&amp;".")&amp;IF(高校一覧表!U15="","",TEXT(高校一覧表!U15,"00")&amp;".")&amp;IF(高校一覧表!V15="","",TEXT(高校一覧表!V15,"00"))</f>
        <v/>
      </c>
      <c r="AB74" t="str">
        <f>IF(高校一覧表!S15="","","0")</f>
        <v/>
      </c>
      <c r="AC74" t="str">
        <f>IF(高校一覧表!S15="","","2")</f>
        <v/>
      </c>
    </row>
    <row r="75" spans="1:29" x14ac:dyDescent="0.45">
      <c r="A75">
        <f t="shared" si="1"/>
        <v>0</v>
      </c>
      <c r="B75" t="str">
        <f>IF(高校一覧表!D16="","",IF(高校一覧表!C16="男",30000+高校一覧表!D16,40000+高校一覧表!D16))</f>
        <v/>
      </c>
      <c r="C75" t="str">
        <f ca="1">IF(高校一覧表!D16="","",VLOOKUP(VLOOKUP(高校一覧表!D16,INDIRECT("高校"&amp;高校一覧表!C16&amp;"選手データ!A:O"),MATCH("所属",INDIRECT("高校"&amp;高校一覧表!C16&amp;"選手データ!1:1"),0),0),所属csv!$A:$H,MATCH("所属コード",所属csv!$1:$1,0),0))</f>
        <v/>
      </c>
      <c r="F75" t="str">
        <f>IF(高校一覧表!D16="","",高校一覧表!D16)</f>
        <v/>
      </c>
      <c r="G75" t="str">
        <f ca="1">IF(高校一覧表!E16="","",高校一覧表!E16)</f>
        <v/>
      </c>
      <c r="H75" t="str">
        <f ca="1">IF(高校一覧表!D16="","",VLOOKUP(高校一覧表!D16,INDIRECT("高校"&amp;高校一覧表!C16&amp;"選手データ!A:O"),MATCH("ﾌﾘｶﾞﾅ(姓)",INDIRECT("高校"&amp;高校一覧表!C16&amp;"選手データ!1:1"),0),0)&amp;" "&amp;VLOOKUP(高校一覧表!D16,INDIRECT("高校"&amp;高校一覧表!C16&amp;"選手データ!A:O"),MATCH("ﾌﾘｶﾞﾅ(名)",INDIRECT("高校"&amp;高校一覧表!C16&amp;"選手データ!1:1"),0),0))</f>
        <v/>
      </c>
      <c r="I75" t="str">
        <f ca="1">IF(高校一覧表!E16="","",高校一覧表!E16)</f>
        <v/>
      </c>
      <c r="J75" t="str">
        <f ca="1">IF(高校一覧表!D16="","",VLOOKUP(高校一覧表!D16,INDIRECT("高校"&amp;高校一覧表!C16&amp;"選手データ!A:O"),MATCH("FAMILY NAME",INDIRECT("高校"&amp;高校一覧表!C16&amp;"選手データ!1:1"),0),0)&amp;" "&amp;VLOOKUP(高校一覧表!D16,INDIRECT("高校"&amp;高校一覧表!C16&amp;"選手データ!A:O"),MATCH("Firstname",INDIRECT("高校"&amp;高校一覧表!C16&amp;"選手データ!1:1"),0),0))</f>
        <v/>
      </c>
      <c r="K75" t="str">
        <f>IF(高校一覧表!D16="","","JPN")</f>
        <v/>
      </c>
      <c r="L75" t="str">
        <f>IF(高校一覧表!D16="","",IF(高校一覧表!C16="男",1,2))</f>
        <v/>
      </c>
      <c r="M75" t="str">
        <f>IF(高校一覧表!D16="","",高校一覧表!F16)</f>
        <v/>
      </c>
      <c r="N75" t="str">
        <f ca="1">IF(高校一覧表!D16="","",LEFT(VLOOKUP(高校一覧表!D16,INDIRECT("高校"&amp;高校一覧表!C16&amp;"選手データ!A:O"),MATCH("Birthday",INDIRECT("高校"&amp;高校一覧表!C16&amp;"選手データ!1:1"),0),0),4))</f>
        <v/>
      </c>
      <c r="O75" t="str">
        <f>IF(高校一覧表!D16="","","0")</f>
        <v/>
      </c>
      <c r="P75" t="str">
        <f>IF(高校一覧表!D16="","","千葉")</f>
        <v/>
      </c>
      <c r="R75" t="str">
        <f>IF(高校一覧表!G16="","",VLOOKUP(高校一覧表!G16,競技csv!$A:$O,MATCH("競技コード",競技csv!$1:$1,0),0))</f>
        <v/>
      </c>
      <c r="S75" t="str" cm="1">
        <f t="array" ref="S75">IF(高校一覧表!J16="","",高校一覧表!J16&amp;".")&amp;_xlfn.IFS(高校一覧表!K16="","",VLOOKUP(R75,競技csv!$B:$O,2,0)&lt;=31,TEXT(高校一覧表!K16,"00")&amp;".",TRUE,TEXT(高校一覧表!K16,"00")&amp;"m")&amp;IF(高校一覧表!L16="","",TEXT(高校一覧表!L16,"00"))</f>
        <v/>
      </c>
      <c r="T75" t="str">
        <f>IF(高校一覧表!G16="","","0")</f>
        <v/>
      </c>
      <c r="U75" t="str">
        <f>IF(高校一覧表!G16="","","2")</f>
        <v/>
      </c>
      <c r="V75" t="str">
        <f>IF(高校一覧表!M16="","",VLOOKUP(高校一覧表!M16,競技csv!$A:$O,MATCH("競技コード",競技csv!$1:$1,0),0))</f>
        <v/>
      </c>
      <c r="W75" t="str" cm="1">
        <f t="array" ref="W75">IF(高校一覧表!P16="","",高校一覧表!P16&amp;".")&amp;_xlfn.IFS(高校一覧表!Q16="","",VLOOKUP(V75,競技csv!$B:$O,2,0)&lt;=31,TEXT(高校一覧表!Q16,"00")&amp;".",TRUE,TEXT(高校一覧表!Q16,"00")&amp;"m")&amp;IF(高校一覧表!R16="","",TEXT(高校一覧表!R16,"00"))</f>
        <v/>
      </c>
      <c r="X75" t="str">
        <f>IF(高校一覧表!M16="","","0")</f>
        <v/>
      </c>
      <c r="Y75" t="str">
        <f>IF(高校一覧表!M16="","","2")</f>
        <v/>
      </c>
      <c r="Z75" t="str">
        <f>IF(高校一覧表!S16="","",VLOOKUP(高校一覧表!C16&amp;"子4X100mR",競技csv!A:O,MATCH("競技コード",競技csv!$1:$1,0),0))</f>
        <v/>
      </c>
      <c r="AA75" t="str">
        <f>IF(高校一覧表!T16="","",高校一覧表!T16&amp;".")&amp;IF(高校一覧表!U16="","",TEXT(高校一覧表!U16,"00")&amp;".")&amp;IF(高校一覧表!V16="","",TEXT(高校一覧表!V16,"00"))</f>
        <v/>
      </c>
      <c r="AB75" t="str">
        <f>IF(高校一覧表!S16="","","0")</f>
        <v/>
      </c>
      <c r="AC75" t="str">
        <f>IF(高校一覧表!S16="","","2")</f>
        <v/>
      </c>
    </row>
    <row r="76" spans="1:29" x14ac:dyDescent="0.45">
      <c r="A76">
        <f t="shared" si="1"/>
        <v>0</v>
      </c>
      <c r="B76" t="str">
        <f>IF(高校一覧表!D17="","",IF(高校一覧表!C17="男",30000+高校一覧表!D17,40000+高校一覧表!D17))</f>
        <v/>
      </c>
      <c r="C76" t="str">
        <f ca="1">IF(高校一覧表!D17="","",VLOOKUP(VLOOKUP(高校一覧表!D17,INDIRECT("高校"&amp;高校一覧表!C17&amp;"選手データ!A:O"),MATCH("所属",INDIRECT("高校"&amp;高校一覧表!C17&amp;"選手データ!1:1"),0),0),所属csv!$A:$H,MATCH("所属コード",所属csv!$1:$1,0),0))</f>
        <v/>
      </c>
      <c r="F76" t="str">
        <f>IF(高校一覧表!D17="","",高校一覧表!D17)</f>
        <v/>
      </c>
      <c r="G76" t="str">
        <f ca="1">IF(高校一覧表!E17="","",高校一覧表!E17)</f>
        <v/>
      </c>
      <c r="H76" t="str">
        <f ca="1">IF(高校一覧表!D17="","",VLOOKUP(高校一覧表!D17,INDIRECT("高校"&amp;高校一覧表!C17&amp;"選手データ!A:O"),MATCH("ﾌﾘｶﾞﾅ(姓)",INDIRECT("高校"&amp;高校一覧表!C17&amp;"選手データ!1:1"),0),0)&amp;" "&amp;VLOOKUP(高校一覧表!D17,INDIRECT("高校"&amp;高校一覧表!C17&amp;"選手データ!A:O"),MATCH("ﾌﾘｶﾞﾅ(名)",INDIRECT("高校"&amp;高校一覧表!C17&amp;"選手データ!1:1"),0),0))</f>
        <v/>
      </c>
      <c r="I76" t="str">
        <f ca="1">IF(高校一覧表!E17="","",高校一覧表!E17)</f>
        <v/>
      </c>
      <c r="J76" t="str">
        <f ca="1">IF(高校一覧表!D17="","",VLOOKUP(高校一覧表!D17,INDIRECT("高校"&amp;高校一覧表!C17&amp;"選手データ!A:O"),MATCH("FAMILY NAME",INDIRECT("高校"&amp;高校一覧表!C17&amp;"選手データ!1:1"),0),0)&amp;" "&amp;VLOOKUP(高校一覧表!D17,INDIRECT("高校"&amp;高校一覧表!C17&amp;"選手データ!A:O"),MATCH("Firstname",INDIRECT("高校"&amp;高校一覧表!C17&amp;"選手データ!1:1"),0),0))</f>
        <v/>
      </c>
      <c r="K76" t="str">
        <f>IF(高校一覧表!D17="","","JPN")</f>
        <v/>
      </c>
      <c r="L76" t="str">
        <f>IF(高校一覧表!D17="","",IF(高校一覧表!C17="男",1,2))</f>
        <v/>
      </c>
      <c r="M76" t="str">
        <f>IF(高校一覧表!D17="","",高校一覧表!F17)</f>
        <v/>
      </c>
      <c r="N76" t="str">
        <f ca="1">IF(高校一覧表!D17="","",LEFT(VLOOKUP(高校一覧表!D17,INDIRECT("高校"&amp;高校一覧表!C17&amp;"選手データ!A:O"),MATCH("Birthday",INDIRECT("高校"&amp;高校一覧表!C17&amp;"選手データ!1:1"),0),0),4))</f>
        <v/>
      </c>
      <c r="O76" t="str">
        <f>IF(高校一覧表!D17="","","0")</f>
        <v/>
      </c>
      <c r="P76" t="str">
        <f>IF(高校一覧表!D17="","","千葉")</f>
        <v/>
      </c>
      <c r="R76" t="str">
        <f>IF(高校一覧表!G17="","",VLOOKUP(高校一覧表!G17,競技csv!$A:$O,MATCH("競技コード",競技csv!$1:$1,0),0))</f>
        <v/>
      </c>
      <c r="S76" t="str" cm="1">
        <f t="array" ref="S76">IF(高校一覧表!J17="","",高校一覧表!J17&amp;".")&amp;_xlfn.IFS(高校一覧表!K17="","",VLOOKUP(R76,競技csv!$B:$O,2,0)&lt;=31,TEXT(高校一覧表!K17,"00")&amp;".",TRUE,TEXT(高校一覧表!K17,"00")&amp;"m")&amp;IF(高校一覧表!L17="","",TEXT(高校一覧表!L17,"00"))</f>
        <v/>
      </c>
      <c r="T76" t="str">
        <f>IF(高校一覧表!G17="","","0")</f>
        <v/>
      </c>
      <c r="U76" t="str">
        <f>IF(高校一覧表!G17="","","2")</f>
        <v/>
      </c>
      <c r="V76" t="str">
        <f>IF(高校一覧表!M17="","",VLOOKUP(高校一覧表!M17,競技csv!$A:$O,MATCH("競技コード",競技csv!$1:$1,0),0))</f>
        <v/>
      </c>
      <c r="W76" t="str" cm="1">
        <f t="array" ref="W76">IF(高校一覧表!P17="","",高校一覧表!P17&amp;".")&amp;_xlfn.IFS(高校一覧表!Q17="","",VLOOKUP(V76,競技csv!$B:$O,2,0)&lt;=31,TEXT(高校一覧表!Q17,"00")&amp;".",TRUE,TEXT(高校一覧表!Q17,"00")&amp;"m")&amp;IF(高校一覧表!R17="","",TEXT(高校一覧表!R17,"00"))</f>
        <v/>
      </c>
      <c r="X76" t="str">
        <f>IF(高校一覧表!M17="","","0")</f>
        <v/>
      </c>
      <c r="Y76" t="str">
        <f>IF(高校一覧表!M17="","","2")</f>
        <v/>
      </c>
      <c r="Z76" t="str">
        <f>IF(高校一覧表!S17="","",VLOOKUP(高校一覧表!C17&amp;"子4X100mR",競技csv!A:O,MATCH("競技コード",競技csv!$1:$1,0),0))</f>
        <v/>
      </c>
      <c r="AA76" t="str">
        <f>IF(高校一覧表!T17="","",高校一覧表!T17&amp;".")&amp;IF(高校一覧表!U17="","",TEXT(高校一覧表!U17,"00")&amp;".")&amp;IF(高校一覧表!V17="","",TEXT(高校一覧表!V17,"00"))</f>
        <v/>
      </c>
      <c r="AB76" t="str">
        <f>IF(高校一覧表!S17="","","0")</f>
        <v/>
      </c>
      <c r="AC76" t="str">
        <f>IF(高校一覧表!S17="","","2")</f>
        <v/>
      </c>
    </row>
    <row r="77" spans="1:29" x14ac:dyDescent="0.45">
      <c r="A77">
        <f t="shared" si="1"/>
        <v>0</v>
      </c>
      <c r="B77" t="str">
        <f>IF(高校一覧表!D18="","",IF(高校一覧表!C18="男",30000+高校一覧表!D18,40000+高校一覧表!D18))</f>
        <v/>
      </c>
      <c r="C77" t="str">
        <f ca="1">IF(高校一覧表!D18="","",VLOOKUP(VLOOKUP(高校一覧表!D18,INDIRECT("高校"&amp;高校一覧表!C18&amp;"選手データ!A:O"),MATCH("所属",INDIRECT("高校"&amp;高校一覧表!C18&amp;"選手データ!1:1"),0),0),所属csv!$A:$H,MATCH("所属コード",所属csv!$1:$1,0),0))</f>
        <v/>
      </c>
      <c r="F77" t="str">
        <f>IF(高校一覧表!D18="","",高校一覧表!D18)</f>
        <v/>
      </c>
      <c r="G77" t="str">
        <f ca="1">IF(高校一覧表!E18="","",高校一覧表!E18)</f>
        <v/>
      </c>
      <c r="H77" t="str">
        <f ca="1">IF(高校一覧表!D18="","",VLOOKUP(高校一覧表!D18,INDIRECT("高校"&amp;高校一覧表!C18&amp;"選手データ!A:O"),MATCH("ﾌﾘｶﾞﾅ(姓)",INDIRECT("高校"&amp;高校一覧表!C18&amp;"選手データ!1:1"),0),0)&amp;" "&amp;VLOOKUP(高校一覧表!D18,INDIRECT("高校"&amp;高校一覧表!C18&amp;"選手データ!A:O"),MATCH("ﾌﾘｶﾞﾅ(名)",INDIRECT("高校"&amp;高校一覧表!C18&amp;"選手データ!1:1"),0),0))</f>
        <v/>
      </c>
      <c r="I77" t="str">
        <f ca="1">IF(高校一覧表!E18="","",高校一覧表!E18)</f>
        <v/>
      </c>
      <c r="J77" t="str">
        <f ca="1">IF(高校一覧表!D18="","",VLOOKUP(高校一覧表!D18,INDIRECT("高校"&amp;高校一覧表!C18&amp;"選手データ!A:O"),MATCH("FAMILY NAME",INDIRECT("高校"&amp;高校一覧表!C18&amp;"選手データ!1:1"),0),0)&amp;" "&amp;VLOOKUP(高校一覧表!D18,INDIRECT("高校"&amp;高校一覧表!C18&amp;"選手データ!A:O"),MATCH("Firstname",INDIRECT("高校"&amp;高校一覧表!C18&amp;"選手データ!1:1"),0),0))</f>
        <v/>
      </c>
      <c r="K77" t="str">
        <f>IF(高校一覧表!D18="","","JPN")</f>
        <v/>
      </c>
      <c r="L77" t="str">
        <f>IF(高校一覧表!D18="","",IF(高校一覧表!C18="男",1,2))</f>
        <v/>
      </c>
      <c r="M77" t="str">
        <f>IF(高校一覧表!D18="","",高校一覧表!F18)</f>
        <v/>
      </c>
      <c r="N77" t="str">
        <f ca="1">IF(高校一覧表!D18="","",LEFT(VLOOKUP(高校一覧表!D18,INDIRECT("高校"&amp;高校一覧表!C18&amp;"選手データ!A:O"),MATCH("Birthday",INDIRECT("高校"&amp;高校一覧表!C18&amp;"選手データ!1:1"),0),0),4))</f>
        <v/>
      </c>
      <c r="O77" t="str">
        <f>IF(高校一覧表!D18="","","0")</f>
        <v/>
      </c>
      <c r="P77" t="str">
        <f>IF(高校一覧表!D18="","","千葉")</f>
        <v/>
      </c>
      <c r="R77" t="str">
        <f>IF(高校一覧表!G18="","",VLOOKUP(高校一覧表!G18,競技csv!$A:$O,MATCH("競技コード",競技csv!$1:$1,0),0))</f>
        <v/>
      </c>
      <c r="S77" t="str" cm="1">
        <f t="array" ref="S77">IF(高校一覧表!J18="","",高校一覧表!J18&amp;".")&amp;_xlfn.IFS(高校一覧表!K18="","",VLOOKUP(R77,競技csv!$B:$O,2,0)&lt;=31,TEXT(高校一覧表!K18,"00")&amp;".",TRUE,TEXT(高校一覧表!K18,"00")&amp;"m")&amp;IF(高校一覧表!L18="","",TEXT(高校一覧表!L18,"00"))</f>
        <v/>
      </c>
      <c r="T77" t="str">
        <f>IF(高校一覧表!G18="","","0")</f>
        <v/>
      </c>
      <c r="U77" t="str">
        <f>IF(高校一覧表!G18="","","2")</f>
        <v/>
      </c>
      <c r="V77" t="str">
        <f>IF(高校一覧表!M18="","",VLOOKUP(高校一覧表!M18,競技csv!$A:$O,MATCH("競技コード",競技csv!$1:$1,0),0))</f>
        <v/>
      </c>
      <c r="W77" t="str" cm="1">
        <f t="array" ref="W77">IF(高校一覧表!P18="","",高校一覧表!P18&amp;".")&amp;_xlfn.IFS(高校一覧表!Q18="","",VLOOKUP(V77,競技csv!$B:$O,2,0)&lt;=31,TEXT(高校一覧表!Q18,"00")&amp;".",TRUE,TEXT(高校一覧表!Q18,"00")&amp;"m")&amp;IF(高校一覧表!R18="","",TEXT(高校一覧表!R18,"00"))</f>
        <v/>
      </c>
      <c r="X77" t="str">
        <f>IF(高校一覧表!M18="","","0")</f>
        <v/>
      </c>
      <c r="Y77" t="str">
        <f>IF(高校一覧表!M18="","","2")</f>
        <v/>
      </c>
      <c r="Z77" t="str">
        <f>IF(高校一覧表!S18="","",VLOOKUP(高校一覧表!C18&amp;"子4X100mR",競技csv!A:O,MATCH("競技コード",競技csv!$1:$1,0),0))</f>
        <v/>
      </c>
      <c r="AA77" t="str">
        <f>IF(高校一覧表!T18="","",高校一覧表!T18&amp;".")&amp;IF(高校一覧表!U18="","",TEXT(高校一覧表!U18,"00")&amp;".")&amp;IF(高校一覧表!V18="","",TEXT(高校一覧表!V18,"00"))</f>
        <v/>
      </c>
      <c r="AB77" t="str">
        <f>IF(高校一覧表!S18="","","0")</f>
        <v/>
      </c>
      <c r="AC77" t="str">
        <f>IF(高校一覧表!S18="","","2")</f>
        <v/>
      </c>
    </row>
    <row r="78" spans="1:29" x14ac:dyDescent="0.45">
      <c r="A78">
        <f t="shared" si="1"/>
        <v>0</v>
      </c>
      <c r="B78" t="str">
        <f>IF(高校一覧表!D19="","",IF(高校一覧表!C19="男",30000+高校一覧表!D19,40000+高校一覧表!D19))</f>
        <v/>
      </c>
      <c r="C78" t="str">
        <f ca="1">IF(高校一覧表!D19="","",VLOOKUP(VLOOKUP(高校一覧表!D19,INDIRECT("高校"&amp;高校一覧表!C19&amp;"選手データ!A:O"),MATCH("所属",INDIRECT("高校"&amp;高校一覧表!C19&amp;"選手データ!1:1"),0),0),所属csv!$A:$H,MATCH("所属コード",所属csv!$1:$1,0),0))</f>
        <v/>
      </c>
      <c r="F78" t="str">
        <f>IF(高校一覧表!D19="","",高校一覧表!D19)</f>
        <v/>
      </c>
      <c r="G78" t="str">
        <f ca="1">IF(高校一覧表!E19="","",高校一覧表!E19)</f>
        <v/>
      </c>
      <c r="H78" t="str">
        <f ca="1">IF(高校一覧表!D19="","",VLOOKUP(高校一覧表!D19,INDIRECT("高校"&amp;高校一覧表!C19&amp;"選手データ!A:O"),MATCH("ﾌﾘｶﾞﾅ(姓)",INDIRECT("高校"&amp;高校一覧表!C19&amp;"選手データ!1:1"),0),0)&amp;" "&amp;VLOOKUP(高校一覧表!D19,INDIRECT("高校"&amp;高校一覧表!C19&amp;"選手データ!A:O"),MATCH("ﾌﾘｶﾞﾅ(名)",INDIRECT("高校"&amp;高校一覧表!C19&amp;"選手データ!1:1"),0),0))</f>
        <v/>
      </c>
      <c r="I78" t="str">
        <f ca="1">IF(高校一覧表!E19="","",高校一覧表!E19)</f>
        <v/>
      </c>
      <c r="J78" t="str">
        <f ca="1">IF(高校一覧表!D19="","",VLOOKUP(高校一覧表!D19,INDIRECT("高校"&amp;高校一覧表!C19&amp;"選手データ!A:O"),MATCH("FAMILY NAME",INDIRECT("高校"&amp;高校一覧表!C19&amp;"選手データ!1:1"),0),0)&amp;" "&amp;VLOOKUP(高校一覧表!D19,INDIRECT("高校"&amp;高校一覧表!C19&amp;"選手データ!A:O"),MATCH("Firstname",INDIRECT("高校"&amp;高校一覧表!C19&amp;"選手データ!1:1"),0),0))</f>
        <v/>
      </c>
      <c r="K78" t="str">
        <f>IF(高校一覧表!D19="","","JPN")</f>
        <v/>
      </c>
      <c r="L78" t="str">
        <f>IF(高校一覧表!D19="","",IF(高校一覧表!C19="男",1,2))</f>
        <v/>
      </c>
      <c r="M78" t="str">
        <f>IF(高校一覧表!D19="","",高校一覧表!F19)</f>
        <v/>
      </c>
      <c r="N78" t="str">
        <f ca="1">IF(高校一覧表!D19="","",LEFT(VLOOKUP(高校一覧表!D19,INDIRECT("高校"&amp;高校一覧表!C19&amp;"選手データ!A:O"),MATCH("Birthday",INDIRECT("高校"&amp;高校一覧表!C19&amp;"選手データ!1:1"),0),0),4))</f>
        <v/>
      </c>
      <c r="O78" t="str">
        <f>IF(高校一覧表!D19="","","0")</f>
        <v/>
      </c>
      <c r="P78" t="str">
        <f>IF(高校一覧表!D19="","","千葉")</f>
        <v/>
      </c>
      <c r="R78" t="str">
        <f>IF(高校一覧表!G19="","",VLOOKUP(高校一覧表!G19,競技csv!$A:$O,MATCH("競技コード",競技csv!$1:$1,0),0))</f>
        <v/>
      </c>
      <c r="S78" t="str" cm="1">
        <f t="array" ref="S78">IF(高校一覧表!J19="","",高校一覧表!J19&amp;".")&amp;_xlfn.IFS(高校一覧表!K19="","",VLOOKUP(R78,競技csv!$B:$O,2,0)&lt;=31,TEXT(高校一覧表!K19,"00")&amp;".",TRUE,TEXT(高校一覧表!K19,"00")&amp;"m")&amp;IF(高校一覧表!L19="","",TEXT(高校一覧表!L19,"00"))</f>
        <v/>
      </c>
      <c r="T78" t="str">
        <f>IF(高校一覧表!G19="","","0")</f>
        <v/>
      </c>
      <c r="U78" t="str">
        <f>IF(高校一覧表!G19="","","2")</f>
        <v/>
      </c>
      <c r="V78" t="str">
        <f>IF(高校一覧表!M19="","",VLOOKUP(高校一覧表!M19,競技csv!$A:$O,MATCH("競技コード",競技csv!$1:$1,0),0))</f>
        <v/>
      </c>
      <c r="W78" t="str" cm="1">
        <f t="array" ref="W78">IF(高校一覧表!P19="","",高校一覧表!P19&amp;".")&amp;_xlfn.IFS(高校一覧表!Q19="","",VLOOKUP(V78,競技csv!$B:$O,2,0)&lt;=31,TEXT(高校一覧表!Q19,"00")&amp;".",TRUE,TEXT(高校一覧表!Q19,"00")&amp;"m")&amp;IF(高校一覧表!R19="","",TEXT(高校一覧表!R19,"00"))</f>
        <v/>
      </c>
      <c r="X78" t="str">
        <f>IF(高校一覧表!M19="","","0")</f>
        <v/>
      </c>
      <c r="Y78" t="str">
        <f>IF(高校一覧表!M19="","","2")</f>
        <v/>
      </c>
      <c r="Z78" t="str">
        <f>IF(高校一覧表!S19="","",VLOOKUP(高校一覧表!C19&amp;"子4X100mR",競技csv!A:O,MATCH("競技コード",競技csv!$1:$1,0),0))</f>
        <v/>
      </c>
      <c r="AA78" t="str">
        <f>IF(高校一覧表!T19="","",高校一覧表!T19&amp;".")&amp;IF(高校一覧表!U19="","",TEXT(高校一覧表!U19,"00")&amp;".")&amp;IF(高校一覧表!V19="","",TEXT(高校一覧表!V19,"00"))</f>
        <v/>
      </c>
      <c r="AB78" t="str">
        <f>IF(高校一覧表!S19="","","0")</f>
        <v/>
      </c>
      <c r="AC78" t="str">
        <f>IF(高校一覧表!S19="","","2")</f>
        <v/>
      </c>
    </row>
    <row r="79" spans="1:29" x14ac:dyDescent="0.45">
      <c r="A79">
        <f t="shared" si="1"/>
        <v>0</v>
      </c>
      <c r="B79" t="str">
        <f>IF(高校一覧表!D20="","",IF(高校一覧表!C20="男",30000+高校一覧表!D20,40000+高校一覧表!D20))</f>
        <v/>
      </c>
      <c r="C79" t="str">
        <f ca="1">IF(高校一覧表!D20="","",VLOOKUP(VLOOKUP(高校一覧表!D20,INDIRECT("高校"&amp;高校一覧表!C20&amp;"選手データ!A:O"),MATCH("所属",INDIRECT("高校"&amp;高校一覧表!C20&amp;"選手データ!1:1"),0),0),所属csv!$A:$H,MATCH("所属コード",所属csv!$1:$1,0),0))</f>
        <v/>
      </c>
      <c r="F79" t="str">
        <f>IF(高校一覧表!D20="","",高校一覧表!D20)</f>
        <v/>
      </c>
      <c r="G79" t="str">
        <f ca="1">IF(高校一覧表!E20="","",高校一覧表!E20)</f>
        <v/>
      </c>
      <c r="H79" t="str">
        <f ca="1">IF(高校一覧表!D20="","",VLOOKUP(高校一覧表!D20,INDIRECT("高校"&amp;高校一覧表!C20&amp;"選手データ!A:O"),MATCH("ﾌﾘｶﾞﾅ(姓)",INDIRECT("高校"&amp;高校一覧表!C20&amp;"選手データ!1:1"),0),0)&amp;" "&amp;VLOOKUP(高校一覧表!D20,INDIRECT("高校"&amp;高校一覧表!C20&amp;"選手データ!A:O"),MATCH("ﾌﾘｶﾞﾅ(名)",INDIRECT("高校"&amp;高校一覧表!C20&amp;"選手データ!1:1"),0),0))</f>
        <v/>
      </c>
      <c r="I79" t="str">
        <f ca="1">IF(高校一覧表!E20="","",高校一覧表!E20)</f>
        <v/>
      </c>
      <c r="J79" t="str">
        <f ca="1">IF(高校一覧表!D20="","",VLOOKUP(高校一覧表!D20,INDIRECT("高校"&amp;高校一覧表!C20&amp;"選手データ!A:O"),MATCH("FAMILY NAME",INDIRECT("高校"&amp;高校一覧表!C20&amp;"選手データ!1:1"),0),0)&amp;" "&amp;VLOOKUP(高校一覧表!D20,INDIRECT("高校"&amp;高校一覧表!C20&amp;"選手データ!A:O"),MATCH("Firstname",INDIRECT("高校"&amp;高校一覧表!C20&amp;"選手データ!1:1"),0),0))</f>
        <v/>
      </c>
      <c r="K79" t="str">
        <f>IF(高校一覧表!D20="","","JPN")</f>
        <v/>
      </c>
      <c r="L79" t="str">
        <f>IF(高校一覧表!D20="","",IF(高校一覧表!C20="男",1,2))</f>
        <v/>
      </c>
      <c r="M79" t="str">
        <f>IF(高校一覧表!D20="","",高校一覧表!F20)</f>
        <v/>
      </c>
      <c r="N79" t="str">
        <f ca="1">IF(高校一覧表!D20="","",LEFT(VLOOKUP(高校一覧表!D20,INDIRECT("高校"&amp;高校一覧表!C20&amp;"選手データ!A:O"),MATCH("Birthday",INDIRECT("高校"&amp;高校一覧表!C20&amp;"選手データ!1:1"),0),0),4))</f>
        <v/>
      </c>
      <c r="O79" t="str">
        <f>IF(高校一覧表!D20="","","0")</f>
        <v/>
      </c>
      <c r="P79" t="str">
        <f>IF(高校一覧表!D20="","","千葉")</f>
        <v/>
      </c>
      <c r="R79" t="str">
        <f>IF(高校一覧表!G20="","",VLOOKUP(高校一覧表!G20,競技csv!$A:$O,MATCH("競技コード",競技csv!$1:$1,0),0))</f>
        <v/>
      </c>
      <c r="S79" t="str" cm="1">
        <f t="array" ref="S79">IF(高校一覧表!J20="","",高校一覧表!J20&amp;".")&amp;_xlfn.IFS(高校一覧表!K20="","",VLOOKUP(R79,競技csv!$B:$O,2,0)&lt;=31,TEXT(高校一覧表!K20,"00")&amp;".",TRUE,TEXT(高校一覧表!K20,"00")&amp;"m")&amp;IF(高校一覧表!L20="","",TEXT(高校一覧表!L20,"00"))</f>
        <v/>
      </c>
      <c r="T79" t="str">
        <f>IF(高校一覧表!G20="","","0")</f>
        <v/>
      </c>
      <c r="U79" t="str">
        <f>IF(高校一覧表!G20="","","2")</f>
        <v/>
      </c>
      <c r="V79" t="str">
        <f>IF(高校一覧表!M20="","",VLOOKUP(高校一覧表!M20,競技csv!$A:$O,MATCH("競技コード",競技csv!$1:$1,0),0))</f>
        <v/>
      </c>
      <c r="W79" t="str" cm="1">
        <f t="array" ref="W79">IF(高校一覧表!P20="","",高校一覧表!P20&amp;".")&amp;_xlfn.IFS(高校一覧表!Q20="","",VLOOKUP(V79,競技csv!$B:$O,2,0)&lt;=31,TEXT(高校一覧表!Q20,"00")&amp;".",TRUE,TEXT(高校一覧表!Q20,"00")&amp;"m")&amp;IF(高校一覧表!R20="","",TEXT(高校一覧表!R20,"00"))</f>
        <v/>
      </c>
      <c r="X79" t="str">
        <f>IF(高校一覧表!M20="","","0")</f>
        <v/>
      </c>
      <c r="Y79" t="str">
        <f>IF(高校一覧表!M20="","","2")</f>
        <v/>
      </c>
      <c r="Z79" t="str">
        <f>IF(高校一覧表!S20="","",VLOOKUP(高校一覧表!C20&amp;"子4X100mR",競技csv!A:O,MATCH("競技コード",競技csv!$1:$1,0),0))</f>
        <v/>
      </c>
      <c r="AA79" t="str">
        <f>IF(高校一覧表!T20="","",高校一覧表!T20&amp;".")&amp;IF(高校一覧表!U20="","",TEXT(高校一覧表!U20,"00")&amp;".")&amp;IF(高校一覧表!V20="","",TEXT(高校一覧表!V20,"00"))</f>
        <v/>
      </c>
      <c r="AB79" t="str">
        <f>IF(高校一覧表!S20="","","0")</f>
        <v/>
      </c>
      <c r="AC79" t="str">
        <f>IF(高校一覧表!S20="","","2")</f>
        <v/>
      </c>
    </row>
    <row r="80" spans="1:29" x14ac:dyDescent="0.45">
      <c r="A80">
        <f t="shared" si="1"/>
        <v>0</v>
      </c>
      <c r="B80" t="str">
        <f>IF(高校一覧表!D21="","",IF(高校一覧表!C21="男",30000+高校一覧表!D21,40000+高校一覧表!D21))</f>
        <v/>
      </c>
      <c r="C80" t="str">
        <f ca="1">IF(高校一覧表!D21="","",VLOOKUP(VLOOKUP(高校一覧表!D21,INDIRECT("高校"&amp;高校一覧表!C21&amp;"選手データ!A:O"),MATCH("所属",INDIRECT("高校"&amp;高校一覧表!C21&amp;"選手データ!1:1"),0),0),所属csv!$A:$H,MATCH("所属コード",所属csv!$1:$1,0),0))</f>
        <v/>
      </c>
      <c r="F80" t="str">
        <f>IF(高校一覧表!D21="","",高校一覧表!D21)</f>
        <v/>
      </c>
      <c r="G80" t="str">
        <f ca="1">IF(高校一覧表!E21="","",高校一覧表!E21)</f>
        <v/>
      </c>
      <c r="H80" t="str">
        <f ca="1">IF(高校一覧表!D21="","",VLOOKUP(高校一覧表!D21,INDIRECT("高校"&amp;高校一覧表!C21&amp;"選手データ!A:O"),MATCH("ﾌﾘｶﾞﾅ(姓)",INDIRECT("高校"&amp;高校一覧表!C21&amp;"選手データ!1:1"),0),0)&amp;" "&amp;VLOOKUP(高校一覧表!D21,INDIRECT("高校"&amp;高校一覧表!C21&amp;"選手データ!A:O"),MATCH("ﾌﾘｶﾞﾅ(名)",INDIRECT("高校"&amp;高校一覧表!C21&amp;"選手データ!1:1"),0),0))</f>
        <v/>
      </c>
      <c r="I80" t="str">
        <f ca="1">IF(高校一覧表!E21="","",高校一覧表!E21)</f>
        <v/>
      </c>
      <c r="J80" t="str">
        <f ca="1">IF(高校一覧表!D21="","",VLOOKUP(高校一覧表!D21,INDIRECT("高校"&amp;高校一覧表!C21&amp;"選手データ!A:O"),MATCH("FAMILY NAME",INDIRECT("高校"&amp;高校一覧表!C21&amp;"選手データ!1:1"),0),0)&amp;" "&amp;VLOOKUP(高校一覧表!D21,INDIRECT("高校"&amp;高校一覧表!C21&amp;"選手データ!A:O"),MATCH("Firstname",INDIRECT("高校"&amp;高校一覧表!C21&amp;"選手データ!1:1"),0),0))</f>
        <v/>
      </c>
      <c r="K80" t="str">
        <f>IF(高校一覧表!D21="","","JPN")</f>
        <v/>
      </c>
      <c r="L80" t="str">
        <f>IF(高校一覧表!D21="","",IF(高校一覧表!C21="男",1,2))</f>
        <v/>
      </c>
      <c r="M80" t="str">
        <f>IF(高校一覧表!D21="","",高校一覧表!F21)</f>
        <v/>
      </c>
      <c r="N80" t="str">
        <f ca="1">IF(高校一覧表!D21="","",LEFT(VLOOKUP(高校一覧表!D21,INDIRECT("高校"&amp;高校一覧表!C21&amp;"選手データ!A:O"),MATCH("Birthday",INDIRECT("高校"&amp;高校一覧表!C21&amp;"選手データ!1:1"),0),0),4))</f>
        <v/>
      </c>
      <c r="O80" t="str">
        <f>IF(高校一覧表!D21="","","0")</f>
        <v/>
      </c>
      <c r="P80" t="str">
        <f>IF(高校一覧表!D21="","","千葉")</f>
        <v/>
      </c>
      <c r="R80" t="str">
        <f>IF(高校一覧表!G21="","",VLOOKUP(高校一覧表!G21,競技csv!$A:$O,MATCH("競技コード",競技csv!$1:$1,0),0))</f>
        <v/>
      </c>
      <c r="S80" t="str" cm="1">
        <f t="array" ref="S80">IF(高校一覧表!J21="","",高校一覧表!J21&amp;".")&amp;_xlfn.IFS(高校一覧表!K21="","",VLOOKUP(R80,競技csv!$B:$O,2,0)&lt;=31,TEXT(高校一覧表!K21,"00")&amp;".",TRUE,TEXT(高校一覧表!K21,"00")&amp;"m")&amp;IF(高校一覧表!L21="","",TEXT(高校一覧表!L21,"00"))</f>
        <v/>
      </c>
      <c r="T80" t="str">
        <f>IF(高校一覧表!G21="","","0")</f>
        <v/>
      </c>
      <c r="U80" t="str">
        <f>IF(高校一覧表!G21="","","2")</f>
        <v/>
      </c>
      <c r="V80" t="str">
        <f>IF(高校一覧表!M21="","",VLOOKUP(高校一覧表!M21,競技csv!$A:$O,MATCH("競技コード",競技csv!$1:$1,0),0))</f>
        <v/>
      </c>
      <c r="W80" t="str" cm="1">
        <f t="array" ref="W80">IF(高校一覧表!P21="","",高校一覧表!P21&amp;".")&amp;_xlfn.IFS(高校一覧表!Q21="","",VLOOKUP(V80,競技csv!$B:$O,2,0)&lt;=31,TEXT(高校一覧表!Q21,"00")&amp;".",TRUE,TEXT(高校一覧表!Q21,"00")&amp;"m")&amp;IF(高校一覧表!R21="","",TEXT(高校一覧表!R21,"00"))</f>
        <v/>
      </c>
      <c r="X80" t="str">
        <f>IF(高校一覧表!M21="","","0")</f>
        <v/>
      </c>
      <c r="Y80" t="str">
        <f>IF(高校一覧表!M21="","","2")</f>
        <v/>
      </c>
      <c r="Z80" t="str">
        <f>IF(高校一覧表!S21="","",VLOOKUP(高校一覧表!C21&amp;"子4X100mR",競技csv!A:O,MATCH("競技コード",競技csv!$1:$1,0),0))</f>
        <v/>
      </c>
      <c r="AA80" t="str">
        <f>IF(高校一覧表!T21="","",高校一覧表!T21&amp;".")&amp;IF(高校一覧表!U21="","",TEXT(高校一覧表!U21,"00")&amp;".")&amp;IF(高校一覧表!V21="","",TEXT(高校一覧表!V21,"00"))</f>
        <v/>
      </c>
      <c r="AB80" t="str">
        <f>IF(高校一覧表!S21="","","0")</f>
        <v/>
      </c>
      <c r="AC80" t="str">
        <f>IF(高校一覧表!S21="","","2")</f>
        <v/>
      </c>
    </row>
    <row r="81" spans="1:29" x14ac:dyDescent="0.45">
      <c r="A81">
        <f t="shared" si="1"/>
        <v>0</v>
      </c>
      <c r="B81" t="str">
        <f>IF(高校一覧表!D22="","",IF(高校一覧表!C22="男",30000+高校一覧表!D22,40000+高校一覧表!D22))</f>
        <v/>
      </c>
      <c r="C81" t="str">
        <f ca="1">IF(高校一覧表!D22="","",VLOOKUP(VLOOKUP(高校一覧表!D22,INDIRECT("高校"&amp;高校一覧表!C22&amp;"選手データ!A:O"),MATCH("所属",INDIRECT("高校"&amp;高校一覧表!C22&amp;"選手データ!1:1"),0),0),所属csv!$A:$H,MATCH("所属コード",所属csv!$1:$1,0),0))</f>
        <v/>
      </c>
      <c r="F81" t="str">
        <f>IF(高校一覧表!D22="","",高校一覧表!D22)</f>
        <v/>
      </c>
      <c r="G81" t="str">
        <f ca="1">IF(高校一覧表!E22="","",高校一覧表!E22)</f>
        <v/>
      </c>
      <c r="H81" t="str">
        <f ca="1">IF(高校一覧表!D22="","",VLOOKUP(高校一覧表!D22,INDIRECT("高校"&amp;高校一覧表!C22&amp;"選手データ!A:O"),MATCH("ﾌﾘｶﾞﾅ(姓)",INDIRECT("高校"&amp;高校一覧表!C22&amp;"選手データ!1:1"),0),0)&amp;" "&amp;VLOOKUP(高校一覧表!D22,INDIRECT("高校"&amp;高校一覧表!C22&amp;"選手データ!A:O"),MATCH("ﾌﾘｶﾞﾅ(名)",INDIRECT("高校"&amp;高校一覧表!C22&amp;"選手データ!1:1"),0),0))</f>
        <v/>
      </c>
      <c r="I81" t="str">
        <f ca="1">IF(高校一覧表!E22="","",高校一覧表!E22)</f>
        <v/>
      </c>
      <c r="J81" t="str">
        <f ca="1">IF(高校一覧表!D22="","",VLOOKUP(高校一覧表!D22,INDIRECT("高校"&amp;高校一覧表!C22&amp;"選手データ!A:O"),MATCH("FAMILY NAME",INDIRECT("高校"&amp;高校一覧表!C22&amp;"選手データ!1:1"),0),0)&amp;" "&amp;VLOOKUP(高校一覧表!D22,INDIRECT("高校"&amp;高校一覧表!C22&amp;"選手データ!A:O"),MATCH("Firstname",INDIRECT("高校"&amp;高校一覧表!C22&amp;"選手データ!1:1"),0),0))</f>
        <v/>
      </c>
      <c r="K81" t="str">
        <f>IF(高校一覧表!D22="","","JPN")</f>
        <v/>
      </c>
      <c r="L81" t="str">
        <f>IF(高校一覧表!D22="","",IF(高校一覧表!C22="男",1,2))</f>
        <v/>
      </c>
      <c r="M81" t="str">
        <f>IF(高校一覧表!D22="","",高校一覧表!F22)</f>
        <v/>
      </c>
      <c r="N81" t="str">
        <f ca="1">IF(高校一覧表!D22="","",LEFT(VLOOKUP(高校一覧表!D22,INDIRECT("高校"&amp;高校一覧表!C22&amp;"選手データ!A:O"),MATCH("Birthday",INDIRECT("高校"&amp;高校一覧表!C22&amp;"選手データ!1:1"),0),0),4))</f>
        <v/>
      </c>
      <c r="O81" t="str">
        <f>IF(高校一覧表!D22="","","0")</f>
        <v/>
      </c>
      <c r="P81" t="str">
        <f>IF(高校一覧表!D22="","","千葉")</f>
        <v/>
      </c>
      <c r="R81" t="str">
        <f>IF(高校一覧表!G22="","",VLOOKUP(高校一覧表!G22,競技csv!$A:$O,MATCH("競技コード",競技csv!$1:$1,0),0))</f>
        <v/>
      </c>
      <c r="S81" t="str" cm="1">
        <f t="array" ref="S81">IF(高校一覧表!J22="","",高校一覧表!J22&amp;".")&amp;_xlfn.IFS(高校一覧表!K22="","",VLOOKUP(R81,競技csv!$B:$O,2,0)&lt;=31,TEXT(高校一覧表!K22,"00")&amp;".",TRUE,TEXT(高校一覧表!K22,"00")&amp;"m")&amp;IF(高校一覧表!L22="","",TEXT(高校一覧表!L22,"00"))</f>
        <v/>
      </c>
      <c r="T81" t="str">
        <f>IF(高校一覧表!G22="","","0")</f>
        <v/>
      </c>
      <c r="U81" t="str">
        <f>IF(高校一覧表!G22="","","2")</f>
        <v/>
      </c>
      <c r="V81" t="str">
        <f>IF(高校一覧表!M22="","",VLOOKUP(高校一覧表!M22,競技csv!$A:$O,MATCH("競技コード",競技csv!$1:$1,0),0))</f>
        <v/>
      </c>
      <c r="W81" t="str" cm="1">
        <f t="array" ref="W81">IF(高校一覧表!P22="","",高校一覧表!P22&amp;".")&amp;_xlfn.IFS(高校一覧表!Q22="","",VLOOKUP(V81,競技csv!$B:$O,2,0)&lt;=31,TEXT(高校一覧表!Q22,"00")&amp;".",TRUE,TEXT(高校一覧表!Q22,"00")&amp;"m")&amp;IF(高校一覧表!R22="","",TEXT(高校一覧表!R22,"00"))</f>
        <v/>
      </c>
      <c r="X81" t="str">
        <f>IF(高校一覧表!M22="","","0")</f>
        <v/>
      </c>
      <c r="Y81" t="str">
        <f>IF(高校一覧表!M22="","","2")</f>
        <v/>
      </c>
      <c r="Z81" t="str">
        <f>IF(高校一覧表!S22="","",VLOOKUP(高校一覧表!C22&amp;"子4X100mR",競技csv!A:O,MATCH("競技コード",競技csv!$1:$1,0),0))</f>
        <v/>
      </c>
      <c r="AA81" t="str">
        <f>IF(高校一覧表!T22="","",高校一覧表!T22&amp;".")&amp;IF(高校一覧表!U22="","",TEXT(高校一覧表!U22,"00")&amp;".")&amp;IF(高校一覧表!V22="","",TEXT(高校一覧表!V22,"00"))</f>
        <v/>
      </c>
      <c r="AB81" t="str">
        <f>IF(高校一覧表!S22="","","0")</f>
        <v/>
      </c>
      <c r="AC81" t="str">
        <f>IF(高校一覧表!S22="","","2")</f>
        <v/>
      </c>
    </row>
    <row r="82" spans="1:29" x14ac:dyDescent="0.45">
      <c r="A82">
        <f t="shared" si="1"/>
        <v>0</v>
      </c>
      <c r="B82" t="str">
        <f>IF(高校一覧表!D23="","",IF(高校一覧表!C23="男",30000+高校一覧表!D23,40000+高校一覧表!D23))</f>
        <v/>
      </c>
      <c r="C82" t="str">
        <f ca="1">IF(高校一覧表!D23="","",VLOOKUP(VLOOKUP(高校一覧表!D23,INDIRECT("高校"&amp;高校一覧表!C23&amp;"選手データ!A:O"),MATCH("所属",INDIRECT("高校"&amp;高校一覧表!C23&amp;"選手データ!1:1"),0),0),所属csv!$A:$H,MATCH("所属コード",所属csv!$1:$1,0),0))</f>
        <v/>
      </c>
      <c r="F82" t="str">
        <f>IF(高校一覧表!D23="","",高校一覧表!D23)</f>
        <v/>
      </c>
      <c r="G82" t="str">
        <f ca="1">IF(高校一覧表!E23="","",高校一覧表!E23)</f>
        <v/>
      </c>
      <c r="H82" t="str">
        <f ca="1">IF(高校一覧表!D23="","",VLOOKUP(高校一覧表!D23,INDIRECT("高校"&amp;高校一覧表!C23&amp;"選手データ!A:O"),MATCH("ﾌﾘｶﾞﾅ(姓)",INDIRECT("高校"&amp;高校一覧表!C23&amp;"選手データ!1:1"),0),0)&amp;" "&amp;VLOOKUP(高校一覧表!D23,INDIRECT("高校"&amp;高校一覧表!C23&amp;"選手データ!A:O"),MATCH("ﾌﾘｶﾞﾅ(名)",INDIRECT("高校"&amp;高校一覧表!C23&amp;"選手データ!1:1"),0),0))</f>
        <v/>
      </c>
      <c r="I82" t="str">
        <f ca="1">IF(高校一覧表!E23="","",高校一覧表!E23)</f>
        <v/>
      </c>
      <c r="J82" t="str">
        <f ca="1">IF(高校一覧表!D23="","",VLOOKUP(高校一覧表!D23,INDIRECT("高校"&amp;高校一覧表!C23&amp;"選手データ!A:O"),MATCH("FAMILY NAME",INDIRECT("高校"&amp;高校一覧表!C23&amp;"選手データ!1:1"),0),0)&amp;" "&amp;VLOOKUP(高校一覧表!D23,INDIRECT("高校"&amp;高校一覧表!C23&amp;"選手データ!A:O"),MATCH("Firstname",INDIRECT("高校"&amp;高校一覧表!C23&amp;"選手データ!1:1"),0),0))</f>
        <v/>
      </c>
      <c r="K82" t="str">
        <f>IF(高校一覧表!D23="","","JPN")</f>
        <v/>
      </c>
      <c r="L82" t="str">
        <f>IF(高校一覧表!D23="","",IF(高校一覧表!C23="男",1,2))</f>
        <v/>
      </c>
      <c r="M82" t="str">
        <f>IF(高校一覧表!D23="","",高校一覧表!F23)</f>
        <v/>
      </c>
      <c r="N82" t="str">
        <f ca="1">IF(高校一覧表!D23="","",LEFT(VLOOKUP(高校一覧表!D23,INDIRECT("高校"&amp;高校一覧表!C23&amp;"選手データ!A:O"),MATCH("Birthday",INDIRECT("高校"&amp;高校一覧表!C23&amp;"選手データ!1:1"),0),0),4))</f>
        <v/>
      </c>
      <c r="O82" t="str">
        <f>IF(高校一覧表!D23="","","0")</f>
        <v/>
      </c>
      <c r="P82" t="str">
        <f>IF(高校一覧表!D23="","","千葉")</f>
        <v/>
      </c>
      <c r="R82" t="str">
        <f>IF(高校一覧表!G23="","",VLOOKUP(高校一覧表!G23,競技csv!$A:$O,MATCH("競技コード",競技csv!$1:$1,0),0))</f>
        <v/>
      </c>
      <c r="S82" t="str" cm="1">
        <f t="array" ref="S82">IF(高校一覧表!J23="","",高校一覧表!J23&amp;".")&amp;_xlfn.IFS(高校一覧表!K23="","",VLOOKUP(R82,競技csv!$B:$O,2,0)&lt;=31,TEXT(高校一覧表!K23,"00")&amp;".",TRUE,TEXT(高校一覧表!K23,"00")&amp;"m")&amp;IF(高校一覧表!L23="","",TEXT(高校一覧表!L23,"00"))</f>
        <v/>
      </c>
      <c r="T82" t="str">
        <f>IF(高校一覧表!G23="","","0")</f>
        <v/>
      </c>
      <c r="U82" t="str">
        <f>IF(高校一覧表!G23="","","2")</f>
        <v/>
      </c>
      <c r="V82" t="str">
        <f>IF(高校一覧表!M23="","",VLOOKUP(高校一覧表!M23,競技csv!$A:$O,MATCH("競技コード",競技csv!$1:$1,0),0))</f>
        <v/>
      </c>
      <c r="W82" t="str" cm="1">
        <f t="array" ref="W82">IF(高校一覧表!P23="","",高校一覧表!P23&amp;".")&amp;_xlfn.IFS(高校一覧表!Q23="","",VLOOKUP(V82,競技csv!$B:$O,2,0)&lt;=31,TEXT(高校一覧表!Q23,"00")&amp;".",TRUE,TEXT(高校一覧表!Q23,"00")&amp;"m")&amp;IF(高校一覧表!R23="","",TEXT(高校一覧表!R23,"00"))</f>
        <v/>
      </c>
      <c r="X82" t="str">
        <f>IF(高校一覧表!M23="","","0")</f>
        <v/>
      </c>
      <c r="Y82" t="str">
        <f>IF(高校一覧表!M23="","","2")</f>
        <v/>
      </c>
      <c r="Z82" t="str">
        <f>IF(高校一覧表!S23="","",VLOOKUP(高校一覧表!C23&amp;"子4X100mR",競技csv!A:O,MATCH("競技コード",競技csv!$1:$1,0),0))</f>
        <v/>
      </c>
      <c r="AA82" t="str">
        <f>IF(高校一覧表!T23="","",高校一覧表!T23&amp;".")&amp;IF(高校一覧表!U23="","",TEXT(高校一覧表!U23,"00")&amp;".")&amp;IF(高校一覧表!V23="","",TEXT(高校一覧表!V23,"00"))</f>
        <v/>
      </c>
      <c r="AB82" t="str">
        <f>IF(高校一覧表!S23="","","0")</f>
        <v/>
      </c>
      <c r="AC82" t="str">
        <f>IF(高校一覧表!S23="","","2")</f>
        <v/>
      </c>
    </row>
    <row r="83" spans="1:29" x14ac:dyDescent="0.45">
      <c r="A83">
        <f t="shared" si="1"/>
        <v>0</v>
      </c>
      <c r="B83" t="str">
        <f>IF(高校一覧表!D24="","",IF(高校一覧表!C24="男",30000+高校一覧表!D24,40000+高校一覧表!D24))</f>
        <v/>
      </c>
      <c r="C83" t="str">
        <f ca="1">IF(高校一覧表!D24="","",VLOOKUP(VLOOKUP(高校一覧表!D24,INDIRECT("高校"&amp;高校一覧表!C24&amp;"選手データ!A:O"),MATCH("所属",INDIRECT("高校"&amp;高校一覧表!C24&amp;"選手データ!1:1"),0),0),所属csv!$A:$H,MATCH("所属コード",所属csv!$1:$1,0),0))</f>
        <v/>
      </c>
      <c r="F83" t="str">
        <f>IF(高校一覧表!D24="","",高校一覧表!D24)</f>
        <v/>
      </c>
      <c r="G83" t="str">
        <f ca="1">IF(高校一覧表!E24="","",高校一覧表!E24)</f>
        <v/>
      </c>
      <c r="H83" t="str">
        <f ca="1">IF(高校一覧表!D24="","",VLOOKUP(高校一覧表!D24,INDIRECT("高校"&amp;高校一覧表!C24&amp;"選手データ!A:O"),MATCH("ﾌﾘｶﾞﾅ(姓)",INDIRECT("高校"&amp;高校一覧表!C24&amp;"選手データ!1:1"),0),0)&amp;" "&amp;VLOOKUP(高校一覧表!D24,INDIRECT("高校"&amp;高校一覧表!C24&amp;"選手データ!A:O"),MATCH("ﾌﾘｶﾞﾅ(名)",INDIRECT("高校"&amp;高校一覧表!C24&amp;"選手データ!1:1"),0),0))</f>
        <v/>
      </c>
      <c r="I83" t="str">
        <f ca="1">IF(高校一覧表!E24="","",高校一覧表!E24)</f>
        <v/>
      </c>
      <c r="J83" t="str">
        <f ca="1">IF(高校一覧表!D24="","",VLOOKUP(高校一覧表!D24,INDIRECT("高校"&amp;高校一覧表!C24&amp;"選手データ!A:O"),MATCH("FAMILY NAME",INDIRECT("高校"&amp;高校一覧表!C24&amp;"選手データ!1:1"),0),0)&amp;" "&amp;VLOOKUP(高校一覧表!D24,INDIRECT("高校"&amp;高校一覧表!C24&amp;"選手データ!A:O"),MATCH("Firstname",INDIRECT("高校"&amp;高校一覧表!C24&amp;"選手データ!1:1"),0),0))</f>
        <v/>
      </c>
      <c r="K83" t="str">
        <f>IF(高校一覧表!D24="","","JPN")</f>
        <v/>
      </c>
      <c r="L83" t="str">
        <f>IF(高校一覧表!D24="","",IF(高校一覧表!C24="男",1,2))</f>
        <v/>
      </c>
      <c r="M83" t="str">
        <f>IF(高校一覧表!D24="","",高校一覧表!F24)</f>
        <v/>
      </c>
      <c r="N83" t="str">
        <f ca="1">IF(高校一覧表!D24="","",LEFT(VLOOKUP(高校一覧表!D24,INDIRECT("高校"&amp;高校一覧表!C24&amp;"選手データ!A:O"),MATCH("Birthday",INDIRECT("高校"&amp;高校一覧表!C24&amp;"選手データ!1:1"),0),0),4))</f>
        <v/>
      </c>
      <c r="O83" t="str">
        <f>IF(高校一覧表!D24="","","0")</f>
        <v/>
      </c>
      <c r="P83" t="str">
        <f>IF(高校一覧表!D24="","","千葉")</f>
        <v/>
      </c>
      <c r="R83" t="str">
        <f>IF(高校一覧表!G24="","",VLOOKUP(高校一覧表!G24,競技csv!$A:$O,MATCH("競技コード",競技csv!$1:$1,0),0))</f>
        <v/>
      </c>
      <c r="S83" t="str" cm="1">
        <f t="array" ref="S83">IF(高校一覧表!J24="","",高校一覧表!J24&amp;".")&amp;_xlfn.IFS(高校一覧表!K24="","",VLOOKUP(R83,競技csv!$B:$O,2,0)&lt;=31,TEXT(高校一覧表!K24,"00")&amp;".",TRUE,TEXT(高校一覧表!K24,"00")&amp;"m")&amp;IF(高校一覧表!L24="","",TEXT(高校一覧表!L24,"00"))</f>
        <v/>
      </c>
      <c r="T83" t="str">
        <f>IF(高校一覧表!G24="","","0")</f>
        <v/>
      </c>
      <c r="U83" t="str">
        <f>IF(高校一覧表!G24="","","2")</f>
        <v/>
      </c>
      <c r="V83" t="str">
        <f>IF(高校一覧表!M24="","",VLOOKUP(高校一覧表!M24,競技csv!$A:$O,MATCH("競技コード",競技csv!$1:$1,0),0))</f>
        <v/>
      </c>
      <c r="W83" t="str" cm="1">
        <f t="array" ref="W83">IF(高校一覧表!P24="","",高校一覧表!P24&amp;".")&amp;_xlfn.IFS(高校一覧表!Q24="","",VLOOKUP(V83,競技csv!$B:$O,2,0)&lt;=31,TEXT(高校一覧表!Q24,"00")&amp;".",TRUE,TEXT(高校一覧表!Q24,"00")&amp;"m")&amp;IF(高校一覧表!R24="","",TEXT(高校一覧表!R24,"00"))</f>
        <v/>
      </c>
      <c r="X83" t="str">
        <f>IF(高校一覧表!M24="","","0")</f>
        <v/>
      </c>
      <c r="Y83" t="str">
        <f>IF(高校一覧表!M24="","","2")</f>
        <v/>
      </c>
      <c r="Z83" t="str">
        <f>IF(高校一覧表!S24="","",VLOOKUP(高校一覧表!C24&amp;"子4X100mR",競技csv!A:O,MATCH("競技コード",競技csv!$1:$1,0),0))</f>
        <v/>
      </c>
      <c r="AA83" t="str">
        <f>IF(高校一覧表!T24="","",高校一覧表!T24&amp;".")&amp;IF(高校一覧表!U24="","",TEXT(高校一覧表!U24,"00")&amp;".")&amp;IF(高校一覧表!V24="","",TEXT(高校一覧表!V24,"00"))</f>
        <v/>
      </c>
      <c r="AB83" t="str">
        <f>IF(高校一覧表!S24="","","0")</f>
        <v/>
      </c>
      <c r="AC83" t="str">
        <f>IF(高校一覧表!S24="","","2")</f>
        <v/>
      </c>
    </row>
    <row r="84" spans="1:29" x14ac:dyDescent="0.45">
      <c r="A84">
        <f t="shared" si="1"/>
        <v>0</v>
      </c>
      <c r="B84" t="str">
        <f>IF(高校一覧表!D25="","",IF(高校一覧表!C25="男",30000+高校一覧表!D25,40000+高校一覧表!D25))</f>
        <v/>
      </c>
      <c r="C84" t="str">
        <f ca="1">IF(高校一覧表!D25="","",VLOOKUP(VLOOKUP(高校一覧表!D25,INDIRECT("高校"&amp;高校一覧表!C25&amp;"選手データ!A:O"),MATCH("所属",INDIRECT("高校"&amp;高校一覧表!C25&amp;"選手データ!1:1"),0),0),所属csv!$A:$H,MATCH("所属コード",所属csv!$1:$1,0),0))</f>
        <v/>
      </c>
      <c r="F84" t="str">
        <f>IF(高校一覧表!D25="","",高校一覧表!D25)</f>
        <v/>
      </c>
      <c r="G84" t="str">
        <f ca="1">IF(高校一覧表!E25="","",高校一覧表!E25)</f>
        <v/>
      </c>
      <c r="H84" t="str">
        <f ca="1">IF(高校一覧表!D25="","",VLOOKUP(高校一覧表!D25,INDIRECT("高校"&amp;高校一覧表!C25&amp;"選手データ!A:O"),MATCH("ﾌﾘｶﾞﾅ(姓)",INDIRECT("高校"&amp;高校一覧表!C25&amp;"選手データ!1:1"),0),0)&amp;" "&amp;VLOOKUP(高校一覧表!D25,INDIRECT("高校"&amp;高校一覧表!C25&amp;"選手データ!A:O"),MATCH("ﾌﾘｶﾞﾅ(名)",INDIRECT("高校"&amp;高校一覧表!C25&amp;"選手データ!1:1"),0),0))</f>
        <v/>
      </c>
      <c r="I84" t="str">
        <f ca="1">IF(高校一覧表!E25="","",高校一覧表!E25)</f>
        <v/>
      </c>
      <c r="J84" t="str">
        <f ca="1">IF(高校一覧表!D25="","",VLOOKUP(高校一覧表!D25,INDIRECT("高校"&amp;高校一覧表!C25&amp;"選手データ!A:O"),MATCH("FAMILY NAME",INDIRECT("高校"&amp;高校一覧表!C25&amp;"選手データ!1:1"),0),0)&amp;" "&amp;VLOOKUP(高校一覧表!D25,INDIRECT("高校"&amp;高校一覧表!C25&amp;"選手データ!A:O"),MATCH("Firstname",INDIRECT("高校"&amp;高校一覧表!C25&amp;"選手データ!1:1"),0),0))</f>
        <v/>
      </c>
      <c r="K84" t="str">
        <f>IF(高校一覧表!D25="","","JPN")</f>
        <v/>
      </c>
      <c r="L84" t="str">
        <f>IF(高校一覧表!D25="","",IF(高校一覧表!C25="男",1,2))</f>
        <v/>
      </c>
      <c r="M84" t="str">
        <f>IF(高校一覧表!D25="","",高校一覧表!F25)</f>
        <v/>
      </c>
      <c r="N84" t="str">
        <f ca="1">IF(高校一覧表!D25="","",LEFT(VLOOKUP(高校一覧表!D25,INDIRECT("高校"&amp;高校一覧表!C25&amp;"選手データ!A:O"),MATCH("Birthday",INDIRECT("高校"&amp;高校一覧表!C25&amp;"選手データ!1:1"),0),0),4))</f>
        <v/>
      </c>
      <c r="O84" t="str">
        <f>IF(高校一覧表!D25="","","0")</f>
        <v/>
      </c>
      <c r="P84" t="str">
        <f>IF(高校一覧表!D25="","","千葉")</f>
        <v/>
      </c>
      <c r="R84" t="str">
        <f>IF(高校一覧表!G25="","",VLOOKUP(高校一覧表!G25,競技csv!$A:$O,MATCH("競技コード",競技csv!$1:$1,0),0))</f>
        <v/>
      </c>
      <c r="S84" t="str" cm="1">
        <f t="array" ref="S84">IF(高校一覧表!J25="","",高校一覧表!J25&amp;".")&amp;_xlfn.IFS(高校一覧表!K25="","",VLOOKUP(R84,競技csv!$B:$O,2,0)&lt;=31,TEXT(高校一覧表!K25,"00")&amp;".",TRUE,TEXT(高校一覧表!K25,"00")&amp;"m")&amp;IF(高校一覧表!L25="","",TEXT(高校一覧表!L25,"00"))</f>
        <v/>
      </c>
      <c r="T84" t="str">
        <f>IF(高校一覧表!G25="","","0")</f>
        <v/>
      </c>
      <c r="U84" t="str">
        <f>IF(高校一覧表!G25="","","2")</f>
        <v/>
      </c>
      <c r="V84" t="str">
        <f>IF(高校一覧表!M25="","",VLOOKUP(高校一覧表!M25,競技csv!$A:$O,MATCH("競技コード",競技csv!$1:$1,0),0))</f>
        <v/>
      </c>
      <c r="W84" t="str" cm="1">
        <f t="array" ref="W84">IF(高校一覧表!P25="","",高校一覧表!P25&amp;".")&amp;_xlfn.IFS(高校一覧表!Q25="","",VLOOKUP(V84,競技csv!$B:$O,2,0)&lt;=31,TEXT(高校一覧表!Q25,"00")&amp;".",TRUE,TEXT(高校一覧表!Q25,"00")&amp;"m")&amp;IF(高校一覧表!R25="","",TEXT(高校一覧表!R25,"00"))</f>
        <v/>
      </c>
      <c r="X84" t="str">
        <f>IF(高校一覧表!M25="","","0")</f>
        <v/>
      </c>
      <c r="Y84" t="str">
        <f>IF(高校一覧表!M25="","","2")</f>
        <v/>
      </c>
      <c r="Z84" t="str">
        <f>IF(高校一覧表!S25="","",VLOOKUP(高校一覧表!C25&amp;"子4X100mR",競技csv!A:O,MATCH("競技コード",競技csv!$1:$1,0),0))</f>
        <v/>
      </c>
      <c r="AA84" t="str">
        <f>IF(高校一覧表!T25="","",高校一覧表!T25&amp;".")&amp;IF(高校一覧表!U25="","",TEXT(高校一覧表!U25,"00")&amp;".")&amp;IF(高校一覧表!V25="","",TEXT(高校一覧表!V25,"00"))</f>
        <v/>
      </c>
      <c r="AB84" t="str">
        <f>IF(高校一覧表!S25="","","0")</f>
        <v/>
      </c>
      <c r="AC84" t="str">
        <f>IF(高校一覧表!S25="","","2")</f>
        <v/>
      </c>
    </row>
    <row r="85" spans="1:29" x14ac:dyDescent="0.45">
      <c r="A85">
        <f t="shared" si="1"/>
        <v>0</v>
      </c>
      <c r="B85" t="str">
        <f>IF(高校一覧表!D26="","",IF(高校一覧表!C26="男",30000+高校一覧表!D26,40000+高校一覧表!D26))</f>
        <v/>
      </c>
      <c r="C85" t="str">
        <f ca="1">IF(高校一覧表!D26="","",VLOOKUP(VLOOKUP(高校一覧表!D26,INDIRECT("高校"&amp;高校一覧表!C26&amp;"選手データ!A:O"),MATCH("所属",INDIRECT("高校"&amp;高校一覧表!C26&amp;"選手データ!1:1"),0),0),所属csv!$A:$H,MATCH("所属コード",所属csv!$1:$1,0),0))</f>
        <v/>
      </c>
      <c r="F85" t="str">
        <f>IF(高校一覧表!D26="","",高校一覧表!D26)</f>
        <v/>
      </c>
      <c r="G85" t="str">
        <f ca="1">IF(高校一覧表!E26="","",高校一覧表!E26)</f>
        <v/>
      </c>
      <c r="H85" t="str">
        <f ca="1">IF(高校一覧表!D26="","",VLOOKUP(高校一覧表!D26,INDIRECT("高校"&amp;高校一覧表!C26&amp;"選手データ!A:O"),MATCH("ﾌﾘｶﾞﾅ(姓)",INDIRECT("高校"&amp;高校一覧表!C26&amp;"選手データ!1:1"),0),0)&amp;" "&amp;VLOOKUP(高校一覧表!D26,INDIRECT("高校"&amp;高校一覧表!C26&amp;"選手データ!A:O"),MATCH("ﾌﾘｶﾞﾅ(名)",INDIRECT("高校"&amp;高校一覧表!C26&amp;"選手データ!1:1"),0),0))</f>
        <v/>
      </c>
      <c r="I85" t="str">
        <f ca="1">IF(高校一覧表!E26="","",高校一覧表!E26)</f>
        <v/>
      </c>
      <c r="J85" t="str">
        <f ca="1">IF(高校一覧表!D26="","",VLOOKUP(高校一覧表!D26,INDIRECT("高校"&amp;高校一覧表!C26&amp;"選手データ!A:O"),MATCH("FAMILY NAME",INDIRECT("高校"&amp;高校一覧表!C26&amp;"選手データ!1:1"),0),0)&amp;" "&amp;VLOOKUP(高校一覧表!D26,INDIRECT("高校"&amp;高校一覧表!C26&amp;"選手データ!A:O"),MATCH("Firstname",INDIRECT("高校"&amp;高校一覧表!C26&amp;"選手データ!1:1"),0),0))</f>
        <v/>
      </c>
      <c r="K85" t="str">
        <f>IF(高校一覧表!D26="","","JPN")</f>
        <v/>
      </c>
      <c r="L85" t="str">
        <f>IF(高校一覧表!D26="","",IF(高校一覧表!C26="男",1,2))</f>
        <v/>
      </c>
      <c r="M85" t="str">
        <f>IF(高校一覧表!D26="","",高校一覧表!F26)</f>
        <v/>
      </c>
      <c r="N85" t="str">
        <f ca="1">IF(高校一覧表!D26="","",LEFT(VLOOKUP(高校一覧表!D26,INDIRECT("高校"&amp;高校一覧表!C26&amp;"選手データ!A:O"),MATCH("Birthday",INDIRECT("高校"&amp;高校一覧表!C26&amp;"選手データ!1:1"),0),0),4))</f>
        <v/>
      </c>
      <c r="O85" t="str">
        <f>IF(高校一覧表!D26="","","0")</f>
        <v/>
      </c>
      <c r="P85" t="str">
        <f>IF(高校一覧表!D26="","","千葉")</f>
        <v/>
      </c>
      <c r="R85" t="str">
        <f>IF(高校一覧表!G26="","",VLOOKUP(高校一覧表!G26,競技csv!$A:$O,MATCH("競技コード",競技csv!$1:$1,0),0))</f>
        <v/>
      </c>
      <c r="S85" t="str" cm="1">
        <f t="array" ref="S85">IF(高校一覧表!J26="","",高校一覧表!J26&amp;".")&amp;_xlfn.IFS(高校一覧表!K26="","",VLOOKUP(R85,競技csv!$B:$O,2,0)&lt;=31,TEXT(高校一覧表!K26,"00")&amp;".",TRUE,TEXT(高校一覧表!K26,"00")&amp;"m")&amp;IF(高校一覧表!L26="","",TEXT(高校一覧表!L26,"00"))</f>
        <v/>
      </c>
      <c r="T85" t="str">
        <f>IF(高校一覧表!G26="","","0")</f>
        <v/>
      </c>
      <c r="U85" t="str">
        <f>IF(高校一覧表!G26="","","2")</f>
        <v/>
      </c>
      <c r="V85" t="str">
        <f>IF(高校一覧表!M26="","",VLOOKUP(高校一覧表!M26,競技csv!$A:$O,MATCH("競技コード",競技csv!$1:$1,0),0))</f>
        <v/>
      </c>
      <c r="W85" t="str" cm="1">
        <f t="array" ref="W85">IF(高校一覧表!P26="","",高校一覧表!P26&amp;".")&amp;_xlfn.IFS(高校一覧表!Q26="","",VLOOKUP(V85,競技csv!$B:$O,2,0)&lt;=31,TEXT(高校一覧表!Q26,"00")&amp;".",TRUE,TEXT(高校一覧表!Q26,"00")&amp;"m")&amp;IF(高校一覧表!R26="","",TEXT(高校一覧表!R26,"00"))</f>
        <v/>
      </c>
      <c r="X85" t="str">
        <f>IF(高校一覧表!M26="","","0")</f>
        <v/>
      </c>
      <c r="Y85" t="str">
        <f>IF(高校一覧表!M26="","","2")</f>
        <v/>
      </c>
      <c r="Z85" t="str">
        <f>IF(高校一覧表!S26="","",VLOOKUP(高校一覧表!C26&amp;"子4X100mR",競技csv!A:O,MATCH("競技コード",競技csv!$1:$1,0),0))</f>
        <v/>
      </c>
      <c r="AA85" t="str">
        <f>IF(高校一覧表!T26="","",高校一覧表!T26&amp;".")&amp;IF(高校一覧表!U26="","",TEXT(高校一覧表!U26,"00")&amp;".")&amp;IF(高校一覧表!V26="","",TEXT(高校一覧表!V26,"00"))</f>
        <v/>
      </c>
      <c r="AB85" t="str">
        <f>IF(高校一覧表!S26="","","0")</f>
        <v/>
      </c>
      <c r="AC85" t="str">
        <f>IF(高校一覧表!S26="","","2")</f>
        <v/>
      </c>
    </row>
    <row r="86" spans="1:29" x14ac:dyDescent="0.45">
      <c r="A86">
        <f t="shared" si="1"/>
        <v>0</v>
      </c>
      <c r="B86" t="str">
        <f>IF(高校一覧表!D27="","",IF(高校一覧表!C27="男",30000+高校一覧表!D27,40000+高校一覧表!D27))</f>
        <v/>
      </c>
      <c r="C86" t="str">
        <f ca="1">IF(高校一覧表!D27="","",VLOOKUP(VLOOKUP(高校一覧表!D27,INDIRECT("高校"&amp;高校一覧表!C27&amp;"選手データ!A:O"),MATCH("所属",INDIRECT("高校"&amp;高校一覧表!C27&amp;"選手データ!1:1"),0),0),所属csv!$A:$H,MATCH("所属コード",所属csv!$1:$1,0),0))</f>
        <v/>
      </c>
      <c r="F86" t="str">
        <f>IF(高校一覧表!D27="","",高校一覧表!D27)</f>
        <v/>
      </c>
      <c r="G86" t="str">
        <f ca="1">IF(高校一覧表!E27="","",高校一覧表!E27)</f>
        <v/>
      </c>
      <c r="H86" t="str">
        <f ca="1">IF(高校一覧表!D27="","",VLOOKUP(高校一覧表!D27,INDIRECT("高校"&amp;高校一覧表!C27&amp;"選手データ!A:O"),MATCH("ﾌﾘｶﾞﾅ(姓)",INDIRECT("高校"&amp;高校一覧表!C27&amp;"選手データ!1:1"),0),0)&amp;" "&amp;VLOOKUP(高校一覧表!D27,INDIRECT("高校"&amp;高校一覧表!C27&amp;"選手データ!A:O"),MATCH("ﾌﾘｶﾞﾅ(名)",INDIRECT("高校"&amp;高校一覧表!C27&amp;"選手データ!1:1"),0),0))</f>
        <v/>
      </c>
      <c r="I86" t="str">
        <f ca="1">IF(高校一覧表!E27="","",高校一覧表!E27)</f>
        <v/>
      </c>
      <c r="J86" t="str">
        <f ca="1">IF(高校一覧表!D27="","",VLOOKUP(高校一覧表!D27,INDIRECT("高校"&amp;高校一覧表!C27&amp;"選手データ!A:O"),MATCH("FAMILY NAME",INDIRECT("高校"&amp;高校一覧表!C27&amp;"選手データ!1:1"),0),0)&amp;" "&amp;VLOOKUP(高校一覧表!D27,INDIRECT("高校"&amp;高校一覧表!C27&amp;"選手データ!A:O"),MATCH("Firstname",INDIRECT("高校"&amp;高校一覧表!C27&amp;"選手データ!1:1"),0),0))</f>
        <v/>
      </c>
      <c r="K86" t="str">
        <f>IF(高校一覧表!D27="","","JPN")</f>
        <v/>
      </c>
      <c r="L86" t="str">
        <f>IF(高校一覧表!D27="","",IF(高校一覧表!C27="男",1,2))</f>
        <v/>
      </c>
      <c r="M86" t="str">
        <f>IF(高校一覧表!D27="","",高校一覧表!F27)</f>
        <v/>
      </c>
      <c r="N86" t="str">
        <f ca="1">IF(高校一覧表!D27="","",LEFT(VLOOKUP(高校一覧表!D27,INDIRECT("高校"&amp;高校一覧表!C27&amp;"選手データ!A:O"),MATCH("Birthday",INDIRECT("高校"&amp;高校一覧表!C27&amp;"選手データ!1:1"),0),0),4))</f>
        <v/>
      </c>
      <c r="O86" t="str">
        <f>IF(高校一覧表!D27="","","0")</f>
        <v/>
      </c>
      <c r="P86" t="str">
        <f>IF(高校一覧表!D27="","","千葉")</f>
        <v/>
      </c>
      <c r="R86" t="str">
        <f>IF(高校一覧表!G27="","",VLOOKUP(高校一覧表!G27,競技csv!$A:$O,MATCH("競技コード",競技csv!$1:$1,0),0))</f>
        <v/>
      </c>
      <c r="S86" t="str" cm="1">
        <f t="array" ref="S86">IF(高校一覧表!J27="","",高校一覧表!J27&amp;".")&amp;_xlfn.IFS(高校一覧表!K27="","",VLOOKUP(R86,競技csv!$B:$O,2,0)&lt;=31,TEXT(高校一覧表!K27,"00")&amp;".",TRUE,TEXT(高校一覧表!K27,"00")&amp;"m")&amp;IF(高校一覧表!L27="","",TEXT(高校一覧表!L27,"00"))</f>
        <v/>
      </c>
      <c r="T86" t="str">
        <f>IF(高校一覧表!G27="","","0")</f>
        <v/>
      </c>
      <c r="U86" t="str">
        <f>IF(高校一覧表!G27="","","2")</f>
        <v/>
      </c>
      <c r="V86" t="str">
        <f>IF(高校一覧表!M27="","",VLOOKUP(高校一覧表!M27,競技csv!$A:$O,MATCH("競技コード",競技csv!$1:$1,0),0))</f>
        <v/>
      </c>
      <c r="W86" t="str" cm="1">
        <f t="array" ref="W86">IF(高校一覧表!P27="","",高校一覧表!P27&amp;".")&amp;_xlfn.IFS(高校一覧表!Q27="","",VLOOKUP(V86,競技csv!$B:$O,2,0)&lt;=31,TEXT(高校一覧表!Q27,"00")&amp;".",TRUE,TEXT(高校一覧表!Q27,"00")&amp;"m")&amp;IF(高校一覧表!R27="","",TEXT(高校一覧表!R27,"00"))</f>
        <v/>
      </c>
      <c r="X86" t="str">
        <f>IF(高校一覧表!M27="","","0")</f>
        <v/>
      </c>
      <c r="Y86" t="str">
        <f>IF(高校一覧表!M27="","","2")</f>
        <v/>
      </c>
      <c r="Z86" t="str">
        <f>IF(高校一覧表!S27="","",VLOOKUP(高校一覧表!C27&amp;"子4X100mR",競技csv!A:O,MATCH("競技コード",競技csv!$1:$1,0),0))</f>
        <v/>
      </c>
      <c r="AA86" t="str">
        <f>IF(高校一覧表!T27="","",高校一覧表!T27&amp;".")&amp;IF(高校一覧表!U27="","",TEXT(高校一覧表!U27,"00")&amp;".")&amp;IF(高校一覧表!V27="","",TEXT(高校一覧表!V27,"00"))</f>
        <v/>
      </c>
      <c r="AB86" t="str">
        <f>IF(高校一覧表!S27="","","0")</f>
        <v/>
      </c>
      <c r="AC86" t="str">
        <f>IF(高校一覧表!S27="","","2")</f>
        <v/>
      </c>
    </row>
    <row r="87" spans="1:29" x14ac:dyDescent="0.45">
      <c r="A87">
        <f t="shared" si="1"/>
        <v>0</v>
      </c>
      <c r="B87" t="str">
        <f>IF(高校一覧表!D28="","",IF(高校一覧表!C28="男",30000+高校一覧表!D28,40000+高校一覧表!D28))</f>
        <v/>
      </c>
      <c r="C87" t="str">
        <f ca="1">IF(高校一覧表!D28="","",VLOOKUP(VLOOKUP(高校一覧表!D28,INDIRECT("高校"&amp;高校一覧表!C28&amp;"選手データ!A:O"),MATCH("所属",INDIRECT("高校"&amp;高校一覧表!C28&amp;"選手データ!1:1"),0),0),所属csv!$A:$H,MATCH("所属コード",所属csv!$1:$1,0),0))</f>
        <v/>
      </c>
      <c r="F87" t="str">
        <f>IF(高校一覧表!D28="","",高校一覧表!D28)</f>
        <v/>
      </c>
      <c r="G87" t="str">
        <f ca="1">IF(高校一覧表!E28="","",高校一覧表!E28)</f>
        <v/>
      </c>
      <c r="H87" t="str">
        <f ca="1">IF(高校一覧表!D28="","",VLOOKUP(高校一覧表!D28,INDIRECT("高校"&amp;高校一覧表!C28&amp;"選手データ!A:O"),MATCH("ﾌﾘｶﾞﾅ(姓)",INDIRECT("高校"&amp;高校一覧表!C28&amp;"選手データ!1:1"),0),0)&amp;" "&amp;VLOOKUP(高校一覧表!D28,INDIRECT("高校"&amp;高校一覧表!C28&amp;"選手データ!A:O"),MATCH("ﾌﾘｶﾞﾅ(名)",INDIRECT("高校"&amp;高校一覧表!C28&amp;"選手データ!1:1"),0),0))</f>
        <v/>
      </c>
      <c r="I87" t="str">
        <f ca="1">IF(高校一覧表!E28="","",高校一覧表!E28)</f>
        <v/>
      </c>
      <c r="J87" t="str">
        <f ca="1">IF(高校一覧表!D28="","",VLOOKUP(高校一覧表!D28,INDIRECT("高校"&amp;高校一覧表!C28&amp;"選手データ!A:O"),MATCH("FAMILY NAME",INDIRECT("高校"&amp;高校一覧表!C28&amp;"選手データ!1:1"),0),0)&amp;" "&amp;VLOOKUP(高校一覧表!D28,INDIRECT("高校"&amp;高校一覧表!C28&amp;"選手データ!A:O"),MATCH("Firstname",INDIRECT("高校"&amp;高校一覧表!C28&amp;"選手データ!1:1"),0),0))</f>
        <v/>
      </c>
      <c r="K87" t="str">
        <f>IF(高校一覧表!D28="","","JPN")</f>
        <v/>
      </c>
      <c r="L87" t="str">
        <f>IF(高校一覧表!D28="","",IF(高校一覧表!C28="男",1,2))</f>
        <v/>
      </c>
      <c r="M87" t="str">
        <f>IF(高校一覧表!D28="","",高校一覧表!F28)</f>
        <v/>
      </c>
      <c r="N87" t="str">
        <f ca="1">IF(高校一覧表!D28="","",LEFT(VLOOKUP(高校一覧表!D28,INDIRECT("高校"&amp;高校一覧表!C28&amp;"選手データ!A:O"),MATCH("Birthday",INDIRECT("高校"&amp;高校一覧表!C28&amp;"選手データ!1:1"),0),0),4))</f>
        <v/>
      </c>
      <c r="O87" t="str">
        <f>IF(高校一覧表!D28="","","0")</f>
        <v/>
      </c>
      <c r="P87" t="str">
        <f>IF(高校一覧表!D28="","","千葉")</f>
        <v/>
      </c>
      <c r="R87" t="str">
        <f>IF(高校一覧表!G28="","",VLOOKUP(高校一覧表!G28,競技csv!$A:$O,MATCH("競技コード",競技csv!$1:$1,0),0))</f>
        <v/>
      </c>
      <c r="S87" t="str" cm="1">
        <f t="array" ref="S87">IF(高校一覧表!J28="","",高校一覧表!J28&amp;".")&amp;_xlfn.IFS(高校一覧表!K28="","",VLOOKUP(R87,競技csv!$B:$O,2,0)&lt;=31,TEXT(高校一覧表!K28,"00")&amp;".",TRUE,TEXT(高校一覧表!K28,"00")&amp;"m")&amp;IF(高校一覧表!L28="","",TEXT(高校一覧表!L28,"00"))</f>
        <v/>
      </c>
      <c r="T87" t="str">
        <f>IF(高校一覧表!G28="","","0")</f>
        <v/>
      </c>
      <c r="U87" t="str">
        <f>IF(高校一覧表!G28="","","2")</f>
        <v/>
      </c>
      <c r="V87" t="str">
        <f>IF(高校一覧表!M28="","",VLOOKUP(高校一覧表!M28,競技csv!$A:$O,MATCH("競技コード",競技csv!$1:$1,0),0))</f>
        <v/>
      </c>
      <c r="W87" t="str" cm="1">
        <f t="array" ref="W87">IF(高校一覧表!P28="","",高校一覧表!P28&amp;".")&amp;_xlfn.IFS(高校一覧表!Q28="","",VLOOKUP(V87,競技csv!$B:$O,2,0)&lt;=31,TEXT(高校一覧表!Q28,"00")&amp;".",TRUE,TEXT(高校一覧表!Q28,"00")&amp;"m")&amp;IF(高校一覧表!R28="","",TEXT(高校一覧表!R28,"00"))</f>
        <v/>
      </c>
      <c r="X87" t="str">
        <f>IF(高校一覧表!M28="","","0")</f>
        <v/>
      </c>
      <c r="Y87" t="str">
        <f>IF(高校一覧表!M28="","","2")</f>
        <v/>
      </c>
      <c r="Z87" t="str">
        <f>IF(高校一覧表!S28="","",VLOOKUP(高校一覧表!C28&amp;"子4X100mR",競技csv!A:O,MATCH("競技コード",競技csv!$1:$1,0),0))</f>
        <v/>
      </c>
      <c r="AA87" t="str">
        <f>IF(高校一覧表!T28="","",高校一覧表!T28&amp;".")&amp;IF(高校一覧表!U28="","",TEXT(高校一覧表!U28,"00")&amp;".")&amp;IF(高校一覧表!V28="","",TEXT(高校一覧表!V28,"00"))</f>
        <v/>
      </c>
      <c r="AB87" t="str">
        <f>IF(高校一覧表!S28="","","0")</f>
        <v/>
      </c>
      <c r="AC87" t="str">
        <f>IF(高校一覧表!S28="","","2")</f>
        <v/>
      </c>
    </row>
    <row r="88" spans="1:29" x14ac:dyDescent="0.45">
      <c r="A88">
        <f t="shared" si="1"/>
        <v>0</v>
      </c>
      <c r="B88" t="str">
        <f>IF(高校一覧表!D29="","",IF(高校一覧表!C29="男",30000+高校一覧表!D29,40000+高校一覧表!D29))</f>
        <v/>
      </c>
      <c r="C88" t="str">
        <f ca="1">IF(高校一覧表!D29="","",VLOOKUP(VLOOKUP(高校一覧表!D29,INDIRECT("高校"&amp;高校一覧表!C29&amp;"選手データ!A:O"),MATCH("所属",INDIRECT("高校"&amp;高校一覧表!C29&amp;"選手データ!1:1"),0),0),所属csv!$A:$H,MATCH("所属コード",所属csv!$1:$1,0),0))</f>
        <v/>
      </c>
      <c r="F88" t="str">
        <f>IF(高校一覧表!D29="","",高校一覧表!D29)</f>
        <v/>
      </c>
      <c r="G88" t="str">
        <f ca="1">IF(高校一覧表!E29="","",高校一覧表!E29)</f>
        <v/>
      </c>
      <c r="H88" t="str">
        <f ca="1">IF(高校一覧表!D29="","",VLOOKUP(高校一覧表!D29,INDIRECT("高校"&amp;高校一覧表!C29&amp;"選手データ!A:O"),MATCH("ﾌﾘｶﾞﾅ(姓)",INDIRECT("高校"&amp;高校一覧表!C29&amp;"選手データ!1:1"),0),0)&amp;" "&amp;VLOOKUP(高校一覧表!D29,INDIRECT("高校"&amp;高校一覧表!C29&amp;"選手データ!A:O"),MATCH("ﾌﾘｶﾞﾅ(名)",INDIRECT("高校"&amp;高校一覧表!C29&amp;"選手データ!1:1"),0),0))</f>
        <v/>
      </c>
      <c r="I88" t="str">
        <f ca="1">IF(高校一覧表!E29="","",高校一覧表!E29)</f>
        <v/>
      </c>
      <c r="J88" t="str">
        <f ca="1">IF(高校一覧表!D29="","",VLOOKUP(高校一覧表!D29,INDIRECT("高校"&amp;高校一覧表!C29&amp;"選手データ!A:O"),MATCH("FAMILY NAME",INDIRECT("高校"&amp;高校一覧表!C29&amp;"選手データ!1:1"),0),0)&amp;" "&amp;VLOOKUP(高校一覧表!D29,INDIRECT("高校"&amp;高校一覧表!C29&amp;"選手データ!A:O"),MATCH("Firstname",INDIRECT("高校"&amp;高校一覧表!C29&amp;"選手データ!1:1"),0),0))</f>
        <v/>
      </c>
      <c r="K88" t="str">
        <f>IF(高校一覧表!D29="","","JPN")</f>
        <v/>
      </c>
      <c r="L88" t="str">
        <f>IF(高校一覧表!D29="","",IF(高校一覧表!C29="男",1,2))</f>
        <v/>
      </c>
      <c r="M88" t="str">
        <f>IF(高校一覧表!D29="","",高校一覧表!F29)</f>
        <v/>
      </c>
      <c r="N88" t="str">
        <f ca="1">IF(高校一覧表!D29="","",LEFT(VLOOKUP(高校一覧表!D29,INDIRECT("高校"&amp;高校一覧表!C29&amp;"選手データ!A:O"),MATCH("Birthday",INDIRECT("高校"&amp;高校一覧表!C29&amp;"選手データ!1:1"),0),0),4))</f>
        <v/>
      </c>
      <c r="O88" t="str">
        <f>IF(高校一覧表!D29="","","0")</f>
        <v/>
      </c>
      <c r="P88" t="str">
        <f>IF(高校一覧表!D29="","","千葉")</f>
        <v/>
      </c>
      <c r="R88" t="str">
        <f>IF(高校一覧表!G29="","",VLOOKUP(高校一覧表!G29,競技csv!$A:$O,MATCH("競技コード",競技csv!$1:$1,0),0))</f>
        <v/>
      </c>
      <c r="S88" t="str" cm="1">
        <f t="array" ref="S88">IF(高校一覧表!J29="","",高校一覧表!J29&amp;".")&amp;_xlfn.IFS(高校一覧表!K29="","",VLOOKUP(R88,競技csv!$B:$O,2,0)&lt;=31,TEXT(高校一覧表!K29,"00")&amp;".",TRUE,TEXT(高校一覧表!K29,"00")&amp;"m")&amp;IF(高校一覧表!L29="","",TEXT(高校一覧表!L29,"00"))</f>
        <v/>
      </c>
      <c r="T88" t="str">
        <f>IF(高校一覧表!G29="","","0")</f>
        <v/>
      </c>
      <c r="U88" t="str">
        <f>IF(高校一覧表!G29="","","2")</f>
        <v/>
      </c>
      <c r="V88" t="str">
        <f>IF(高校一覧表!M29="","",VLOOKUP(高校一覧表!M29,競技csv!$A:$O,MATCH("競技コード",競技csv!$1:$1,0),0))</f>
        <v/>
      </c>
      <c r="W88" t="str" cm="1">
        <f t="array" ref="W88">IF(高校一覧表!P29="","",高校一覧表!P29&amp;".")&amp;_xlfn.IFS(高校一覧表!Q29="","",VLOOKUP(V88,競技csv!$B:$O,2,0)&lt;=31,TEXT(高校一覧表!Q29,"00")&amp;".",TRUE,TEXT(高校一覧表!Q29,"00")&amp;"m")&amp;IF(高校一覧表!R29="","",TEXT(高校一覧表!R29,"00"))</f>
        <v/>
      </c>
      <c r="X88" t="str">
        <f>IF(高校一覧表!M29="","","0")</f>
        <v/>
      </c>
      <c r="Y88" t="str">
        <f>IF(高校一覧表!M29="","","2")</f>
        <v/>
      </c>
      <c r="Z88" t="str">
        <f>IF(高校一覧表!S29="","",VLOOKUP(高校一覧表!C29&amp;"子4X100mR",競技csv!A:O,MATCH("競技コード",競技csv!$1:$1,0),0))</f>
        <v/>
      </c>
      <c r="AA88" t="str">
        <f>IF(高校一覧表!T29="","",高校一覧表!T29&amp;".")&amp;IF(高校一覧表!U29="","",TEXT(高校一覧表!U29,"00")&amp;".")&amp;IF(高校一覧表!V29="","",TEXT(高校一覧表!V29,"00"))</f>
        <v/>
      </c>
      <c r="AB88" t="str">
        <f>IF(高校一覧表!S29="","","0")</f>
        <v/>
      </c>
      <c r="AC88" t="str">
        <f>IF(高校一覧表!S29="","","2")</f>
        <v/>
      </c>
    </row>
    <row r="89" spans="1:29" x14ac:dyDescent="0.45">
      <c r="A89">
        <f t="shared" si="1"/>
        <v>0</v>
      </c>
      <c r="B89" t="str">
        <f>IF(高校一覧表!D30="","",IF(高校一覧表!C30="男",30000+高校一覧表!D30,40000+高校一覧表!D30))</f>
        <v/>
      </c>
      <c r="C89" t="str">
        <f ca="1">IF(高校一覧表!D30="","",VLOOKUP(VLOOKUP(高校一覧表!D30,INDIRECT("高校"&amp;高校一覧表!C30&amp;"選手データ!A:O"),MATCH("所属",INDIRECT("高校"&amp;高校一覧表!C30&amp;"選手データ!1:1"),0),0),所属csv!$A:$H,MATCH("所属コード",所属csv!$1:$1,0),0))</f>
        <v/>
      </c>
      <c r="F89" t="str">
        <f>IF(高校一覧表!D30="","",高校一覧表!D30)</f>
        <v/>
      </c>
      <c r="G89" t="str">
        <f ca="1">IF(高校一覧表!E30="","",高校一覧表!E30)</f>
        <v/>
      </c>
      <c r="H89" t="str">
        <f ca="1">IF(高校一覧表!D30="","",VLOOKUP(高校一覧表!D30,INDIRECT("高校"&amp;高校一覧表!C30&amp;"選手データ!A:O"),MATCH("ﾌﾘｶﾞﾅ(姓)",INDIRECT("高校"&amp;高校一覧表!C30&amp;"選手データ!1:1"),0),0)&amp;" "&amp;VLOOKUP(高校一覧表!D30,INDIRECT("高校"&amp;高校一覧表!C30&amp;"選手データ!A:O"),MATCH("ﾌﾘｶﾞﾅ(名)",INDIRECT("高校"&amp;高校一覧表!C30&amp;"選手データ!1:1"),0),0))</f>
        <v/>
      </c>
      <c r="I89" t="str">
        <f ca="1">IF(高校一覧表!E30="","",高校一覧表!E30)</f>
        <v/>
      </c>
      <c r="J89" t="str">
        <f ca="1">IF(高校一覧表!D30="","",VLOOKUP(高校一覧表!D30,INDIRECT("高校"&amp;高校一覧表!C30&amp;"選手データ!A:O"),MATCH("FAMILY NAME",INDIRECT("高校"&amp;高校一覧表!C30&amp;"選手データ!1:1"),0),0)&amp;" "&amp;VLOOKUP(高校一覧表!D30,INDIRECT("高校"&amp;高校一覧表!C30&amp;"選手データ!A:O"),MATCH("Firstname",INDIRECT("高校"&amp;高校一覧表!C30&amp;"選手データ!1:1"),0),0))</f>
        <v/>
      </c>
      <c r="K89" t="str">
        <f>IF(高校一覧表!D30="","","JPN")</f>
        <v/>
      </c>
      <c r="L89" t="str">
        <f>IF(高校一覧表!D30="","",IF(高校一覧表!C30="男",1,2))</f>
        <v/>
      </c>
      <c r="M89" t="str">
        <f>IF(高校一覧表!D30="","",高校一覧表!F30)</f>
        <v/>
      </c>
      <c r="N89" t="str">
        <f ca="1">IF(高校一覧表!D30="","",LEFT(VLOOKUP(高校一覧表!D30,INDIRECT("高校"&amp;高校一覧表!C30&amp;"選手データ!A:O"),MATCH("Birthday",INDIRECT("高校"&amp;高校一覧表!C30&amp;"選手データ!1:1"),0),0),4))</f>
        <v/>
      </c>
      <c r="O89" t="str">
        <f>IF(高校一覧表!D30="","","0")</f>
        <v/>
      </c>
      <c r="P89" t="str">
        <f>IF(高校一覧表!D30="","","千葉")</f>
        <v/>
      </c>
      <c r="R89" t="str">
        <f>IF(高校一覧表!G30="","",VLOOKUP(高校一覧表!G30,競技csv!$A:$O,MATCH("競技コード",競技csv!$1:$1,0),0))</f>
        <v/>
      </c>
      <c r="S89" t="str" cm="1">
        <f t="array" ref="S89">IF(高校一覧表!J30="","",高校一覧表!J30&amp;".")&amp;_xlfn.IFS(高校一覧表!K30="","",VLOOKUP(R89,競技csv!$B:$O,2,0)&lt;=31,TEXT(高校一覧表!K30,"00")&amp;".",TRUE,TEXT(高校一覧表!K30,"00")&amp;"m")&amp;IF(高校一覧表!L30="","",TEXT(高校一覧表!L30,"00"))</f>
        <v/>
      </c>
      <c r="T89" t="str">
        <f>IF(高校一覧表!G30="","","0")</f>
        <v/>
      </c>
      <c r="U89" t="str">
        <f>IF(高校一覧表!G30="","","2")</f>
        <v/>
      </c>
      <c r="V89" t="str">
        <f>IF(高校一覧表!M30="","",VLOOKUP(高校一覧表!M30,競技csv!$A:$O,MATCH("競技コード",競技csv!$1:$1,0),0))</f>
        <v/>
      </c>
      <c r="W89" t="str" cm="1">
        <f t="array" ref="W89">IF(高校一覧表!P30="","",高校一覧表!P30&amp;".")&amp;_xlfn.IFS(高校一覧表!Q30="","",VLOOKUP(V89,競技csv!$B:$O,2,0)&lt;=31,TEXT(高校一覧表!Q30,"00")&amp;".",TRUE,TEXT(高校一覧表!Q30,"00")&amp;"m")&amp;IF(高校一覧表!R30="","",TEXT(高校一覧表!R30,"00"))</f>
        <v/>
      </c>
      <c r="X89" t="str">
        <f>IF(高校一覧表!M30="","","0")</f>
        <v/>
      </c>
      <c r="Y89" t="str">
        <f>IF(高校一覧表!M30="","","2")</f>
        <v/>
      </c>
      <c r="Z89" t="str">
        <f>IF(高校一覧表!S30="","",VLOOKUP(高校一覧表!C30&amp;"子4X100mR",競技csv!A:O,MATCH("競技コード",競技csv!$1:$1,0),0))</f>
        <v/>
      </c>
      <c r="AA89" t="str">
        <f>IF(高校一覧表!T30="","",高校一覧表!T30&amp;".")&amp;IF(高校一覧表!U30="","",TEXT(高校一覧表!U30,"00")&amp;".")&amp;IF(高校一覧表!V30="","",TEXT(高校一覧表!V30,"00"))</f>
        <v/>
      </c>
      <c r="AB89" t="str">
        <f>IF(高校一覧表!S30="","","0")</f>
        <v/>
      </c>
      <c r="AC89" t="str">
        <f>IF(高校一覧表!S30="","","2")</f>
        <v/>
      </c>
    </row>
    <row r="90" spans="1:29" x14ac:dyDescent="0.45">
      <c r="A90">
        <f t="shared" si="1"/>
        <v>0</v>
      </c>
      <c r="B90" t="str">
        <f>IF(高校一覧表!D31="","",IF(高校一覧表!C31="男",30000+高校一覧表!D31,40000+高校一覧表!D31))</f>
        <v/>
      </c>
      <c r="C90" t="str">
        <f ca="1">IF(高校一覧表!D31="","",VLOOKUP(VLOOKUP(高校一覧表!D31,INDIRECT("高校"&amp;高校一覧表!C31&amp;"選手データ!A:O"),MATCH("所属",INDIRECT("高校"&amp;高校一覧表!C31&amp;"選手データ!1:1"),0),0),所属csv!$A:$H,MATCH("所属コード",所属csv!$1:$1,0),0))</f>
        <v/>
      </c>
      <c r="F90" t="str">
        <f>IF(高校一覧表!D31="","",高校一覧表!D31)</f>
        <v/>
      </c>
      <c r="G90" t="str">
        <f ca="1">IF(高校一覧表!E31="","",高校一覧表!E31)</f>
        <v/>
      </c>
      <c r="H90" t="str">
        <f ca="1">IF(高校一覧表!D31="","",VLOOKUP(高校一覧表!D31,INDIRECT("高校"&amp;高校一覧表!C31&amp;"選手データ!A:O"),MATCH("ﾌﾘｶﾞﾅ(姓)",INDIRECT("高校"&amp;高校一覧表!C31&amp;"選手データ!1:1"),0),0)&amp;" "&amp;VLOOKUP(高校一覧表!D31,INDIRECT("高校"&amp;高校一覧表!C31&amp;"選手データ!A:O"),MATCH("ﾌﾘｶﾞﾅ(名)",INDIRECT("高校"&amp;高校一覧表!C31&amp;"選手データ!1:1"),0),0))</f>
        <v/>
      </c>
      <c r="I90" t="str">
        <f ca="1">IF(高校一覧表!E31="","",高校一覧表!E31)</f>
        <v/>
      </c>
      <c r="J90" t="str">
        <f ca="1">IF(高校一覧表!D31="","",VLOOKUP(高校一覧表!D31,INDIRECT("高校"&amp;高校一覧表!C31&amp;"選手データ!A:O"),MATCH("FAMILY NAME",INDIRECT("高校"&amp;高校一覧表!C31&amp;"選手データ!1:1"),0),0)&amp;" "&amp;VLOOKUP(高校一覧表!D31,INDIRECT("高校"&amp;高校一覧表!C31&amp;"選手データ!A:O"),MATCH("Firstname",INDIRECT("高校"&amp;高校一覧表!C31&amp;"選手データ!1:1"),0),0))</f>
        <v/>
      </c>
      <c r="K90" t="str">
        <f>IF(高校一覧表!D31="","","JPN")</f>
        <v/>
      </c>
      <c r="L90" t="str">
        <f>IF(高校一覧表!D31="","",IF(高校一覧表!C31="男",1,2))</f>
        <v/>
      </c>
      <c r="M90" t="str">
        <f>IF(高校一覧表!D31="","",高校一覧表!F31)</f>
        <v/>
      </c>
      <c r="N90" t="str">
        <f ca="1">IF(高校一覧表!D31="","",LEFT(VLOOKUP(高校一覧表!D31,INDIRECT("高校"&amp;高校一覧表!C31&amp;"選手データ!A:O"),MATCH("Birthday",INDIRECT("高校"&amp;高校一覧表!C31&amp;"選手データ!1:1"),0),0),4))</f>
        <v/>
      </c>
      <c r="O90" t="str">
        <f>IF(高校一覧表!D31="","","0")</f>
        <v/>
      </c>
      <c r="P90" t="str">
        <f>IF(高校一覧表!D31="","","千葉")</f>
        <v/>
      </c>
      <c r="R90" t="str">
        <f>IF(高校一覧表!G31="","",VLOOKUP(高校一覧表!G31,競技csv!$A:$O,MATCH("競技コード",競技csv!$1:$1,0),0))</f>
        <v/>
      </c>
      <c r="S90" t="str" cm="1">
        <f t="array" ref="S90">IF(高校一覧表!J31="","",高校一覧表!J31&amp;".")&amp;_xlfn.IFS(高校一覧表!K31="","",VLOOKUP(R90,競技csv!$B:$O,2,0)&lt;=31,TEXT(高校一覧表!K31,"00")&amp;".",TRUE,TEXT(高校一覧表!K31,"00")&amp;"m")&amp;IF(高校一覧表!L31="","",TEXT(高校一覧表!L31,"00"))</f>
        <v/>
      </c>
      <c r="T90" t="str">
        <f>IF(高校一覧表!G31="","","0")</f>
        <v/>
      </c>
      <c r="U90" t="str">
        <f>IF(高校一覧表!G31="","","2")</f>
        <v/>
      </c>
      <c r="V90" t="str">
        <f>IF(高校一覧表!M31="","",VLOOKUP(高校一覧表!M31,競技csv!$A:$O,MATCH("競技コード",競技csv!$1:$1,0),0))</f>
        <v/>
      </c>
      <c r="W90" t="str" cm="1">
        <f t="array" ref="W90">IF(高校一覧表!P31="","",高校一覧表!P31&amp;".")&amp;_xlfn.IFS(高校一覧表!Q31="","",VLOOKUP(V90,競技csv!$B:$O,2,0)&lt;=31,TEXT(高校一覧表!Q31,"00")&amp;".",TRUE,TEXT(高校一覧表!Q31,"00")&amp;"m")&amp;IF(高校一覧表!R31="","",TEXT(高校一覧表!R31,"00"))</f>
        <v/>
      </c>
      <c r="X90" t="str">
        <f>IF(高校一覧表!M31="","","0")</f>
        <v/>
      </c>
      <c r="Y90" t="str">
        <f>IF(高校一覧表!M31="","","2")</f>
        <v/>
      </c>
      <c r="Z90" t="str">
        <f>IF(高校一覧表!S31="","",VLOOKUP(高校一覧表!C31&amp;"子4X100mR",競技csv!A:O,MATCH("競技コード",競技csv!$1:$1,0),0))</f>
        <v/>
      </c>
      <c r="AA90" t="str">
        <f>IF(高校一覧表!T31="","",高校一覧表!T31&amp;".")&amp;IF(高校一覧表!U31="","",TEXT(高校一覧表!U31,"00")&amp;".")&amp;IF(高校一覧表!V31="","",TEXT(高校一覧表!V31,"00"))</f>
        <v/>
      </c>
      <c r="AB90" t="str">
        <f>IF(高校一覧表!S31="","","0")</f>
        <v/>
      </c>
      <c r="AC90" t="str">
        <f>IF(高校一覧表!S31="","","2")</f>
        <v/>
      </c>
    </row>
    <row r="91" spans="1:29" x14ac:dyDescent="0.45">
      <c r="A91">
        <f t="shared" si="1"/>
        <v>0</v>
      </c>
      <c r="B91" t="str">
        <f>IF(高校一覧表!D32="","",IF(高校一覧表!C32="男",30000+高校一覧表!D32,40000+高校一覧表!D32))</f>
        <v/>
      </c>
      <c r="C91" t="str">
        <f ca="1">IF(高校一覧表!D32="","",VLOOKUP(VLOOKUP(高校一覧表!D32,INDIRECT("高校"&amp;高校一覧表!C32&amp;"選手データ!A:O"),MATCH("所属",INDIRECT("高校"&amp;高校一覧表!C32&amp;"選手データ!1:1"),0),0),所属csv!$A:$H,MATCH("所属コード",所属csv!$1:$1,0),0))</f>
        <v/>
      </c>
      <c r="F91" t="str">
        <f>IF(高校一覧表!D32="","",高校一覧表!D32)</f>
        <v/>
      </c>
      <c r="G91" t="str">
        <f ca="1">IF(高校一覧表!E32="","",高校一覧表!E32)</f>
        <v/>
      </c>
      <c r="H91" t="str">
        <f ca="1">IF(高校一覧表!D32="","",VLOOKUP(高校一覧表!D32,INDIRECT("高校"&amp;高校一覧表!C32&amp;"選手データ!A:O"),MATCH("ﾌﾘｶﾞﾅ(姓)",INDIRECT("高校"&amp;高校一覧表!C32&amp;"選手データ!1:1"),0),0)&amp;" "&amp;VLOOKUP(高校一覧表!D32,INDIRECT("高校"&amp;高校一覧表!C32&amp;"選手データ!A:O"),MATCH("ﾌﾘｶﾞﾅ(名)",INDIRECT("高校"&amp;高校一覧表!C32&amp;"選手データ!1:1"),0),0))</f>
        <v/>
      </c>
      <c r="I91" t="str">
        <f ca="1">IF(高校一覧表!E32="","",高校一覧表!E32)</f>
        <v/>
      </c>
      <c r="J91" t="str">
        <f ca="1">IF(高校一覧表!D32="","",VLOOKUP(高校一覧表!D32,INDIRECT("高校"&amp;高校一覧表!C32&amp;"選手データ!A:O"),MATCH("FAMILY NAME",INDIRECT("高校"&amp;高校一覧表!C32&amp;"選手データ!1:1"),0),0)&amp;" "&amp;VLOOKUP(高校一覧表!D32,INDIRECT("高校"&amp;高校一覧表!C32&amp;"選手データ!A:O"),MATCH("Firstname",INDIRECT("高校"&amp;高校一覧表!C32&amp;"選手データ!1:1"),0),0))</f>
        <v/>
      </c>
      <c r="K91" t="str">
        <f>IF(高校一覧表!D32="","","JPN")</f>
        <v/>
      </c>
      <c r="L91" t="str">
        <f>IF(高校一覧表!D32="","",IF(高校一覧表!C32="男",1,2))</f>
        <v/>
      </c>
      <c r="M91" t="str">
        <f>IF(高校一覧表!D32="","",高校一覧表!F32)</f>
        <v/>
      </c>
      <c r="N91" t="str">
        <f ca="1">IF(高校一覧表!D32="","",LEFT(VLOOKUP(高校一覧表!D32,INDIRECT("高校"&amp;高校一覧表!C32&amp;"選手データ!A:O"),MATCH("Birthday",INDIRECT("高校"&amp;高校一覧表!C32&amp;"選手データ!1:1"),0),0),4))</f>
        <v/>
      </c>
      <c r="O91" t="str">
        <f>IF(高校一覧表!D32="","","0")</f>
        <v/>
      </c>
      <c r="P91" t="str">
        <f>IF(高校一覧表!D32="","","千葉")</f>
        <v/>
      </c>
      <c r="R91" t="str">
        <f>IF(高校一覧表!G32="","",VLOOKUP(高校一覧表!G32,競技csv!$A:$O,MATCH("競技コード",競技csv!$1:$1,0),0))</f>
        <v/>
      </c>
      <c r="S91" t="str" cm="1">
        <f t="array" ref="S91">IF(高校一覧表!J32="","",高校一覧表!J32&amp;".")&amp;_xlfn.IFS(高校一覧表!K32="","",VLOOKUP(R91,競技csv!$B:$O,2,0)&lt;=31,TEXT(高校一覧表!K32,"00")&amp;".",TRUE,TEXT(高校一覧表!K32,"00")&amp;"m")&amp;IF(高校一覧表!L32="","",TEXT(高校一覧表!L32,"00"))</f>
        <v/>
      </c>
      <c r="T91" t="str">
        <f>IF(高校一覧表!G32="","","0")</f>
        <v/>
      </c>
      <c r="U91" t="str">
        <f>IF(高校一覧表!G32="","","2")</f>
        <v/>
      </c>
      <c r="V91" t="str">
        <f>IF(高校一覧表!M32="","",VLOOKUP(高校一覧表!M32,競技csv!$A:$O,MATCH("競技コード",競技csv!$1:$1,0),0))</f>
        <v/>
      </c>
      <c r="W91" t="str" cm="1">
        <f t="array" ref="W91">IF(高校一覧表!P32="","",高校一覧表!P32&amp;".")&amp;_xlfn.IFS(高校一覧表!Q32="","",VLOOKUP(V91,競技csv!$B:$O,2,0)&lt;=31,TEXT(高校一覧表!Q32,"00")&amp;".",TRUE,TEXT(高校一覧表!Q32,"00")&amp;"m")&amp;IF(高校一覧表!R32="","",TEXT(高校一覧表!R32,"00"))</f>
        <v/>
      </c>
      <c r="X91" t="str">
        <f>IF(高校一覧表!M32="","","0")</f>
        <v/>
      </c>
      <c r="Y91" t="str">
        <f>IF(高校一覧表!M32="","","2")</f>
        <v/>
      </c>
      <c r="Z91" t="str">
        <f>IF(高校一覧表!S32="","",VLOOKUP(高校一覧表!C32&amp;"子4X100mR",競技csv!A:O,MATCH("競技コード",競技csv!$1:$1,0),0))</f>
        <v/>
      </c>
      <c r="AA91" t="str">
        <f>IF(高校一覧表!T32="","",高校一覧表!T32&amp;".")&amp;IF(高校一覧表!U32="","",TEXT(高校一覧表!U32,"00")&amp;".")&amp;IF(高校一覧表!V32="","",TEXT(高校一覧表!V32,"00"))</f>
        <v/>
      </c>
      <c r="AB91" t="str">
        <f>IF(高校一覧表!S32="","","0")</f>
        <v/>
      </c>
      <c r="AC91" t="str">
        <f>IF(高校一覧表!S32="","","2")</f>
        <v/>
      </c>
    </row>
    <row r="92" spans="1:29" x14ac:dyDescent="0.45">
      <c r="A92">
        <f t="shared" si="1"/>
        <v>0</v>
      </c>
      <c r="B92" t="str">
        <f>IF(高校一覧表!D33="","",IF(高校一覧表!C33="男",30000+高校一覧表!D33,40000+高校一覧表!D33))</f>
        <v/>
      </c>
      <c r="C92" t="str">
        <f ca="1">IF(高校一覧表!D33="","",VLOOKUP(VLOOKUP(高校一覧表!D33,INDIRECT("高校"&amp;高校一覧表!C33&amp;"選手データ!A:O"),MATCH("所属",INDIRECT("高校"&amp;高校一覧表!C33&amp;"選手データ!1:1"),0),0),所属csv!$A:$H,MATCH("所属コード",所属csv!$1:$1,0),0))</f>
        <v/>
      </c>
      <c r="F92" t="str">
        <f>IF(高校一覧表!D33="","",高校一覧表!D33)</f>
        <v/>
      </c>
      <c r="G92" t="str">
        <f ca="1">IF(高校一覧表!E33="","",高校一覧表!E33)</f>
        <v/>
      </c>
      <c r="H92" t="str">
        <f ca="1">IF(高校一覧表!D33="","",VLOOKUP(高校一覧表!D33,INDIRECT("高校"&amp;高校一覧表!C33&amp;"選手データ!A:O"),MATCH("ﾌﾘｶﾞﾅ(姓)",INDIRECT("高校"&amp;高校一覧表!C33&amp;"選手データ!1:1"),0),0)&amp;" "&amp;VLOOKUP(高校一覧表!D33,INDIRECT("高校"&amp;高校一覧表!C33&amp;"選手データ!A:O"),MATCH("ﾌﾘｶﾞﾅ(名)",INDIRECT("高校"&amp;高校一覧表!C33&amp;"選手データ!1:1"),0),0))</f>
        <v/>
      </c>
      <c r="I92" t="str">
        <f ca="1">IF(高校一覧表!E33="","",高校一覧表!E33)</f>
        <v/>
      </c>
      <c r="J92" t="str">
        <f ca="1">IF(高校一覧表!D33="","",VLOOKUP(高校一覧表!D33,INDIRECT("高校"&amp;高校一覧表!C33&amp;"選手データ!A:O"),MATCH("FAMILY NAME",INDIRECT("高校"&amp;高校一覧表!C33&amp;"選手データ!1:1"),0),0)&amp;" "&amp;VLOOKUP(高校一覧表!D33,INDIRECT("高校"&amp;高校一覧表!C33&amp;"選手データ!A:O"),MATCH("Firstname",INDIRECT("高校"&amp;高校一覧表!C33&amp;"選手データ!1:1"),0),0))</f>
        <v/>
      </c>
      <c r="K92" t="str">
        <f>IF(高校一覧表!D33="","","JPN")</f>
        <v/>
      </c>
      <c r="L92" t="str">
        <f>IF(高校一覧表!D33="","",IF(高校一覧表!C33="男",1,2))</f>
        <v/>
      </c>
      <c r="M92" t="str">
        <f>IF(高校一覧表!D33="","",高校一覧表!F33)</f>
        <v/>
      </c>
      <c r="N92" t="str">
        <f ca="1">IF(高校一覧表!D33="","",LEFT(VLOOKUP(高校一覧表!D33,INDIRECT("高校"&amp;高校一覧表!C33&amp;"選手データ!A:O"),MATCH("Birthday",INDIRECT("高校"&amp;高校一覧表!C33&amp;"選手データ!1:1"),0),0),4))</f>
        <v/>
      </c>
      <c r="O92" t="str">
        <f>IF(高校一覧表!D33="","","0")</f>
        <v/>
      </c>
      <c r="P92" t="str">
        <f>IF(高校一覧表!D33="","","千葉")</f>
        <v/>
      </c>
      <c r="R92" t="str">
        <f>IF(高校一覧表!G33="","",VLOOKUP(高校一覧表!G33,競技csv!$A:$O,MATCH("競技コード",競技csv!$1:$1,0),0))</f>
        <v/>
      </c>
      <c r="S92" t="str" cm="1">
        <f t="array" ref="S92">IF(高校一覧表!J33="","",高校一覧表!J33&amp;".")&amp;_xlfn.IFS(高校一覧表!K33="","",VLOOKUP(R92,競技csv!$B:$O,2,0)&lt;=31,TEXT(高校一覧表!K33,"00")&amp;".",TRUE,TEXT(高校一覧表!K33,"00")&amp;"m")&amp;IF(高校一覧表!L33="","",TEXT(高校一覧表!L33,"00"))</f>
        <v/>
      </c>
      <c r="T92" t="str">
        <f>IF(高校一覧表!G33="","","0")</f>
        <v/>
      </c>
      <c r="U92" t="str">
        <f>IF(高校一覧表!G33="","","2")</f>
        <v/>
      </c>
      <c r="V92" t="str">
        <f>IF(高校一覧表!M33="","",VLOOKUP(高校一覧表!M33,競技csv!$A:$O,MATCH("競技コード",競技csv!$1:$1,0),0))</f>
        <v/>
      </c>
      <c r="W92" t="str" cm="1">
        <f t="array" ref="W92">IF(高校一覧表!P33="","",高校一覧表!P33&amp;".")&amp;_xlfn.IFS(高校一覧表!Q33="","",VLOOKUP(V92,競技csv!$B:$O,2,0)&lt;=31,TEXT(高校一覧表!Q33,"00")&amp;".",TRUE,TEXT(高校一覧表!Q33,"00")&amp;"m")&amp;IF(高校一覧表!R33="","",TEXT(高校一覧表!R33,"00"))</f>
        <v/>
      </c>
      <c r="X92" t="str">
        <f>IF(高校一覧表!M33="","","0")</f>
        <v/>
      </c>
      <c r="Y92" t="str">
        <f>IF(高校一覧表!M33="","","2")</f>
        <v/>
      </c>
      <c r="Z92" t="str">
        <f>IF(高校一覧表!S33="","",VLOOKUP(高校一覧表!C33&amp;"子4X100mR",競技csv!A:O,MATCH("競技コード",競技csv!$1:$1,0),0))</f>
        <v/>
      </c>
      <c r="AA92" t="str">
        <f>IF(高校一覧表!T33="","",高校一覧表!T33&amp;".")&amp;IF(高校一覧表!U33="","",TEXT(高校一覧表!U33,"00")&amp;".")&amp;IF(高校一覧表!V33="","",TEXT(高校一覧表!V33,"00"))</f>
        <v/>
      </c>
      <c r="AB92" t="str">
        <f>IF(高校一覧表!S33="","","0")</f>
        <v/>
      </c>
      <c r="AC92" t="str">
        <f>IF(高校一覧表!S33="","","2")</f>
        <v/>
      </c>
    </row>
    <row r="93" spans="1:29" x14ac:dyDescent="0.45">
      <c r="A93">
        <f t="shared" si="1"/>
        <v>0</v>
      </c>
      <c r="B93" t="str">
        <f>IF(高校一覧表!D34="","",IF(高校一覧表!C34="男",30000+高校一覧表!D34,40000+高校一覧表!D34))</f>
        <v/>
      </c>
      <c r="C93" t="str">
        <f ca="1">IF(高校一覧表!D34="","",VLOOKUP(VLOOKUP(高校一覧表!D34,INDIRECT("高校"&amp;高校一覧表!C34&amp;"選手データ!A:O"),MATCH("所属",INDIRECT("高校"&amp;高校一覧表!C34&amp;"選手データ!1:1"),0),0),所属csv!$A:$H,MATCH("所属コード",所属csv!$1:$1,0),0))</f>
        <v/>
      </c>
      <c r="F93" t="str">
        <f>IF(高校一覧表!D34="","",高校一覧表!D34)</f>
        <v/>
      </c>
      <c r="G93" t="str">
        <f ca="1">IF(高校一覧表!E34="","",高校一覧表!E34)</f>
        <v/>
      </c>
      <c r="H93" t="str">
        <f ca="1">IF(高校一覧表!D34="","",VLOOKUP(高校一覧表!D34,INDIRECT("高校"&amp;高校一覧表!C34&amp;"選手データ!A:O"),MATCH("ﾌﾘｶﾞﾅ(姓)",INDIRECT("高校"&amp;高校一覧表!C34&amp;"選手データ!1:1"),0),0)&amp;" "&amp;VLOOKUP(高校一覧表!D34,INDIRECT("高校"&amp;高校一覧表!C34&amp;"選手データ!A:O"),MATCH("ﾌﾘｶﾞﾅ(名)",INDIRECT("高校"&amp;高校一覧表!C34&amp;"選手データ!1:1"),0),0))</f>
        <v/>
      </c>
      <c r="I93" t="str">
        <f ca="1">IF(高校一覧表!E34="","",高校一覧表!E34)</f>
        <v/>
      </c>
      <c r="J93" t="str">
        <f ca="1">IF(高校一覧表!D34="","",VLOOKUP(高校一覧表!D34,INDIRECT("高校"&amp;高校一覧表!C34&amp;"選手データ!A:O"),MATCH("FAMILY NAME",INDIRECT("高校"&amp;高校一覧表!C34&amp;"選手データ!1:1"),0),0)&amp;" "&amp;VLOOKUP(高校一覧表!D34,INDIRECT("高校"&amp;高校一覧表!C34&amp;"選手データ!A:O"),MATCH("Firstname",INDIRECT("高校"&amp;高校一覧表!C34&amp;"選手データ!1:1"),0),0))</f>
        <v/>
      </c>
      <c r="K93" t="str">
        <f>IF(高校一覧表!D34="","","JPN")</f>
        <v/>
      </c>
      <c r="L93" t="str">
        <f>IF(高校一覧表!D34="","",IF(高校一覧表!C34="男",1,2))</f>
        <v/>
      </c>
      <c r="M93" t="str">
        <f>IF(高校一覧表!D34="","",高校一覧表!F34)</f>
        <v/>
      </c>
      <c r="N93" t="str">
        <f ca="1">IF(高校一覧表!D34="","",LEFT(VLOOKUP(高校一覧表!D34,INDIRECT("高校"&amp;高校一覧表!C34&amp;"選手データ!A:O"),MATCH("Birthday",INDIRECT("高校"&amp;高校一覧表!C34&amp;"選手データ!1:1"),0),0),4))</f>
        <v/>
      </c>
      <c r="O93" t="str">
        <f>IF(高校一覧表!D34="","","0")</f>
        <v/>
      </c>
      <c r="P93" t="str">
        <f>IF(高校一覧表!D34="","","千葉")</f>
        <v/>
      </c>
      <c r="R93" t="str">
        <f>IF(高校一覧表!G34="","",VLOOKUP(高校一覧表!G34,競技csv!$A:$O,MATCH("競技コード",競技csv!$1:$1,0),0))</f>
        <v/>
      </c>
      <c r="S93" t="str" cm="1">
        <f t="array" ref="S93">IF(高校一覧表!J34="","",高校一覧表!J34&amp;".")&amp;_xlfn.IFS(高校一覧表!K34="","",VLOOKUP(R93,競技csv!$B:$O,2,0)&lt;=31,TEXT(高校一覧表!K34,"00")&amp;".",TRUE,TEXT(高校一覧表!K34,"00")&amp;"m")&amp;IF(高校一覧表!L34="","",TEXT(高校一覧表!L34,"00"))</f>
        <v/>
      </c>
      <c r="T93" t="str">
        <f>IF(高校一覧表!G34="","","0")</f>
        <v/>
      </c>
      <c r="U93" t="str">
        <f>IF(高校一覧表!G34="","","2")</f>
        <v/>
      </c>
      <c r="V93" t="str">
        <f>IF(高校一覧表!M34="","",VLOOKUP(高校一覧表!M34,競技csv!$A:$O,MATCH("競技コード",競技csv!$1:$1,0),0))</f>
        <v/>
      </c>
      <c r="W93" t="str" cm="1">
        <f t="array" ref="W93">IF(高校一覧表!P34="","",高校一覧表!P34&amp;".")&amp;_xlfn.IFS(高校一覧表!Q34="","",VLOOKUP(V93,競技csv!$B:$O,2,0)&lt;=31,TEXT(高校一覧表!Q34,"00")&amp;".",TRUE,TEXT(高校一覧表!Q34,"00")&amp;"m")&amp;IF(高校一覧表!R34="","",TEXT(高校一覧表!R34,"00"))</f>
        <v/>
      </c>
      <c r="X93" t="str">
        <f>IF(高校一覧表!M34="","","0")</f>
        <v/>
      </c>
      <c r="Y93" t="str">
        <f>IF(高校一覧表!M34="","","2")</f>
        <v/>
      </c>
      <c r="Z93" t="str">
        <f>IF(高校一覧表!S34="","",VLOOKUP(高校一覧表!C34&amp;"子4X100mR",競技csv!A:O,MATCH("競技コード",競技csv!$1:$1,0),0))</f>
        <v/>
      </c>
      <c r="AA93" t="str">
        <f>IF(高校一覧表!T34="","",高校一覧表!T34&amp;".")&amp;IF(高校一覧表!U34="","",TEXT(高校一覧表!U34,"00")&amp;".")&amp;IF(高校一覧表!V34="","",TEXT(高校一覧表!V34,"00"))</f>
        <v/>
      </c>
      <c r="AB93" t="str">
        <f>IF(高校一覧表!S34="","","0")</f>
        <v/>
      </c>
      <c r="AC93" t="str">
        <f>IF(高校一覧表!S34="","","2")</f>
        <v/>
      </c>
    </row>
    <row r="94" spans="1:29" x14ac:dyDescent="0.45">
      <c r="A94">
        <f t="shared" si="1"/>
        <v>0</v>
      </c>
      <c r="B94" t="str">
        <f>IF(高校一覧表!D35="","",IF(高校一覧表!C35="男",30000+高校一覧表!D35,40000+高校一覧表!D35))</f>
        <v/>
      </c>
      <c r="C94" t="str">
        <f ca="1">IF(高校一覧表!D35="","",VLOOKUP(VLOOKUP(高校一覧表!D35,INDIRECT("高校"&amp;高校一覧表!C35&amp;"選手データ!A:O"),MATCH("所属",INDIRECT("高校"&amp;高校一覧表!C35&amp;"選手データ!1:1"),0),0),所属csv!$A:$H,MATCH("所属コード",所属csv!$1:$1,0),0))</f>
        <v/>
      </c>
      <c r="F94" t="str">
        <f>IF(高校一覧表!D35="","",高校一覧表!D35)</f>
        <v/>
      </c>
      <c r="G94" t="str">
        <f ca="1">IF(高校一覧表!E35="","",高校一覧表!E35)</f>
        <v/>
      </c>
      <c r="H94" t="str">
        <f ca="1">IF(高校一覧表!D35="","",VLOOKUP(高校一覧表!D35,INDIRECT("高校"&amp;高校一覧表!C35&amp;"選手データ!A:O"),MATCH("ﾌﾘｶﾞﾅ(姓)",INDIRECT("高校"&amp;高校一覧表!C35&amp;"選手データ!1:1"),0),0)&amp;" "&amp;VLOOKUP(高校一覧表!D35,INDIRECT("高校"&amp;高校一覧表!C35&amp;"選手データ!A:O"),MATCH("ﾌﾘｶﾞﾅ(名)",INDIRECT("高校"&amp;高校一覧表!C35&amp;"選手データ!1:1"),0),0))</f>
        <v/>
      </c>
      <c r="I94" t="str">
        <f ca="1">IF(高校一覧表!E35="","",高校一覧表!E35)</f>
        <v/>
      </c>
      <c r="J94" t="str">
        <f ca="1">IF(高校一覧表!D35="","",VLOOKUP(高校一覧表!D35,INDIRECT("高校"&amp;高校一覧表!C35&amp;"選手データ!A:O"),MATCH("FAMILY NAME",INDIRECT("高校"&amp;高校一覧表!C35&amp;"選手データ!1:1"),0),0)&amp;" "&amp;VLOOKUP(高校一覧表!D35,INDIRECT("高校"&amp;高校一覧表!C35&amp;"選手データ!A:O"),MATCH("Firstname",INDIRECT("高校"&amp;高校一覧表!C35&amp;"選手データ!1:1"),0),0))</f>
        <v/>
      </c>
      <c r="K94" t="str">
        <f>IF(高校一覧表!D35="","","JPN")</f>
        <v/>
      </c>
      <c r="L94" t="str">
        <f>IF(高校一覧表!D35="","",IF(高校一覧表!C35="男",1,2))</f>
        <v/>
      </c>
      <c r="M94" t="str">
        <f>IF(高校一覧表!D35="","",高校一覧表!F35)</f>
        <v/>
      </c>
      <c r="N94" t="str">
        <f ca="1">IF(高校一覧表!D35="","",LEFT(VLOOKUP(高校一覧表!D35,INDIRECT("高校"&amp;高校一覧表!C35&amp;"選手データ!A:O"),MATCH("Birthday",INDIRECT("高校"&amp;高校一覧表!C35&amp;"選手データ!1:1"),0),0),4))</f>
        <v/>
      </c>
      <c r="O94" t="str">
        <f>IF(高校一覧表!D35="","","0")</f>
        <v/>
      </c>
      <c r="P94" t="str">
        <f>IF(高校一覧表!D35="","","千葉")</f>
        <v/>
      </c>
      <c r="R94" t="str">
        <f>IF(高校一覧表!G35="","",VLOOKUP(高校一覧表!G35,競技csv!$A:$O,MATCH("競技コード",競技csv!$1:$1,0),0))</f>
        <v/>
      </c>
      <c r="S94" t="str" cm="1">
        <f t="array" ref="S94">IF(高校一覧表!J35="","",高校一覧表!J35&amp;".")&amp;_xlfn.IFS(高校一覧表!K35="","",VLOOKUP(R94,競技csv!$B:$O,2,0)&lt;=31,TEXT(高校一覧表!K35,"00")&amp;".",TRUE,TEXT(高校一覧表!K35,"00")&amp;"m")&amp;IF(高校一覧表!L35="","",TEXT(高校一覧表!L35,"00"))</f>
        <v/>
      </c>
      <c r="T94" t="str">
        <f>IF(高校一覧表!G35="","","0")</f>
        <v/>
      </c>
      <c r="U94" t="str">
        <f>IF(高校一覧表!G35="","","2")</f>
        <v/>
      </c>
      <c r="V94" t="str">
        <f>IF(高校一覧表!M35="","",VLOOKUP(高校一覧表!M35,競技csv!$A:$O,MATCH("競技コード",競技csv!$1:$1,0),0))</f>
        <v/>
      </c>
      <c r="W94" t="str" cm="1">
        <f t="array" ref="W94">IF(高校一覧表!P35="","",高校一覧表!P35&amp;".")&amp;_xlfn.IFS(高校一覧表!Q35="","",VLOOKUP(V94,競技csv!$B:$O,2,0)&lt;=31,TEXT(高校一覧表!Q35,"00")&amp;".",TRUE,TEXT(高校一覧表!Q35,"00")&amp;"m")&amp;IF(高校一覧表!R35="","",TEXT(高校一覧表!R35,"00"))</f>
        <v/>
      </c>
      <c r="X94" t="str">
        <f>IF(高校一覧表!M35="","","0")</f>
        <v/>
      </c>
      <c r="Y94" t="str">
        <f>IF(高校一覧表!M35="","","2")</f>
        <v/>
      </c>
      <c r="Z94" t="str">
        <f>IF(高校一覧表!S35="","",VLOOKUP(高校一覧表!C35&amp;"子4X100mR",競技csv!A:O,MATCH("競技コード",競技csv!$1:$1,0),0))</f>
        <v/>
      </c>
      <c r="AA94" t="str">
        <f>IF(高校一覧表!T35="","",高校一覧表!T35&amp;".")&amp;IF(高校一覧表!U35="","",TEXT(高校一覧表!U35,"00")&amp;".")&amp;IF(高校一覧表!V35="","",TEXT(高校一覧表!V35,"00"))</f>
        <v/>
      </c>
      <c r="AB94" t="str">
        <f>IF(高校一覧表!S35="","","0")</f>
        <v/>
      </c>
      <c r="AC94" t="str">
        <f>IF(高校一覧表!S35="","","2")</f>
        <v/>
      </c>
    </row>
    <row r="95" spans="1:29" x14ac:dyDescent="0.45">
      <c r="A95">
        <f t="shared" si="1"/>
        <v>0</v>
      </c>
      <c r="B95" t="str">
        <f>IF(高校一覧表!D36="","",IF(高校一覧表!C36="男",30000+高校一覧表!D36,40000+高校一覧表!D36))</f>
        <v/>
      </c>
      <c r="C95" t="str">
        <f ca="1">IF(高校一覧表!D36="","",VLOOKUP(VLOOKUP(高校一覧表!D36,INDIRECT("高校"&amp;高校一覧表!C36&amp;"選手データ!A:O"),MATCH("所属",INDIRECT("高校"&amp;高校一覧表!C36&amp;"選手データ!1:1"),0),0),所属csv!$A:$H,MATCH("所属コード",所属csv!$1:$1,0),0))</f>
        <v/>
      </c>
      <c r="F95" t="str">
        <f>IF(高校一覧表!D36="","",高校一覧表!D36)</f>
        <v/>
      </c>
      <c r="G95" t="str">
        <f ca="1">IF(高校一覧表!E36="","",高校一覧表!E36)</f>
        <v/>
      </c>
      <c r="H95" t="str">
        <f ca="1">IF(高校一覧表!D36="","",VLOOKUP(高校一覧表!D36,INDIRECT("高校"&amp;高校一覧表!C36&amp;"選手データ!A:O"),MATCH("ﾌﾘｶﾞﾅ(姓)",INDIRECT("高校"&amp;高校一覧表!C36&amp;"選手データ!1:1"),0),0)&amp;" "&amp;VLOOKUP(高校一覧表!D36,INDIRECT("高校"&amp;高校一覧表!C36&amp;"選手データ!A:O"),MATCH("ﾌﾘｶﾞﾅ(名)",INDIRECT("高校"&amp;高校一覧表!C36&amp;"選手データ!1:1"),0),0))</f>
        <v/>
      </c>
      <c r="I95" t="str">
        <f ca="1">IF(高校一覧表!E36="","",高校一覧表!E36)</f>
        <v/>
      </c>
      <c r="J95" t="str">
        <f ca="1">IF(高校一覧表!D36="","",VLOOKUP(高校一覧表!D36,INDIRECT("高校"&amp;高校一覧表!C36&amp;"選手データ!A:O"),MATCH("FAMILY NAME",INDIRECT("高校"&amp;高校一覧表!C36&amp;"選手データ!1:1"),0),0)&amp;" "&amp;VLOOKUP(高校一覧表!D36,INDIRECT("高校"&amp;高校一覧表!C36&amp;"選手データ!A:O"),MATCH("Firstname",INDIRECT("高校"&amp;高校一覧表!C36&amp;"選手データ!1:1"),0),0))</f>
        <v/>
      </c>
      <c r="K95" t="str">
        <f>IF(高校一覧表!D36="","","JPN")</f>
        <v/>
      </c>
      <c r="L95" t="str">
        <f>IF(高校一覧表!D36="","",IF(高校一覧表!C36="男",1,2))</f>
        <v/>
      </c>
      <c r="M95" t="str">
        <f>IF(高校一覧表!D36="","",高校一覧表!F36)</f>
        <v/>
      </c>
      <c r="N95" t="str">
        <f ca="1">IF(高校一覧表!D36="","",LEFT(VLOOKUP(高校一覧表!D36,INDIRECT("高校"&amp;高校一覧表!C36&amp;"選手データ!A:O"),MATCH("Birthday",INDIRECT("高校"&amp;高校一覧表!C36&amp;"選手データ!1:1"),0),0),4))</f>
        <v/>
      </c>
      <c r="O95" t="str">
        <f>IF(高校一覧表!D36="","","0")</f>
        <v/>
      </c>
      <c r="P95" t="str">
        <f>IF(高校一覧表!D36="","","千葉")</f>
        <v/>
      </c>
      <c r="R95" t="str">
        <f>IF(高校一覧表!G36="","",VLOOKUP(高校一覧表!G36,競技csv!$A:$O,MATCH("競技コード",競技csv!$1:$1,0),0))</f>
        <v/>
      </c>
      <c r="S95" t="str" cm="1">
        <f t="array" ref="S95">IF(高校一覧表!J36="","",高校一覧表!J36&amp;".")&amp;_xlfn.IFS(高校一覧表!K36="","",VLOOKUP(R95,競技csv!$B:$O,2,0)&lt;=31,TEXT(高校一覧表!K36,"00")&amp;".",TRUE,TEXT(高校一覧表!K36,"00")&amp;"m")&amp;IF(高校一覧表!L36="","",TEXT(高校一覧表!L36,"00"))</f>
        <v/>
      </c>
      <c r="T95" t="str">
        <f>IF(高校一覧表!G36="","","0")</f>
        <v/>
      </c>
      <c r="U95" t="str">
        <f>IF(高校一覧表!G36="","","2")</f>
        <v/>
      </c>
      <c r="V95" t="str">
        <f>IF(高校一覧表!M36="","",VLOOKUP(高校一覧表!M36,競技csv!$A:$O,MATCH("競技コード",競技csv!$1:$1,0),0))</f>
        <v/>
      </c>
      <c r="W95" t="str" cm="1">
        <f t="array" ref="W95">IF(高校一覧表!P36="","",高校一覧表!P36&amp;".")&amp;_xlfn.IFS(高校一覧表!Q36="","",VLOOKUP(V95,競技csv!$B:$O,2,0)&lt;=31,TEXT(高校一覧表!Q36,"00")&amp;".",TRUE,TEXT(高校一覧表!Q36,"00")&amp;"m")&amp;IF(高校一覧表!R36="","",TEXT(高校一覧表!R36,"00"))</f>
        <v/>
      </c>
      <c r="X95" t="str">
        <f>IF(高校一覧表!M36="","","0")</f>
        <v/>
      </c>
      <c r="Y95" t="str">
        <f>IF(高校一覧表!M36="","","2")</f>
        <v/>
      </c>
      <c r="Z95" t="str">
        <f>IF(高校一覧表!S36="","",VLOOKUP(高校一覧表!C36&amp;"子4X100mR",競技csv!A:O,MATCH("競技コード",競技csv!$1:$1,0),0))</f>
        <v/>
      </c>
      <c r="AA95" t="str">
        <f>IF(高校一覧表!T36="","",高校一覧表!T36&amp;".")&amp;IF(高校一覧表!U36="","",TEXT(高校一覧表!U36,"00")&amp;".")&amp;IF(高校一覧表!V36="","",TEXT(高校一覧表!V36,"00"))</f>
        <v/>
      </c>
      <c r="AB95" t="str">
        <f>IF(高校一覧表!S36="","","0")</f>
        <v/>
      </c>
      <c r="AC95" t="str">
        <f>IF(高校一覧表!S36="","","2")</f>
        <v/>
      </c>
    </row>
    <row r="96" spans="1:29" x14ac:dyDescent="0.45">
      <c r="A96">
        <f t="shared" si="1"/>
        <v>0</v>
      </c>
      <c r="B96" t="str">
        <f>IF(高校一覧表!D37="","",IF(高校一覧表!C37="男",30000+高校一覧表!D37,40000+高校一覧表!D37))</f>
        <v/>
      </c>
      <c r="C96" t="str">
        <f ca="1">IF(高校一覧表!D37="","",VLOOKUP(VLOOKUP(高校一覧表!D37,INDIRECT("高校"&amp;高校一覧表!C37&amp;"選手データ!A:O"),MATCH("所属",INDIRECT("高校"&amp;高校一覧表!C37&amp;"選手データ!1:1"),0),0),所属csv!$A:$H,MATCH("所属コード",所属csv!$1:$1,0),0))</f>
        <v/>
      </c>
      <c r="F96" t="str">
        <f>IF(高校一覧表!D37="","",高校一覧表!D37)</f>
        <v/>
      </c>
      <c r="G96" t="str">
        <f ca="1">IF(高校一覧表!E37="","",高校一覧表!E37)</f>
        <v/>
      </c>
      <c r="H96" t="str">
        <f ca="1">IF(高校一覧表!D37="","",VLOOKUP(高校一覧表!D37,INDIRECT("高校"&amp;高校一覧表!C37&amp;"選手データ!A:O"),MATCH("ﾌﾘｶﾞﾅ(姓)",INDIRECT("高校"&amp;高校一覧表!C37&amp;"選手データ!1:1"),0),0)&amp;" "&amp;VLOOKUP(高校一覧表!D37,INDIRECT("高校"&amp;高校一覧表!C37&amp;"選手データ!A:O"),MATCH("ﾌﾘｶﾞﾅ(名)",INDIRECT("高校"&amp;高校一覧表!C37&amp;"選手データ!1:1"),0),0))</f>
        <v/>
      </c>
      <c r="I96" t="str">
        <f ca="1">IF(高校一覧表!E37="","",高校一覧表!E37)</f>
        <v/>
      </c>
      <c r="J96" t="str">
        <f ca="1">IF(高校一覧表!D37="","",VLOOKUP(高校一覧表!D37,INDIRECT("高校"&amp;高校一覧表!C37&amp;"選手データ!A:O"),MATCH("FAMILY NAME",INDIRECT("高校"&amp;高校一覧表!C37&amp;"選手データ!1:1"),0),0)&amp;" "&amp;VLOOKUP(高校一覧表!D37,INDIRECT("高校"&amp;高校一覧表!C37&amp;"選手データ!A:O"),MATCH("Firstname",INDIRECT("高校"&amp;高校一覧表!C37&amp;"選手データ!1:1"),0),0))</f>
        <v/>
      </c>
      <c r="K96" t="str">
        <f>IF(高校一覧表!D37="","","JPN")</f>
        <v/>
      </c>
      <c r="L96" t="str">
        <f>IF(高校一覧表!D37="","",IF(高校一覧表!C37="男",1,2))</f>
        <v/>
      </c>
      <c r="M96" t="str">
        <f>IF(高校一覧表!D37="","",高校一覧表!F37)</f>
        <v/>
      </c>
      <c r="N96" t="str">
        <f ca="1">IF(高校一覧表!D37="","",LEFT(VLOOKUP(高校一覧表!D37,INDIRECT("高校"&amp;高校一覧表!C37&amp;"選手データ!A:O"),MATCH("Birthday",INDIRECT("高校"&amp;高校一覧表!C37&amp;"選手データ!1:1"),0),0),4))</f>
        <v/>
      </c>
      <c r="O96" t="str">
        <f>IF(高校一覧表!D37="","","0")</f>
        <v/>
      </c>
      <c r="P96" t="str">
        <f>IF(高校一覧表!D37="","","千葉")</f>
        <v/>
      </c>
      <c r="R96" t="str">
        <f>IF(高校一覧表!G37="","",VLOOKUP(高校一覧表!G37,競技csv!$A:$O,MATCH("競技コード",競技csv!$1:$1,0),0))</f>
        <v/>
      </c>
      <c r="S96" t="str" cm="1">
        <f t="array" ref="S96">IF(高校一覧表!J37="","",高校一覧表!J37&amp;".")&amp;_xlfn.IFS(高校一覧表!K37="","",VLOOKUP(R96,競技csv!$B:$O,2,0)&lt;=31,TEXT(高校一覧表!K37,"00")&amp;".",TRUE,TEXT(高校一覧表!K37,"00")&amp;"m")&amp;IF(高校一覧表!L37="","",TEXT(高校一覧表!L37,"00"))</f>
        <v/>
      </c>
      <c r="T96" t="str">
        <f>IF(高校一覧表!G37="","","0")</f>
        <v/>
      </c>
      <c r="U96" t="str">
        <f>IF(高校一覧表!G37="","","2")</f>
        <v/>
      </c>
      <c r="V96" t="str">
        <f>IF(高校一覧表!M37="","",VLOOKUP(高校一覧表!M37,競技csv!$A:$O,MATCH("競技コード",競技csv!$1:$1,0),0))</f>
        <v/>
      </c>
      <c r="W96" t="str" cm="1">
        <f t="array" ref="W96">IF(高校一覧表!P37="","",高校一覧表!P37&amp;".")&amp;_xlfn.IFS(高校一覧表!Q37="","",VLOOKUP(V96,競技csv!$B:$O,2,0)&lt;=31,TEXT(高校一覧表!Q37,"00")&amp;".",TRUE,TEXT(高校一覧表!Q37,"00")&amp;"m")&amp;IF(高校一覧表!R37="","",TEXT(高校一覧表!R37,"00"))</f>
        <v/>
      </c>
      <c r="X96" t="str">
        <f>IF(高校一覧表!M37="","","0")</f>
        <v/>
      </c>
      <c r="Y96" t="str">
        <f>IF(高校一覧表!M37="","","2")</f>
        <v/>
      </c>
      <c r="Z96" t="str">
        <f>IF(高校一覧表!S37="","",VLOOKUP(高校一覧表!C37&amp;"子4X100mR",競技csv!A:O,MATCH("競技コード",競技csv!$1:$1,0),0))</f>
        <v/>
      </c>
      <c r="AA96" t="str">
        <f>IF(高校一覧表!T37="","",高校一覧表!T37&amp;".")&amp;IF(高校一覧表!U37="","",TEXT(高校一覧表!U37,"00")&amp;".")&amp;IF(高校一覧表!V37="","",TEXT(高校一覧表!V37,"00"))</f>
        <v/>
      </c>
      <c r="AB96" t="str">
        <f>IF(高校一覧表!S37="","","0")</f>
        <v/>
      </c>
      <c r="AC96" t="str">
        <f>IF(高校一覧表!S37="","","2")</f>
        <v/>
      </c>
    </row>
    <row r="97" spans="1:29" x14ac:dyDescent="0.45">
      <c r="A97">
        <f t="shared" si="1"/>
        <v>0</v>
      </c>
      <c r="B97" t="str">
        <f>IF(高校一覧表!D38="","",IF(高校一覧表!C38="男",30000+高校一覧表!D38,40000+高校一覧表!D38))</f>
        <v/>
      </c>
      <c r="C97" t="str">
        <f ca="1">IF(高校一覧表!D38="","",VLOOKUP(VLOOKUP(高校一覧表!D38,INDIRECT("高校"&amp;高校一覧表!C38&amp;"選手データ!A:O"),MATCH("所属",INDIRECT("高校"&amp;高校一覧表!C38&amp;"選手データ!1:1"),0),0),所属csv!$A:$H,MATCH("所属コード",所属csv!$1:$1,0),0))</f>
        <v/>
      </c>
      <c r="F97" t="str">
        <f>IF(高校一覧表!D38="","",高校一覧表!D38)</f>
        <v/>
      </c>
      <c r="G97" t="str">
        <f ca="1">IF(高校一覧表!E38="","",高校一覧表!E38)</f>
        <v/>
      </c>
      <c r="H97" t="str">
        <f ca="1">IF(高校一覧表!D38="","",VLOOKUP(高校一覧表!D38,INDIRECT("高校"&amp;高校一覧表!C38&amp;"選手データ!A:O"),MATCH("ﾌﾘｶﾞﾅ(姓)",INDIRECT("高校"&amp;高校一覧表!C38&amp;"選手データ!1:1"),0),0)&amp;" "&amp;VLOOKUP(高校一覧表!D38,INDIRECT("高校"&amp;高校一覧表!C38&amp;"選手データ!A:O"),MATCH("ﾌﾘｶﾞﾅ(名)",INDIRECT("高校"&amp;高校一覧表!C38&amp;"選手データ!1:1"),0),0))</f>
        <v/>
      </c>
      <c r="I97" t="str">
        <f ca="1">IF(高校一覧表!E38="","",高校一覧表!E38)</f>
        <v/>
      </c>
      <c r="J97" t="str">
        <f ca="1">IF(高校一覧表!D38="","",VLOOKUP(高校一覧表!D38,INDIRECT("高校"&amp;高校一覧表!C38&amp;"選手データ!A:O"),MATCH("FAMILY NAME",INDIRECT("高校"&amp;高校一覧表!C38&amp;"選手データ!1:1"),0),0)&amp;" "&amp;VLOOKUP(高校一覧表!D38,INDIRECT("高校"&amp;高校一覧表!C38&amp;"選手データ!A:O"),MATCH("Firstname",INDIRECT("高校"&amp;高校一覧表!C38&amp;"選手データ!1:1"),0),0))</f>
        <v/>
      </c>
      <c r="K97" t="str">
        <f>IF(高校一覧表!D38="","","JPN")</f>
        <v/>
      </c>
      <c r="L97" t="str">
        <f>IF(高校一覧表!D38="","",IF(高校一覧表!C38="男",1,2))</f>
        <v/>
      </c>
      <c r="M97" t="str">
        <f>IF(高校一覧表!D38="","",高校一覧表!F38)</f>
        <v/>
      </c>
      <c r="N97" t="str">
        <f ca="1">IF(高校一覧表!D38="","",LEFT(VLOOKUP(高校一覧表!D38,INDIRECT("高校"&amp;高校一覧表!C38&amp;"選手データ!A:O"),MATCH("Birthday",INDIRECT("高校"&amp;高校一覧表!C38&amp;"選手データ!1:1"),0),0),4))</f>
        <v/>
      </c>
      <c r="O97" t="str">
        <f>IF(高校一覧表!D38="","","0")</f>
        <v/>
      </c>
      <c r="P97" t="str">
        <f>IF(高校一覧表!D38="","","千葉")</f>
        <v/>
      </c>
      <c r="R97" t="str">
        <f>IF(高校一覧表!G38="","",VLOOKUP(高校一覧表!G38,競技csv!$A:$O,MATCH("競技コード",競技csv!$1:$1,0),0))</f>
        <v/>
      </c>
      <c r="S97" t="str" cm="1">
        <f t="array" ref="S97">IF(高校一覧表!J38="","",高校一覧表!J38&amp;".")&amp;_xlfn.IFS(高校一覧表!K38="","",VLOOKUP(R97,競技csv!$B:$O,2,0)&lt;=31,TEXT(高校一覧表!K38,"00")&amp;".",TRUE,TEXT(高校一覧表!K38,"00")&amp;"m")&amp;IF(高校一覧表!L38="","",TEXT(高校一覧表!L38,"00"))</f>
        <v/>
      </c>
      <c r="T97" t="str">
        <f>IF(高校一覧表!G38="","","0")</f>
        <v/>
      </c>
      <c r="U97" t="str">
        <f>IF(高校一覧表!G38="","","2")</f>
        <v/>
      </c>
      <c r="V97" t="str">
        <f>IF(高校一覧表!M38="","",VLOOKUP(高校一覧表!M38,競技csv!$A:$O,MATCH("競技コード",競技csv!$1:$1,0),0))</f>
        <v/>
      </c>
      <c r="W97" t="str" cm="1">
        <f t="array" ref="W97">IF(高校一覧表!P38="","",高校一覧表!P38&amp;".")&amp;_xlfn.IFS(高校一覧表!Q38="","",VLOOKUP(V97,競技csv!$B:$O,2,0)&lt;=31,TEXT(高校一覧表!Q38,"00")&amp;".",TRUE,TEXT(高校一覧表!Q38,"00")&amp;"m")&amp;IF(高校一覧表!R38="","",TEXT(高校一覧表!R38,"00"))</f>
        <v/>
      </c>
      <c r="X97" t="str">
        <f>IF(高校一覧表!M38="","","0")</f>
        <v/>
      </c>
      <c r="Y97" t="str">
        <f>IF(高校一覧表!M38="","","2")</f>
        <v/>
      </c>
      <c r="Z97" t="str">
        <f>IF(高校一覧表!S38="","",VLOOKUP(高校一覧表!C38&amp;"子4X100mR",競技csv!A:O,MATCH("競技コード",競技csv!$1:$1,0),0))</f>
        <v/>
      </c>
      <c r="AA97" t="str">
        <f>IF(高校一覧表!T38="","",高校一覧表!T38&amp;".")&amp;IF(高校一覧表!U38="","",TEXT(高校一覧表!U38,"00")&amp;".")&amp;IF(高校一覧表!V38="","",TEXT(高校一覧表!V38,"00"))</f>
        <v/>
      </c>
      <c r="AB97" t="str">
        <f>IF(高校一覧表!S38="","","0")</f>
        <v/>
      </c>
      <c r="AC97" t="str">
        <f>IF(高校一覧表!S38="","","2")</f>
        <v/>
      </c>
    </row>
    <row r="98" spans="1:29" x14ac:dyDescent="0.45">
      <c r="A98">
        <f t="shared" si="1"/>
        <v>0</v>
      </c>
      <c r="B98" t="str">
        <f>IF(高校一覧表!D39="","",IF(高校一覧表!C39="男",30000+高校一覧表!D39,40000+高校一覧表!D39))</f>
        <v/>
      </c>
      <c r="C98" t="str">
        <f ca="1">IF(高校一覧表!D39="","",VLOOKUP(VLOOKUP(高校一覧表!D39,INDIRECT("高校"&amp;高校一覧表!C39&amp;"選手データ!A:O"),MATCH("所属",INDIRECT("高校"&amp;高校一覧表!C39&amp;"選手データ!1:1"),0),0),所属csv!$A:$H,MATCH("所属コード",所属csv!$1:$1,0),0))</f>
        <v/>
      </c>
      <c r="F98" t="str">
        <f>IF(高校一覧表!D39="","",高校一覧表!D39)</f>
        <v/>
      </c>
      <c r="G98" t="str">
        <f ca="1">IF(高校一覧表!E39="","",高校一覧表!E39)</f>
        <v/>
      </c>
      <c r="H98" t="str">
        <f ca="1">IF(高校一覧表!D39="","",VLOOKUP(高校一覧表!D39,INDIRECT("高校"&amp;高校一覧表!C39&amp;"選手データ!A:O"),MATCH("ﾌﾘｶﾞﾅ(姓)",INDIRECT("高校"&amp;高校一覧表!C39&amp;"選手データ!1:1"),0),0)&amp;" "&amp;VLOOKUP(高校一覧表!D39,INDIRECT("高校"&amp;高校一覧表!C39&amp;"選手データ!A:O"),MATCH("ﾌﾘｶﾞﾅ(名)",INDIRECT("高校"&amp;高校一覧表!C39&amp;"選手データ!1:1"),0),0))</f>
        <v/>
      </c>
      <c r="I98" t="str">
        <f ca="1">IF(高校一覧表!E39="","",高校一覧表!E39)</f>
        <v/>
      </c>
      <c r="J98" t="str">
        <f ca="1">IF(高校一覧表!D39="","",VLOOKUP(高校一覧表!D39,INDIRECT("高校"&amp;高校一覧表!C39&amp;"選手データ!A:O"),MATCH("FAMILY NAME",INDIRECT("高校"&amp;高校一覧表!C39&amp;"選手データ!1:1"),0),0)&amp;" "&amp;VLOOKUP(高校一覧表!D39,INDIRECT("高校"&amp;高校一覧表!C39&amp;"選手データ!A:O"),MATCH("Firstname",INDIRECT("高校"&amp;高校一覧表!C39&amp;"選手データ!1:1"),0),0))</f>
        <v/>
      </c>
      <c r="K98" t="str">
        <f>IF(高校一覧表!D39="","","JPN")</f>
        <v/>
      </c>
      <c r="L98" t="str">
        <f>IF(高校一覧表!D39="","",IF(高校一覧表!C39="男",1,2))</f>
        <v/>
      </c>
      <c r="M98" t="str">
        <f>IF(高校一覧表!D39="","",高校一覧表!F39)</f>
        <v/>
      </c>
      <c r="N98" t="str">
        <f ca="1">IF(高校一覧表!D39="","",LEFT(VLOOKUP(高校一覧表!D39,INDIRECT("高校"&amp;高校一覧表!C39&amp;"選手データ!A:O"),MATCH("Birthday",INDIRECT("高校"&amp;高校一覧表!C39&amp;"選手データ!1:1"),0),0),4))</f>
        <v/>
      </c>
      <c r="O98" t="str">
        <f>IF(高校一覧表!D39="","","0")</f>
        <v/>
      </c>
      <c r="P98" t="str">
        <f>IF(高校一覧表!D39="","","千葉")</f>
        <v/>
      </c>
      <c r="R98" t="str">
        <f>IF(高校一覧表!G39="","",VLOOKUP(高校一覧表!G39,競技csv!$A:$O,MATCH("競技コード",競技csv!$1:$1,0),0))</f>
        <v/>
      </c>
      <c r="S98" t="str" cm="1">
        <f t="array" ref="S98">IF(高校一覧表!J39="","",高校一覧表!J39&amp;".")&amp;_xlfn.IFS(高校一覧表!K39="","",VLOOKUP(R98,競技csv!$B:$O,2,0)&lt;=31,TEXT(高校一覧表!K39,"00")&amp;".",TRUE,TEXT(高校一覧表!K39,"00")&amp;"m")&amp;IF(高校一覧表!L39="","",TEXT(高校一覧表!L39,"00"))</f>
        <v/>
      </c>
      <c r="T98" t="str">
        <f>IF(高校一覧表!G39="","","0")</f>
        <v/>
      </c>
      <c r="U98" t="str">
        <f>IF(高校一覧表!G39="","","2")</f>
        <v/>
      </c>
      <c r="V98" t="str">
        <f>IF(高校一覧表!M39="","",VLOOKUP(高校一覧表!M39,競技csv!$A:$O,MATCH("競技コード",競技csv!$1:$1,0),0))</f>
        <v/>
      </c>
      <c r="W98" t="str" cm="1">
        <f t="array" ref="W98">IF(高校一覧表!P39="","",高校一覧表!P39&amp;".")&amp;_xlfn.IFS(高校一覧表!Q39="","",VLOOKUP(V98,競技csv!$B:$O,2,0)&lt;=31,TEXT(高校一覧表!Q39,"00")&amp;".",TRUE,TEXT(高校一覧表!Q39,"00")&amp;"m")&amp;IF(高校一覧表!R39="","",TEXT(高校一覧表!R39,"00"))</f>
        <v/>
      </c>
      <c r="X98" t="str">
        <f>IF(高校一覧表!M39="","","0")</f>
        <v/>
      </c>
      <c r="Y98" t="str">
        <f>IF(高校一覧表!M39="","","2")</f>
        <v/>
      </c>
      <c r="Z98" t="str">
        <f>IF(高校一覧表!S39="","",VLOOKUP(高校一覧表!C39&amp;"子4X100mR",競技csv!A:O,MATCH("競技コード",競技csv!$1:$1,0),0))</f>
        <v/>
      </c>
      <c r="AA98" t="str">
        <f>IF(高校一覧表!T39="","",高校一覧表!T39&amp;".")&amp;IF(高校一覧表!U39="","",TEXT(高校一覧表!U39,"00")&amp;".")&amp;IF(高校一覧表!V39="","",TEXT(高校一覧表!V39,"00"))</f>
        <v/>
      </c>
      <c r="AB98" t="str">
        <f>IF(高校一覧表!S39="","","0")</f>
        <v/>
      </c>
      <c r="AC98" t="str">
        <f>IF(高校一覧表!S39="","","2")</f>
        <v/>
      </c>
    </row>
    <row r="99" spans="1:29" x14ac:dyDescent="0.45">
      <c r="A99">
        <f t="shared" si="1"/>
        <v>0</v>
      </c>
      <c r="B99" t="str">
        <f>IF(高校一覧表!D40="","",IF(高校一覧表!C40="男",30000+高校一覧表!D40,40000+高校一覧表!D40))</f>
        <v/>
      </c>
      <c r="C99" t="str">
        <f ca="1">IF(高校一覧表!D40="","",VLOOKUP(VLOOKUP(高校一覧表!D40,INDIRECT("高校"&amp;高校一覧表!C40&amp;"選手データ!A:O"),MATCH("所属",INDIRECT("高校"&amp;高校一覧表!C40&amp;"選手データ!1:1"),0),0),所属csv!$A:$H,MATCH("所属コード",所属csv!$1:$1,0),0))</f>
        <v/>
      </c>
      <c r="F99" t="str">
        <f>IF(高校一覧表!D40="","",高校一覧表!D40)</f>
        <v/>
      </c>
      <c r="G99" t="str">
        <f ca="1">IF(高校一覧表!E40="","",高校一覧表!E40)</f>
        <v/>
      </c>
      <c r="H99" t="str">
        <f ca="1">IF(高校一覧表!D40="","",VLOOKUP(高校一覧表!D40,INDIRECT("高校"&amp;高校一覧表!C40&amp;"選手データ!A:O"),MATCH("ﾌﾘｶﾞﾅ(姓)",INDIRECT("高校"&amp;高校一覧表!C40&amp;"選手データ!1:1"),0),0)&amp;" "&amp;VLOOKUP(高校一覧表!D40,INDIRECT("高校"&amp;高校一覧表!C40&amp;"選手データ!A:O"),MATCH("ﾌﾘｶﾞﾅ(名)",INDIRECT("高校"&amp;高校一覧表!C40&amp;"選手データ!1:1"),0),0))</f>
        <v/>
      </c>
      <c r="I99" t="str">
        <f ca="1">IF(高校一覧表!E40="","",高校一覧表!E40)</f>
        <v/>
      </c>
      <c r="J99" t="str">
        <f ca="1">IF(高校一覧表!D40="","",VLOOKUP(高校一覧表!D40,INDIRECT("高校"&amp;高校一覧表!C40&amp;"選手データ!A:O"),MATCH("FAMILY NAME",INDIRECT("高校"&amp;高校一覧表!C40&amp;"選手データ!1:1"),0),0)&amp;" "&amp;VLOOKUP(高校一覧表!D40,INDIRECT("高校"&amp;高校一覧表!C40&amp;"選手データ!A:O"),MATCH("Firstname",INDIRECT("高校"&amp;高校一覧表!C40&amp;"選手データ!1:1"),0),0))</f>
        <v/>
      </c>
      <c r="K99" t="str">
        <f>IF(高校一覧表!D40="","","JPN")</f>
        <v/>
      </c>
      <c r="L99" t="str">
        <f>IF(高校一覧表!D40="","",IF(高校一覧表!C40="男",1,2))</f>
        <v/>
      </c>
      <c r="M99" t="str">
        <f>IF(高校一覧表!D40="","",高校一覧表!F40)</f>
        <v/>
      </c>
      <c r="N99" t="str">
        <f ca="1">IF(高校一覧表!D40="","",LEFT(VLOOKUP(高校一覧表!D40,INDIRECT("高校"&amp;高校一覧表!C40&amp;"選手データ!A:O"),MATCH("Birthday",INDIRECT("高校"&amp;高校一覧表!C40&amp;"選手データ!1:1"),0),0),4))</f>
        <v/>
      </c>
      <c r="O99" t="str">
        <f>IF(高校一覧表!D40="","","0")</f>
        <v/>
      </c>
      <c r="P99" t="str">
        <f>IF(高校一覧表!D40="","","千葉")</f>
        <v/>
      </c>
      <c r="R99" t="str">
        <f>IF(高校一覧表!G40="","",VLOOKUP(高校一覧表!G40,競技csv!$A:$O,MATCH("競技コード",競技csv!$1:$1,0),0))</f>
        <v/>
      </c>
      <c r="S99" t="str" cm="1">
        <f t="array" ref="S99">IF(高校一覧表!J40="","",高校一覧表!J40&amp;".")&amp;_xlfn.IFS(高校一覧表!K40="","",VLOOKUP(R99,競技csv!$B:$O,2,0)&lt;=31,TEXT(高校一覧表!K40,"00")&amp;".",TRUE,TEXT(高校一覧表!K40,"00")&amp;"m")&amp;IF(高校一覧表!L40="","",TEXT(高校一覧表!L40,"00"))</f>
        <v/>
      </c>
      <c r="T99" t="str">
        <f>IF(高校一覧表!G40="","","0")</f>
        <v/>
      </c>
      <c r="U99" t="str">
        <f>IF(高校一覧表!G40="","","2")</f>
        <v/>
      </c>
      <c r="V99" t="str">
        <f>IF(高校一覧表!M40="","",VLOOKUP(高校一覧表!M40,競技csv!$A:$O,MATCH("競技コード",競技csv!$1:$1,0),0))</f>
        <v/>
      </c>
      <c r="W99" t="str" cm="1">
        <f t="array" ref="W99">IF(高校一覧表!P40="","",高校一覧表!P40&amp;".")&amp;_xlfn.IFS(高校一覧表!Q40="","",VLOOKUP(V99,競技csv!$B:$O,2,0)&lt;=31,TEXT(高校一覧表!Q40,"00")&amp;".",TRUE,TEXT(高校一覧表!Q40,"00")&amp;"m")&amp;IF(高校一覧表!R40="","",TEXT(高校一覧表!R40,"00"))</f>
        <v/>
      </c>
      <c r="X99" t="str">
        <f>IF(高校一覧表!M40="","","0")</f>
        <v/>
      </c>
      <c r="Y99" t="str">
        <f>IF(高校一覧表!M40="","","2")</f>
        <v/>
      </c>
      <c r="Z99" t="str">
        <f>IF(高校一覧表!S40="","",VLOOKUP(高校一覧表!C40&amp;"子4X100mR",競技csv!A:O,MATCH("競技コード",競技csv!$1:$1,0),0))</f>
        <v/>
      </c>
      <c r="AA99" t="str">
        <f>IF(高校一覧表!T40="","",高校一覧表!T40&amp;".")&amp;IF(高校一覧表!U40="","",TEXT(高校一覧表!U40,"00")&amp;".")&amp;IF(高校一覧表!V40="","",TEXT(高校一覧表!V40,"00"))</f>
        <v/>
      </c>
      <c r="AB99" t="str">
        <f>IF(高校一覧表!S40="","","0")</f>
        <v/>
      </c>
      <c r="AC99" t="str">
        <f>IF(高校一覧表!S40="","","2")</f>
        <v/>
      </c>
    </row>
    <row r="100" spans="1:29" x14ac:dyDescent="0.45">
      <c r="A100">
        <f t="shared" si="1"/>
        <v>0</v>
      </c>
      <c r="B100" t="str">
        <f>IF(高校一覧表!D41="","",IF(高校一覧表!C41="男",30000+高校一覧表!D41,40000+高校一覧表!D41))</f>
        <v/>
      </c>
      <c r="C100" t="str">
        <f ca="1">IF(高校一覧表!D41="","",VLOOKUP(VLOOKUP(高校一覧表!D41,INDIRECT("高校"&amp;高校一覧表!C41&amp;"選手データ!A:O"),MATCH("所属",INDIRECT("高校"&amp;高校一覧表!C41&amp;"選手データ!1:1"),0),0),所属csv!$A:$H,MATCH("所属コード",所属csv!$1:$1,0),0))</f>
        <v/>
      </c>
      <c r="F100" t="str">
        <f>IF(高校一覧表!D41="","",高校一覧表!D41)</f>
        <v/>
      </c>
      <c r="G100" t="str">
        <f ca="1">IF(高校一覧表!E41="","",高校一覧表!E41)</f>
        <v/>
      </c>
      <c r="H100" t="str">
        <f ca="1">IF(高校一覧表!D41="","",VLOOKUP(高校一覧表!D41,INDIRECT("高校"&amp;高校一覧表!C41&amp;"選手データ!A:O"),MATCH("ﾌﾘｶﾞﾅ(姓)",INDIRECT("高校"&amp;高校一覧表!C41&amp;"選手データ!1:1"),0),0)&amp;" "&amp;VLOOKUP(高校一覧表!D41,INDIRECT("高校"&amp;高校一覧表!C41&amp;"選手データ!A:O"),MATCH("ﾌﾘｶﾞﾅ(名)",INDIRECT("高校"&amp;高校一覧表!C41&amp;"選手データ!1:1"),0),0))</f>
        <v/>
      </c>
      <c r="I100" t="str">
        <f ca="1">IF(高校一覧表!E41="","",高校一覧表!E41)</f>
        <v/>
      </c>
      <c r="J100" t="str">
        <f ca="1">IF(高校一覧表!D41="","",VLOOKUP(高校一覧表!D41,INDIRECT("高校"&amp;高校一覧表!C41&amp;"選手データ!A:O"),MATCH("FAMILY NAME",INDIRECT("高校"&amp;高校一覧表!C41&amp;"選手データ!1:1"),0),0)&amp;" "&amp;VLOOKUP(高校一覧表!D41,INDIRECT("高校"&amp;高校一覧表!C41&amp;"選手データ!A:O"),MATCH("Firstname",INDIRECT("高校"&amp;高校一覧表!C41&amp;"選手データ!1:1"),0),0))</f>
        <v/>
      </c>
      <c r="K100" t="str">
        <f>IF(高校一覧表!D41="","","JPN")</f>
        <v/>
      </c>
      <c r="L100" t="str">
        <f>IF(高校一覧表!D41="","",IF(高校一覧表!C41="男",1,2))</f>
        <v/>
      </c>
      <c r="M100" t="str">
        <f>IF(高校一覧表!D41="","",高校一覧表!F41)</f>
        <v/>
      </c>
      <c r="N100" t="str">
        <f ca="1">IF(高校一覧表!D41="","",LEFT(VLOOKUP(高校一覧表!D41,INDIRECT("高校"&amp;高校一覧表!C41&amp;"選手データ!A:O"),MATCH("Birthday",INDIRECT("高校"&amp;高校一覧表!C41&amp;"選手データ!1:1"),0),0),4))</f>
        <v/>
      </c>
      <c r="O100" t="str">
        <f>IF(高校一覧表!D41="","","0")</f>
        <v/>
      </c>
      <c r="P100" t="str">
        <f>IF(高校一覧表!D41="","","千葉")</f>
        <v/>
      </c>
      <c r="R100" t="str">
        <f>IF(高校一覧表!G41="","",VLOOKUP(高校一覧表!G41,競技csv!$A:$O,MATCH("競技コード",競技csv!$1:$1,0),0))</f>
        <v/>
      </c>
      <c r="S100" t="str" cm="1">
        <f t="array" ref="S100">IF(高校一覧表!J41="","",高校一覧表!J41&amp;".")&amp;_xlfn.IFS(高校一覧表!K41="","",VLOOKUP(R100,競技csv!$B:$O,2,0)&lt;=31,TEXT(高校一覧表!K41,"00")&amp;".",TRUE,TEXT(高校一覧表!K41,"00")&amp;"m")&amp;IF(高校一覧表!L41="","",TEXT(高校一覧表!L41,"00"))</f>
        <v/>
      </c>
      <c r="T100" t="str">
        <f>IF(高校一覧表!G41="","","0")</f>
        <v/>
      </c>
      <c r="U100" t="str">
        <f>IF(高校一覧表!G41="","","2")</f>
        <v/>
      </c>
      <c r="V100" t="str">
        <f>IF(高校一覧表!M41="","",VLOOKUP(高校一覧表!M41,競技csv!$A:$O,MATCH("競技コード",競技csv!$1:$1,0),0))</f>
        <v/>
      </c>
      <c r="W100" t="str" cm="1">
        <f t="array" ref="W100">IF(高校一覧表!P41="","",高校一覧表!P41&amp;".")&amp;_xlfn.IFS(高校一覧表!Q41="","",VLOOKUP(V100,競技csv!$B:$O,2,0)&lt;=31,TEXT(高校一覧表!Q41,"00")&amp;".",TRUE,TEXT(高校一覧表!Q41,"00")&amp;"m")&amp;IF(高校一覧表!R41="","",TEXT(高校一覧表!R41,"00"))</f>
        <v/>
      </c>
      <c r="X100" t="str">
        <f>IF(高校一覧表!M41="","","0")</f>
        <v/>
      </c>
      <c r="Y100" t="str">
        <f>IF(高校一覧表!M41="","","2")</f>
        <v/>
      </c>
      <c r="Z100" t="str">
        <f>IF(高校一覧表!S41="","",VLOOKUP(高校一覧表!C41&amp;"子4X100mR",競技csv!A:O,MATCH("競技コード",競技csv!$1:$1,0),0))</f>
        <v/>
      </c>
      <c r="AA100" t="str">
        <f>IF(高校一覧表!T41="","",高校一覧表!T41&amp;".")&amp;IF(高校一覧表!U41="","",TEXT(高校一覧表!U41,"00")&amp;".")&amp;IF(高校一覧表!V41="","",TEXT(高校一覧表!V41,"00"))</f>
        <v/>
      </c>
      <c r="AB100" t="str">
        <f>IF(高校一覧表!S41="","","0")</f>
        <v/>
      </c>
      <c r="AC100" t="str">
        <f>IF(高校一覧表!S41="","","2")</f>
        <v/>
      </c>
    </row>
    <row r="101" spans="1:29" x14ac:dyDescent="0.45">
      <c r="A101">
        <f t="shared" si="1"/>
        <v>0</v>
      </c>
      <c r="B101" t="str">
        <f>IF(高校一覧表!D42="","",IF(高校一覧表!C42="男",30000+高校一覧表!D42,40000+高校一覧表!D42))</f>
        <v/>
      </c>
      <c r="C101" t="str">
        <f ca="1">IF(高校一覧表!D42="","",VLOOKUP(VLOOKUP(高校一覧表!D42,INDIRECT("高校"&amp;高校一覧表!C42&amp;"選手データ!A:O"),MATCH("所属",INDIRECT("高校"&amp;高校一覧表!C42&amp;"選手データ!1:1"),0),0),所属csv!$A:$H,MATCH("所属コード",所属csv!$1:$1,0),0))</f>
        <v/>
      </c>
      <c r="F101" t="str">
        <f>IF(高校一覧表!D42="","",高校一覧表!D42)</f>
        <v/>
      </c>
      <c r="G101" t="str">
        <f ca="1">IF(高校一覧表!E42="","",高校一覧表!E42)</f>
        <v/>
      </c>
      <c r="H101" t="str">
        <f ca="1">IF(高校一覧表!D42="","",VLOOKUP(高校一覧表!D42,INDIRECT("高校"&amp;高校一覧表!C42&amp;"選手データ!A:O"),MATCH("ﾌﾘｶﾞﾅ(姓)",INDIRECT("高校"&amp;高校一覧表!C42&amp;"選手データ!1:1"),0),0)&amp;" "&amp;VLOOKUP(高校一覧表!D42,INDIRECT("高校"&amp;高校一覧表!C42&amp;"選手データ!A:O"),MATCH("ﾌﾘｶﾞﾅ(名)",INDIRECT("高校"&amp;高校一覧表!C42&amp;"選手データ!1:1"),0),0))</f>
        <v/>
      </c>
      <c r="I101" t="str">
        <f ca="1">IF(高校一覧表!E42="","",高校一覧表!E42)</f>
        <v/>
      </c>
      <c r="J101" t="str">
        <f ca="1">IF(高校一覧表!D42="","",VLOOKUP(高校一覧表!D42,INDIRECT("高校"&amp;高校一覧表!C42&amp;"選手データ!A:O"),MATCH("FAMILY NAME",INDIRECT("高校"&amp;高校一覧表!C42&amp;"選手データ!1:1"),0),0)&amp;" "&amp;VLOOKUP(高校一覧表!D42,INDIRECT("高校"&amp;高校一覧表!C42&amp;"選手データ!A:O"),MATCH("Firstname",INDIRECT("高校"&amp;高校一覧表!C42&amp;"選手データ!1:1"),0),0))</f>
        <v/>
      </c>
      <c r="K101" t="str">
        <f>IF(高校一覧表!D42="","","JPN")</f>
        <v/>
      </c>
      <c r="L101" t="str">
        <f>IF(高校一覧表!D42="","",IF(高校一覧表!C42="男",1,2))</f>
        <v/>
      </c>
      <c r="M101" t="str">
        <f>IF(高校一覧表!D42="","",高校一覧表!F42)</f>
        <v/>
      </c>
      <c r="N101" t="str">
        <f ca="1">IF(高校一覧表!D42="","",LEFT(VLOOKUP(高校一覧表!D42,INDIRECT("高校"&amp;高校一覧表!C42&amp;"選手データ!A:O"),MATCH("Birthday",INDIRECT("高校"&amp;高校一覧表!C42&amp;"選手データ!1:1"),0),0),4))</f>
        <v/>
      </c>
      <c r="O101" t="str">
        <f>IF(高校一覧表!D42="","","0")</f>
        <v/>
      </c>
      <c r="P101" t="str">
        <f>IF(高校一覧表!D42="","","千葉")</f>
        <v/>
      </c>
      <c r="R101" t="str">
        <f>IF(高校一覧表!G42="","",VLOOKUP(高校一覧表!G42,競技csv!$A:$O,MATCH("競技コード",競技csv!$1:$1,0),0))</f>
        <v/>
      </c>
      <c r="S101" t="str" cm="1">
        <f t="array" ref="S101">IF(高校一覧表!J42="","",高校一覧表!J42&amp;".")&amp;_xlfn.IFS(高校一覧表!K42="","",VLOOKUP(R101,競技csv!$B:$O,2,0)&lt;=31,TEXT(高校一覧表!K42,"00")&amp;".",TRUE,TEXT(高校一覧表!K42,"00")&amp;"m")&amp;IF(高校一覧表!L42="","",TEXT(高校一覧表!L42,"00"))</f>
        <v/>
      </c>
      <c r="T101" t="str">
        <f>IF(高校一覧表!G42="","","0")</f>
        <v/>
      </c>
      <c r="U101" t="str">
        <f>IF(高校一覧表!G42="","","2")</f>
        <v/>
      </c>
      <c r="V101" t="str">
        <f>IF(高校一覧表!M42="","",VLOOKUP(高校一覧表!M42,競技csv!$A:$O,MATCH("競技コード",競技csv!$1:$1,0),0))</f>
        <v/>
      </c>
      <c r="W101" t="str" cm="1">
        <f t="array" ref="W101">IF(高校一覧表!P42="","",高校一覧表!P42&amp;".")&amp;_xlfn.IFS(高校一覧表!Q42="","",VLOOKUP(V101,競技csv!$B:$O,2,0)&lt;=31,TEXT(高校一覧表!Q42,"00")&amp;".",TRUE,TEXT(高校一覧表!Q42,"00")&amp;"m")&amp;IF(高校一覧表!R42="","",TEXT(高校一覧表!R42,"00"))</f>
        <v/>
      </c>
      <c r="X101" t="str">
        <f>IF(高校一覧表!M42="","","0")</f>
        <v/>
      </c>
      <c r="Y101" t="str">
        <f>IF(高校一覧表!M42="","","2")</f>
        <v/>
      </c>
      <c r="Z101" t="str">
        <f>IF(高校一覧表!S42="","",VLOOKUP(高校一覧表!C42&amp;"子4X100mR",競技csv!A:O,MATCH("競技コード",競技csv!$1:$1,0),0))</f>
        <v/>
      </c>
      <c r="AA101" t="str">
        <f>IF(高校一覧表!T42="","",高校一覧表!T42&amp;".")&amp;IF(高校一覧表!U42="","",TEXT(高校一覧表!U42,"00")&amp;".")&amp;IF(高校一覧表!V42="","",TEXT(高校一覧表!V42,"00"))</f>
        <v/>
      </c>
      <c r="AB101" t="str">
        <f>IF(高校一覧表!S42="","","0")</f>
        <v/>
      </c>
      <c r="AC101" t="str">
        <f>IF(高校一覧表!S42="","","2")</f>
        <v/>
      </c>
    </row>
    <row r="102" spans="1:29" x14ac:dyDescent="0.45">
      <c r="A102">
        <f t="shared" si="1"/>
        <v>0</v>
      </c>
      <c r="B102" t="str">
        <f>IF(高校一覧表!D43="","",IF(高校一覧表!C43="男",30000+高校一覧表!D43,40000+高校一覧表!D43))</f>
        <v/>
      </c>
      <c r="C102" t="str">
        <f ca="1">IF(高校一覧表!D43="","",VLOOKUP(VLOOKUP(高校一覧表!D43,INDIRECT("高校"&amp;高校一覧表!C43&amp;"選手データ!A:O"),MATCH("所属",INDIRECT("高校"&amp;高校一覧表!C43&amp;"選手データ!1:1"),0),0),所属csv!$A:$H,MATCH("所属コード",所属csv!$1:$1,0),0))</f>
        <v/>
      </c>
      <c r="F102" t="str">
        <f>IF(高校一覧表!D43="","",高校一覧表!D43)</f>
        <v/>
      </c>
      <c r="G102" t="str">
        <f ca="1">IF(高校一覧表!E43="","",高校一覧表!E43)</f>
        <v/>
      </c>
      <c r="H102" t="str">
        <f ca="1">IF(高校一覧表!D43="","",VLOOKUP(高校一覧表!D43,INDIRECT("高校"&amp;高校一覧表!C43&amp;"選手データ!A:O"),MATCH("ﾌﾘｶﾞﾅ(姓)",INDIRECT("高校"&amp;高校一覧表!C43&amp;"選手データ!1:1"),0),0)&amp;" "&amp;VLOOKUP(高校一覧表!D43,INDIRECT("高校"&amp;高校一覧表!C43&amp;"選手データ!A:O"),MATCH("ﾌﾘｶﾞﾅ(名)",INDIRECT("高校"&amp;高校一覧表!C43&amp;"選手データ!1:1"),0),0))</f>
        <v/>
      </c>
      <c r="I102" t="str">
        <f ca="1">IF(高校一覧表!E43="","",高校一覧表!E43)</f>
        <v/>
      </c>
      <c r="J102" t="str">
        <f ca="1">IF(高校一覧表!D43="","",VLOOKUP(高校一覧表!D43,INDIRECT("高校"&amp;高校一覧表!C43&amp;"選手データ!A:O"),MATCH("FAMILY NAME",INDIRECT("高校"&amp;高校一覧表!C43&amp;"選手データ!1:1"),0),0)&amp;" "&amp;VLOOKUP(高校一覧表!D43,INDIRECT("高校"&amp;高校一覧表!C43&amp;"選手データ!A:O"),MATCH("Firstname",INDIRECT("高校"&amp;高校一覧表!C43&amp;"選手データ!1:1"),0),0))</f>
        <v/>
      </c>
      <c r="K102" t="str">
        <f>IF(高校一覧表!D43="","","JPN")</f>
        <v/>
      </c>
      <c r="L102" t="str">
        <f>IF(高校一覧表!D43="","",IF(高校一覧表!C43="男",1,2))</f>
        <v/>
      </c>
      <c r="M102" t="str">
        <f>IF(高校一覧表!D43="","",高校一覧表!F43)</f>
        <v/>
      </c>
      <c r="N102" t="str">
        <f ca="1">IF(高校一覧表!D43="","",LEFT(VLOOKUP(高校一覧表!D43,INDIRECT("高校"&amp;高校一覧表!C43&amp;"選手データ!A:O"),MATCH("Birthday",INDIRECT("高校"&amp;高校一覧表!C43&amp;"選手データ!1:1"),0),0),4))</f>
        <v/>
      </c>
      <c r="O102" t="str">
        <f>IF(高校一覧表!D43="","","0")</f>
        <v/>
      </c>
      <c r="P102" t="str">
        <f>IF(高校一覧表!D43="","","千葉")</f>
        <v/>
      </c>
      <c r="R102" t="str">
        <f>IF(高校一覧表!G43="","",VLOOKUP(高校一覧表!G43,競技csv!$A:$O,MATCH("競技コード",競技csv!$1:$1,0),0))</f>
        <v/>
      </c>
      <c r="S102" t="str" cm="1">
        <f t="array" ref="S102">IF(高校一覧表!J43="","",高校一覧表!J43&amp;".")&amp;_xlfn.IFS(高校一覧表!K43="","",VLOOKUP(R102,競技csv!$B:$O,2,0)&lt;=31,TEXT(高校一覧表!K43,"00")&amp;".",TRUE,TEXT(高校一覧表!K43,"00")&amp;"m")&amp;IF(高校一覧表!L43="","",TEXT(高校一覧表!L43,"00"))</f>
        <v/>
      </c>
      <c r="T102" t="str">
        <f>IF(高校一覧表!G43="","","0")</f>
        <v/>
      </c>
      <c r="U102" t="str">
        <f>IF(高校一覧表!G43="","","2")</f>
        <v/>
      </c>
      <c r="V102" t="str">
        <f>IF(高校一覧表!M43="","",VLOOKUP(高校一覧表!M43,競技csv!$A:$O,MATCH("競技コード",競技csv!$1:$1,0),0))</f>
        <v/>
      </c>
      <c r="W102" t="str" cm="1">
        <f t="array" ref="W102">IF(高校一覧表!P43="","",高校一覧表!P43&amp;".")&amp;_xlfn.IFS(高校一覧表!Q43="","",VLOOKUP(V102,競技csv!$B:$O,2,0)&lt;=31,TEXT(高校一覧表!Q43,"00")&amp;".",TRUE,TEXT(高校一覧表!Q43,"00")&amp;"m")&amp;IF(高校一覧表!R43="","",TEXT(高校一覧表!R43,"00"))</f>
        <v/>
      </c>
      <c r="X102" t="str">
        <f>IF(高校一覧表!M43="","","0")</f>
        <v/>
      </c>
      <c r="Y102" t="str">
        <f>IF(高校一覧表!M43="","","2")</f>
        <v/>
      </c>
      <c r="Z102" t="str">
        <f>IF(高校一覧表!S43="","",VLOOKUP(高校一覧表!C43&amp;"子4X100mR",競技csv!A:O,MATCH("競技コード",競技csv!$1:$1,0),0))</f>
        <v/>
      </c>
      <c r="AA102" t="str">
        <f>IF(高校一覧表!T43="","",高校一覧表!T43&amp;".")&amp;IF(高校一覧表!U43="","",TEXT(高校一覧表!U43,"00")&amp;".")&amp;IF(高校一覧表!V43="","",TEXT(高校一覧表!V43,"00"))</f>
        <v/>
      </c>
      <c r="AB102" t="str">
        <f>IF(高校一覧表!S43="","","0")</f>
        <v/>
      </c>
      <c r="AC102" t="str">
        <f>IF(高校一覧表!S43="","","2")</f>
        <v/>
      </c>
    </row>
    <row r="103" spans="1:29" x14ac:dyDescent="0.45">
      <c r="A103">
        <f t="shared" si="1"/>
        <v>0</v>
      </c>
      <c r="B103" t="str">
        <f>IF(高校一覧表!D44="","",IF(高校一覧表!C44="男",30000+高校一覧表!D44,40000+高校一覧表!D44))</f>
        <v/>
      </c>
      <c r="C103" t="str">
        <f ca="1">IF(高校一覧表!D44="","",VLOOKUP(VLOOKUP(高校一覧表!D44,INDIRECT("高校"&amp;高校一覧表!C44&amp;"選手データ!A:O"),MATCH("所属",INDIRECT("高校"&amp;高校一覧表!C44&amp;"選手データ!1:1"),0),0),所属csv!$A:$H,MATCH("所属コード",所属csv!$1:$1,0),0))</f>
        <v/>
      </c>
      <c r="F103" t="str">
        <f>IF(高校一覧表!D44="","",高校一覧表!D44)</f>
        <v/>
      </c>
      <c r="G103" t="str">
        <f ca="1">IF(高校一覧表!E44="","",高校一覧表!E44)</f>
        <v/>
      </c>
      <c r="H103" t="str">
        <f ca="1">IF(高校一覧表!D44="","",VLOOKUP(高校一覧表!D44,INDIRECT("高校"&amp;高校一覧表!C44&amp;"選手データ!A:O"),MATCH("ﾌﾘｶﾞﾅ(姓)",INDIRECT("高校"&amp;高校一覧表!C44&amp;"選手データ!1:1"),0),0)&amp;" "&amp;VLOOKUP(高校一覧表!D44,INDIRECT("高校"&amp;高校一覧表!C44&amp;"選手データ!A:O"),MATCH("ﾌﾘｶﾞﾅ(名)",INDIRECT("高校"&amp;高校一覧表!C44&amp;"選手データ!1:1"),0),0))</f>
        <v/>
      </c>
      <c r="I103" t="str">
        <f ca="1">IF(高校一覧表!E44="","",高校一覧表!E44)</f>
        <v/>
      </c>
      <c r="J103" t="str">
        <f ca="1">IF(高校一覧表!D44="","",VLOOKUP(高校一覧表!D44,INDIRECT("高校"&amp;高校一覧表!C44&amp;"選手データ!A:O"),MATCH("FAMILY NAME",INDIRECT("高校"&amp;高校一覧表!C44&amp;"選手データ!1:1"),0),0)&amp;" "&amp;VLOOKUP(高校一覧表!D44,INDIRECT("高校"&amp;高校一覧表!C44&amp;"選手データ!A:O"),MATCH("Firstname",INDIRECT("高校"&amp;高校一覧表!C44&amp;"選手データ!1:1"),0),0))</f>
        <v/>
      </c>
      <c r="K103" t="str">
        <f>IF(高校一覧表!D44="","","JPN")</f>
        <v/>
      </c>
      <c r="L103" t="str">
        <f>IF(高校一覧表!D44="","",IF(高校一覧表!C44="男",1,2))</f>
        <v/>
      </c>
      <c r="M103" t="str">
        <f>IF(高校一覧表!D44="","",高校一覧表!F44)</f>
        <v/>
      </c>
      <c r="N103" t="str">
        <f ca="1">IF(高校一覧表!D44="","",LEFT(VLOOKUP(高校一覧表!D44,INDIRECT("高校"&amp;高校一覧表!C44&amp;"選手データ!A:O"),MATCH("Birthday",INDIRECT("高校"&amp;高校一覧表!C44&amp;"選手データ!1:1"),0),0),4))</f>
        <v/>
      </c>
      <c r="O103" t="str">
        <f>IF(高校一覧表!D44="","","0")</f>
        <v/>
      </c>
      <c r="P103" t="str">
        <f>IF(高校一覧表!D44="","","千葉")</f>
        <v/>
      </c>
      <c r="R103" t="str">
        <f>IF(高校一覧表!G44="","",VLOOKUP(高校一覧表!G44,競技csv!$A:$O,MATCH("競技コード",競技csv!$1:$1,0),0))</f>
        <v/>
      </c>
      <c r="S103" t="str" cm="1">
        <f t="array" ref="S103">IF(高校一覧表!J44="","",高校一覧表!J44&amp;".")&amp;_xlfn.IFS(高校一覧表!K44="","",VLOOKUP(R103,競技csv!$B:$O,2,0)&lt;=31,TEXT(高校一覧表!K44,"00")&amp;".",TRUE,TEXT(高校一覧表!K44,"00")&amp;"m")&amp;IF(高校一覧表!L44="","",TEXT(高校一覧表!L44,"00"))</f>
        <v/>
      </c>
      <c r="T103" t="str">
        <f>IF(高校一覧表!G44="","","0")</f>
        <v/>
      </c>
      <c r="U103" t="str">
        <f>IF(高校一覧表!G44="","","2")</f>
        <v/>
      </c>
      <c r="V103" t="str">
        <f>IF(高校一覧表!M44="","",VLOOKUP(高校一覧表!M44,競技csv!$A:$O,MATCH("競技コード",競技csv!$1:$1,0),0))</f>
        <v/>
      </c>
      <c r="W103" t="str" cm="1">
        <f t="array" ref="W103">IF(高校一覧表!P44="","",高校一覧表!P44&amp;".")&amp;_xlfn.IFS(高校一覧表!Q44="","",VLOOKUP(V103,競技csv!$B:$O,2,0)&lt;=31,TEXT(高校一覧表!Q44,"00")&amp;".",TRUE,TEXT(高校一覧表!Q44,"00")&amp;"m")&amp;IF(高校一覧表!R44="","",TEXT(高校一覧表!R44,"00"))</f>
        <v/>
      </c>
      <c r="X103" t="str">
        <f>IF(高校一覧表!M44="","","0")</f>
        <v/>
      </c>
      <c r="Y103" t="str">
        <f>IF(高校一覧表!M44="","","2")</f>
        <v/>
      </c>
      <c r="Z103" t="str">
        <f>IF(高校一覧表!S44="","",VLOOKUP(高校一覧表!C44&amp;"子4X100mR",競技csv!A:O,MATCH("競技コード",競技csv!$1:$1,0),0))</f>
        <v/>
      </c>
      <c r="AA103" t="str">
        <f>IF(高校一覧表!T44="","",高校一覧表!T44&amp;".")&amp;IF(高校一覧表!U44="","",TEXT(高校一覧表!U44,"00")&amp;".")&amp;IF(高校一覧表!V44="","",TEXT(高校一覧表!V44,"00"))</f>
        <v/>
      </c>
      <c r="AB103" t="str">
        <f>IF(高校一覧表!S44="","","0")</f>
        <v/>
      </c>
      <c r="AC103" t="str">
        <f>IF(高校一覧表!S44="","","2")</f>
        <v/>
      </c>
    </row>
    <row r="104" spans="1:29" x14ac:dyDescent="0.45">
      <c r="A104">
        <f t="shared" si="1"/>
        <v>0</v>
      </c>
      <c r="B104" t="str">
        <f>IF(高校一覧表!D45="","",IF(高校一覧表!C45="男",30000+高校一覧表!D45,40000+高校一覧表!D45))</f>
        <v/>
      </c>
      <c r="C104" t="str">
        <f ca="1">IF(高校一覧表!D45="","",VLOOKUP(VLOOKUP(高校一覧表!D45,INDIRECT("高校"&amp;高校一覧表!C45&amp;"選手データ!A:O"),MATCH("所属",INDIRECT("高校"&amp;高校一覧表!C45&amp;"選手データ!1:1"),0),0),所属csv!$A:$H,MATCH("所属コード",所属csv!$1:$1,0),0))</f>
        <v/>
      </c>
      <c r="F104" t="str">
        <f>IF(高校一覧表!D45="","",高校一覧表!D45)</f>
        <v/>
      </c>
      <c r="G104" t="str">
        <f ca="1">IF(高校一覧表!E45="","",高校一覧表!E45)</f>
        <v/>
      </c>
      <c r="H104" t="str">
        <f ca="1">IF(高校一覧表!D45="","",VLOOKUP(高校一覧表!D45,INDIRECT("高校"&amp;高校一覧表!C45&amp;"選手データ!A:O"),MATCH("ﾌﾘｶﾞﾅ(姓)",INDIRECT("高校"&amp;高校一覧表!C45&amp;"選手データ!1:1"),0),0)&amp;" "&amp;VLOOKUP(高校一覧表!D45,INDIRECT("高校"&amp;高校一覧表!C45&amp;"選手データ!A:O"),MATCH("ﾌﾘｶﾞﾅ(名)",INDIRECT("高校"&amp;高校一覧表!C45&amp;"選手データ!1:1"),0),0))</f>
        <v/>
      </c>
      <c r="I104" t="str">
        <f ca="1">IF(高校一覧表!E45="","",高校一覧表!E45)</f>
        <v/>
      </c>
      <c r="J104" t="str">
        <f ca="1">IF(高校一覧表!D45="","",VLOOKUP(高校一覧表!D45,INDIRECT("高校"&amp;高校一覧表!C45&amp;"選手データ!A:O"),MATCH("FAMILY NAME",INDIRECT("高校"&amp;高校一覧表!C45&amp;"選手データ!1:1"),0),0)&amp;" "&amp;VLOOKUP(高校一覧表!D45,INDIRECT("高校"&amp;高校一覧表!C45&amp;"選手データ!A:O"),MATCH("Firstname",INDIRECT("高校"&amp;高校一覧表!C45&amp;"選手データ!1:1"),0),0))</f>
        <v/>
      </c>
      <c r="K104" t="str">
        <f>IF(高校一覧表!D45="","","JPN")</f>
        <v/>
      </c>
      <c r="L104" t="str">
        <f>IF(高校一覧表!D45="","",IF(高校一覧表!C45="男",1,2))</f>
        <v/>
      </c>
      <c r="M104" t="str">
        <f>IF(高校一覧表!D45="","",高校一覧表!F45)</f>
        <v/>
      </c>
      <c r="N104" t="str">
        <f ca="1">IF(高校一覧表!D45="","",LEFT(VLOOKUP(高校一覧表!D45,INDIRECT("高校"&amp;高校一覧表!C45&amp;"選手データ!A:O"),MATCH("Birthday",INDIRECT("高校"&amp;高校一覧表!C45&amp;"選手データ!1:1"),0),0),4))</f>
        <v/>
      </c>
      <c r="O104" t="str">
        <f>IF(高校一覧表!D45="","","0")</f>
        <v/>
      </c>
      <c r="P104" t="str">
        <f>IF(高校一覧表!D45="","","千葉")</f>
        <v/>
      </c>
      <c r="R104" t="str">
        <f>IF(高校一覧表!G45="","",VLOOKUP(高校一覧表!G45,競技csv!$A:$O,MATCH("競技コード",競技csv!$1:$1,0),0))</f>
        <v/>
      </c>
      <c r="S104" t="str" cm="1">
        <f t="array" ref="S104">IF(高校一覧表!J45="","",高校一覧表!J45&amp;".")&amp;_xlfn.IFS(高校一覧表!K45="","",VLOOKUP(R104,競技csv!$B:$O,2,0)&lt;=31,TEXT(高校一覧表!K45,"00")&amp;".",TRUE,TEXT(高校一覧表!K45,"00")&amp;"m")&amp;IF(高校一覧表!L45="","",TEXT(高校一覧表!L45,"00"))</f>
        <v/>
      </c>
      <c r="T104" t="str">
        <f>IF(高校一覧表!G45="","","0")</f>
        <v/>
      </c>
      <c r="U104" t="str">
        <f>IF(高校一覧表!G45="","","2")</f>
        <v/>
      </c>
      <c r="V104" t="str">
        <f>IF(高校一覧表!M45="","",VLOOKUP(高校一覧表!M45,競技csv!$A:$O,MATCH("競技コード",競技csv!$1:$1,0),0))</f>
        <v/>
      </c>
      <c r="W104" t="str" cm="1">
        <f t="array" ref="W104">IF(高校一覧表!P45="","",高校一覧表!P45&amp;".")&amp;_xlfn.IFS(高校一覧表!Q45="","",VLOOKUP(V104,競技csv!$B:$O,2,0)&lt;=31,TEXT(高校一覧表!Q45,"00")&amp;".",TRUE,TEXT(高校一覧表!Q45,"00")&amp;"m")&amp;IF(高校一覧表!R45="","",TEXT(高校一覧表!R45,"00"))</f>
        <v/>
      </c>
      <c r="X104" t="str">
        <f>IF(高校一覧表!M45="","","0")</f>
        <v/>
      </c>
      <c r="Y104" t="str">
        <f>IF(高校一覧表!M45="","","2")</f>
        <v/>
      </c>
      <c r="Z104" t="str">
        <f>IF(高校一覧表!S45="","",VLOOKUP(高校一覧表!C45&amp;"子4X100mR",競技csv!A:O,MATCH("競技コード",競技csv!$1:$1,0),0))</f>
        <v/>
      </c>
      <c r="AA104" t="str">
        <f>IF(高校一覧表!T45="","",高校一覧表!T45&amp;".")&amp;IF(高校一覧表!U45="","",TEXT(高校一覧表!U45,"00")&amp;".")&amp;IF(高校一覧表!V45="","",TEXT(高校一覧表!V45,"00"))</f>
        <v/>
      </c>
      <c r="AB104" t="str">
        <f>IF(高校一覧表!S45="","","0")</f>
        <v/>
      </c>
      <c r="AC104" t="str">
        <f>IF(高校一覧表!S45="","","2")</f>
        <v/>
      </c>
    </row>
    <row r="105" spans="1:29" x14ac:dyDescent="0.45">
      <c r="A105">
        <f t="shared" si="1"/>
        <v>0</v>
      </c>
      <c r="B105" t="str">
        <f>IF(高校一覧表!D46="","",IF(高校一覧表!C46="男",30000+高校一覧表!D46,40000+高校一覧表!D46))</f>
        <v/>
      </c>
      <c r="C105" t="str">
        <f ca="1">IF(高校一覧表!D46="","",VLOOKUP(VLOOKUP(高校一覧表!D46,INDIRECT("高校"&amp;高校一覧表!C46&amp;"選手データ!A:O"),MATCH("所属",INDIRECT("高校"&amp;高校一覧表!C46&amp;"選手データ!1:1"),0),0),所属csv!$A:$H,MATCH("所属コード",所属csv!$1:$1,0),0))</f>
        <v/>
      </c>
      <c r="F105" t="str">
        <f>IF(高校一覧表!D46="","",高校一覧表!D46)</f>
        <v/>
      </c>
      <c r="G105" t="str">
        <f ca="1">IF(高校一覧表!E46="","",高校一覧表!E46)</f>
        <v/>
      </c>
      <c r="H105" t="str">
        <f ca="1">IF(高校一覧表!D46="","",VLOOKUP(高校一覧表!D46,INDIRECT("高校"&amp;高校一覧表!C46&amp;"選手データ!A:O"),MATCH("ﾌﾘｶﾞﾅ(姓)",INDIRECT("高校"&amp;高校一覧表!C46&amp;"選手データ!1:1"),0),0)&amp;" "&amp;VLOOKUP(高校一覧表!D46,INDIRECT("高校"&amp;高校一覧表!C46&amp;"選手データ!A:O"),MATCH("ﾌﾘｶﾞﾅ(名)",INDIRECT("高校"&amp;高校一覧表!C46&amp;"選手データ!1:1"),0),0))</f>
        <v/>
      </c>
      <c r="I105" t="str">
        <f ca="1">IF(高校一覧表!E46="","",高校一覧表!E46)</f>
        <v/>
      </c>
      <c r="J105" t="str">
        <f ca="1">IF(高校一覧表!D46="","",VLOOKUP(高校一覧表!D46,INDIRECT("高校"&amp;高校一覧表!C46&amp;"選手データ!A:O"),MATCH("FAMILY NAME",INDIRECT("高校"&amp;高校一覧表!C46&amp;"選手データ!1:1"),0),0)&amp;" "&amp;VLOOKUP(高校一覧表!D46,INDIRECT("高校"&amp;高校一覧表!C46&amp;"選手データ!A:O"),MATCH("Firstname",INDIRECT("高校"&amp;高校一覧表!C46&amp;"選手データ!1:1"),0),0))</f>
        <v/>
      </c>
      <c r="K105" t="str">
        <f>IF(高校一覧表!D46="","","JPN")</f>
        <v/>
      </c>
      <c r="L105" t="str">
        <f>IF(高校一覧表!D46="","",IF(高校一覧表!C46="男",1,2))</f>
        <v/>
      </c>
      <c r="M105" t="str">
        <f>IF(高校一覧表!D46="","",高校一覧表!F46)</f>
        <v/>
      </c>
      <c r="N105" t="str">
        <f ca="1">IF(高校一覧表!D46="","",LEFT(VLOOKUP(高校一覧表!D46,INDIRECT("高校"&amp;高校一覧表!C46&amp;"選手データ!A:O"),MATCH("Birthday",INDIRECT("高校"&amp;高校一覧表!C46&amp;"選手データ!1:1"),0),0),4))</f>
        <v/>
      </c>
      <c r="O105" t="str">
        <f>IF(高校一覧表!D46="","","0")</f>
        <v/>
      </c>
      <c r="P105" t="str">
        <f>IF(高校一覧表!D46="","","千葉")</f>
        <v/>
      </c>
      <c r="R105" t="str">
        <f>IF(高校一覧表!G46="","",VLOOKUP(高校一覧表!G46,競技csv!$A:$O,MATCH("競技コード",競技csv!$1:$1,0),0))</f>
        <v/>
      </c>
      <c r="S105" t="str" cm="1">
        <f t="array" ref="S105">IF(高校一覧表!J46="","",高校一覧表!J46&amp;".")&amp;_xlfn.IFS(高校一覧表!K46="","",VLOOKUP(R105,競技csv!$B:$O,2,0)&lt;=31,TEXT(高校一覧表!K46,"00")&amp;".",TRUE,TEXT(高校一覧表!K46,"00")&amp;"m")&amp;IF(高校一覧表!L46="","",TEXT(高校一覧表!L46,"00"))</f>
        <v/>
      </c>
      <c r="T105" t="str">
        <f>IF(高校一覧表!G46="","","0")</f>
        <v/>
      </c>
      <c r="U105" t="str">
        <f>IF(高校一覧表!G46="","","2")</f>
        <v/>
      </c>
      <c r="V105" t="str">
        <f>IF(高校一覧表!M46="","",VLOOKUP(高校一覧表!M46,競技csv!$A:$O,MATCH("競技コード",競技csv!$1:$1,0),0))</f>
        <v/>
      </c>
      <c r="W105" t="str" cm="1">
        <f t="array" ref="W105">IF(高校一覧表!P46="","",高校一覧表!P46&amp;".")&amp;_xlfn.IFS(高校一覧表!Q46="","",VLOOKUP(V105,競技csv!$B:$O,2,0)&lt;=31,TEXT(高校一覧表!Q46,"00")&amp;".",TRUE,TEXT(高校一覧表!Q46,"00")&amp;"m")&amp;IF(高校一覧表!R46="","",TEXT(高校一覧表!R46,"00"))</f>
        <v/>
      </c>
      <c r="X105" t="str">
        <f>IF(高校一覧表!M46="","","0")</f>
        <v/>
      </c>
      <c r="Y105" t="str">
        <f>IF(高校一覧表!M46="","","2")</f>
        <v/>
      </c>
      <c r="Z105" t="str">
        <f>IF(高校一覧表!S46="","",VLOOKUP(高校一覧表!C46&amp;"子4X100mR",競技csv!A:O,MATCH("競技コード",競技csv!$1:$1,0),0))</f>
        <v/>
      </c>
      <c r="AA105" t="str">
        <f>IF(高校一覧表!T46="","",高校一覧表!T46&amp;".")&amp;IF(高校一覧表!U46="","",TEXT(高校一覧表!U46,"00")&amp;".")&amp;IF(高校一覧表!V46="","",TEXT(高校一覧表!V46,"00"))</f>
        <v/>
      </c>
      <c r="AB105" t="str">
        <f>IF(高校一覧表!S46="","","0")</f>
        <v/>
      </c>
      <c r="AC105" t="str">
        <f>IF(高校一覧表!S46="","","2")</f>
        <v/>
      </c>
    </row>
    <row r="106" spans="1:29" x14ac:dyDescent="0.45">
      <c r="A106">
        <f t="shared" si="1"/>
        <v>0</v>
      </c>
      <c r="B106" t="str">
        <f>IF(高校一覧表!D47="","",IF(高校一覧表!C47="男",30000+高校一覧表!D47,40000+高校一覧表!D47))</f>
        <v/>
      </c>
      <c r="C106" t="str">
        <f ca="1">IF(高校一覧表!D47="","",VLOOKUP(VLOOKUP(高校一覧表!D47,INDIRECT("高校"&amp;高校一覧表!C47&amp;"選手データ!A:O"),MATCH("所属",INDIRECT("高校"&amp;高校一覧表!C47&amp;"選手データ!1:1"),0),0),所属csv!$A:$H,MATCH("所属コード",所属csv!$1:$1,0),0))</f>
        <v/>
      </c>
      <c r="F106" t="str">
        <f>IF(高校一覧表!D47="","",高校一覧表!D47)</f>
        <v/>
      </c>
      <c r="G106" t="str">
        <f ca="1">IF(高校一覧表!E47="","",高校一覧表!E47)</f>
        <v/>
      </c>
      <c r="H106" t="str">
        <f ca="1">IF(高校一覧表!D47="","",VLOOKUP(高校一覧表!D47,INDIRECT("高校"&amp;高校一覧表!C47&amp;"選手データ!A:O"),MATCH("ﾌﾘｶﾞﾅ(姓)",INDIRECT("高校"&amp;高校一覧表!C47&amp;"選手データ!1:1"),0),0)&amp;" "&amp;VLOOKUP(高校一覧表!D47,INDIRECT("高校"&amp;高校一覧表!C47&amp;"選手データ!A:O"),MATCH("ﾌﾘｶﾞﾅ(名)",INDIRECT("高校"&amp;高校一覧表!C47&amp;"選手データ!1:1"),0),0))</f>
        <v/>
      </c>
      <c r="I106" t="str">
        <f ca="1">IF(高校一覧表!E47="","",高校一覧表!E47)</f>
        <v/>
      </c>
      <c r="J106" t="str">
        <f ca="1">IF(高校一覧表!D47="","",VLOOKUP(高校一覧表!D47,INDIRECT("高校"&amp;高校一覧表!C47&amp;"選手データ!A:O"),MATCH("FAMILY NAME",INDIRECT("高校"&amp;高校一覧表!C47&amp;"選手データ!1:1"),0),0)&amp;" "&amp;VLOOKUP(高校一覧表!D47,INDIRECT("高校"&amp;高校一覧表!C47&amp;"選手データ!A:O"),MATCH("Firstname",INDIRECT("高校"&amp;高校一覧表!C47&amp;"選手データ!1:1"),0),0))</f>
        <v/>
      </c>
      <c r="K106" t="str">
        <f>IF(高校一覧表!D47="","","JPN")</f>
        <v/>
      </c>
      <c r="L106" t="str">
        <f>IF(高校一覧表!D47="","",IF(高校一覧表!C47="男",1,2))</f>
        <v/>
      </c>
      <c r="M106" t="str">
        <f>IF(高校一覧表!D47="","",高校一覧表!F47)</f>
        <v/>
      </c>
      <c r="N106" t="str">
        <f ca="1">IF(高校一覧表!D47="","",LEFT(VLOOKUP(高校一覧表!D47,INDIRECT("高校"&amp;高校一覧表!C47&amp;"選手データ!A:O"),MATCH("Birthday",INDIRECT("高校"&amp;高校一覧表!C47&amp;"選手データ!1:1"),0),0),4))</f>
        <v/>
      </c>
      <c r="O106" t="str">
        <f>IF(高校一覧表!D47="","","0")</f>
        <v/>
      </c>
      <c r="P106" t="str">
        <f>IF(高校一覧表!D47="","","千葉")</f>
        <v/>
      </c>
      <c r="R106" t="str">
        <f>IF(高校一覧表!G47="","",VLOOKUP(高校一覧表!G47,競技csv!$A:$O,MATCH("競技コード",競技csv!$1:$1,0),0))</f>
        <v/>
      </c>
      <c r="S106" t="str" cm="1">
        <f t="array" ref="S106">IF(高校一覧表!J47="","",高校一覧表!J47&amp;".")&amp;_xlfn.IFS(高校一覧表!K47="","",VLOOKUP(R106,競技csv!$B:$O,2,0)&lt;=31,TEXT(高校一覧表!K47,"00")&amp;".",TRUE,TEXT(高校一覧表!K47,"00")&amp;"m")&amp;IF(高校一覧表!L47="","",TEXT(高校一覧表!L47,"00"))</f>
        <v/>
      </c>
      <c r="T106" t="str">
        <f>IF(高校一覧表!G47="","","0")</f>
        <v/>
      </c>
      <c r="U106" t="str">
        <f>IF(高校一覧表!G47="","","2")</f>
        <v/>
      </c>
      <c r="V106" t="str">
        <f>IF(高校一覧表!M47="","",VLOOKUP(高校一覧表!M47,競技csv!$A:$O,MATCH("競技コード",競技csv!$1:$1,0),0))</f>
        <v/>
      </c>
      <c r="W106" t="str" cm="1">
        <f t="array" ref="W106">IF(高校一覧表!P47="","",高校一覧表!P47&amp;".")&amp;_xlfn.IFS(高校一覧表!Q47="","",VLOOKUP(V106,競技csv!$B:$O,2,0)&lt;=31,TEXT(高校一覧表!Q47,"00")&amp;".",TRUE,TEXT(高校一覧表!Q47,"00")&amp;"m")&amp;IF(高校一覧表!R47="","",TEXT(高校一覧表!R47,"00"))</f>
        <v/>
      </c>
      <c r="X106" t="str">
        <f>IF(高校一覧表!M47="","","0")</f>
        <v/>
      </c>
      <c r="Y106" t="str">
        <f>IF(高校一覧表!M47="","","2")</f>
        <v/>
      </c>
      <c r="Z106" t="str">
        <f>IF(高校一覧表!S47="","",VLOOKUP(高校一覧表!C47&amp;"子4X100mR",競技csv!A:O,MATCH("競技コード",競技csv!$1:$1,0),0))</f>
        <v/>
      </c>
      <c r="AA106" t="str">
        <f>IF(高校一覧表!T47="","",高校一覧表!T47&amp;".")&amp;IF(高校一覧表!U47="","",TEXT(高校一覧表!U47,"00")&amp;".")&amp;IF(高校一覧表!V47="","",TEXT(高校一覧表!V47,"00"))</f>
        <v/>
      </c>
      <c r="AB106" t="str">
        <f>IF(高校一覧表!S47="","","0")</f>
        <v/>
      </c>
      <c r="AC106" t="str">
        <f>IF(高校一覧表!S47="","","2")</f>
        <v/>
      </c>
    </row>
    <row r="107" spans="1:29" x14ac:dyDescent="0.45">
      <c r="A107">
        <f t="shared" si="1"/>
        <v>0</v>
      </c>
      <c r="B107" t="str">
        <f>IF(高校一覧表!D48="","",IF(高校一覧表!C48="男",30000+高校一覧表!D48,40000+高校一覧表!D48))</f>
        <v/>
      </c>
      <c r="C107" t="str">
        <f ca="1">IF(高校一覧表!D48="","",VLOOKUP(VLOOKUP(高校一覧表!D48,INDIRECT("高校"&amp;高校一覧表!C48&amp;"選手データ!A:O"),MATCH("所属",INDIRECT("高校"&amp;高校一覧表!C48&amp;"選手データ!1:1"),0),0),所属csv!$A:$H,MATCH("所属コード",所属csv!$1:$1,0),0))</f>
        <v/>
      </c>
      <c r="F107" t="str">
        <f>IF(高校一覧表!D48="","",高校一覧表!D48)</f>
        <v/>
      </c>
      <c r="G107" t="str">
        <f ca="1">IF(高校一覧表!E48="","",高校一覧表!E48)</f>
        <v/>
      </c>
      <c r="H107" t="str">
        <f ca="1">IF(高校一覧表!D48="","",VLOOKUP(高校一覧表!D48,INDIRECT("高校"&amp;高校一覧表!C48&amp;"選手データ!A:O"),MATCH("ﾌﾘｶﾞﾅ(姓)",INDIRECT("高校"&amp;高校一覧表!C48&amp;"選手データ!1:1"),0),0)&amp;" "&amp;VLOOKUP(高校一覧表!D48,INDIRECT("高校"&amp;高校一覧表!C48&amp;"選手データ!A:O"),MATCH("ﾌﾘｶﾞﾅ(名)",INDIRECT("高校"&amp;高校一覧表!C48&amp;"選手データ!1:1"),0),0))</f>
        <v/>
      </c>
      <c r="I107" t="str">
        <f ca="1">IF(高校一覧表!E48="","",高校一覧表!E48)</f>
        <v/>
      </c>
      <c r="J107" t="str">
        <f ca="1">IF(高校一覧表!D48="","",VLOOKUP(高校一覧表!D48,INDIRECT("高校"&amp;高校一覧表!C48&amp;"選手データ!A:O"),MATCH("FAMILY NAME",INDIRECT("高校"&amp;高校一覧表!C48&amp;"選手データ!1:1"),0),0)&amp;" "&amp;VLOOKUP(高校一覧表!D48,INDIRECT("高校"&amp;高校一覧表!C48&amp;"選手データ!A:O"),MATCH("Firstname",INDIRECT("高校"&amp;高校一覧表!C48&amp;"選手データ!1:1"),0),0))</f>
        <v/>
      </c>
      <c r="K107" t="str">
        <f>IF(高校一覧表!D48="","","JPN")</f>
        <v/>
      </c>
      <c r="L107" t="str">
        <f>IF(高校一覧表!D48="","",IF(高校一覧表!C48="男",1,2))</f>
        <v/>
      </c>
      <c r="M107" t="str">
        <f>IF(高校一覧表!D48="","",高校一覧表!F48)</f>
        <v/>
      </c>
      <c r="N107" t="str">
        <f ca="1">IF(高校一覧表!D48="","",LEFT(VLOOKUP(高校一覧表!D48,INDIRECT("高校"&amp;高校一覧表!C48&amp;"選手データ!A:O"),MATCH("Birthday",INDIRECT("高校"&amp;高校一覧表!C48&amp;"選手データ!1:1"),0),0),4))</f>
        <v/>
      </c>
      <c r="O107" t="str">
        <f>IF(高校一覧表!D48="","","0")</f>
        <v/>
      </c>
      <c r="P107" t="str">
        <f>IF(高校一覧表!D48="","","千葉")</f>
        <v/>
      </c>
      <c r="R107" t="str">
        <f>IF(高校一覧表!G48="","",VLOOKUP(高校一覧表!G48,競技csv!$A:$O,MATCH("競技コード",競技csv!$1:$1,0),0))</f>
        <v/>
      </c>
      <c r="S107" t="str" cm="1">
        <f t="array" ref="S107">IF(高校一覧表!J48="","",高校一覧表!J48&amp;".")&amp;_xlfn.IFS(高校一覧表!K48="","",VLOOKUP(R107,競技csv!$B:$O,2,0)&lt;=31,TEXT(高校一覧表!K48,"00")&amp;".",TRUE,TEXT(高校一覧表!K48,"00")&amp;"m")&amp;IF(高校一覧表!L48="","",TEXT(高校一覧表!L48,"00"))</f>
        <v/>
      </c>
      <c r="T107" t="str">
        <f>IF(高校一覧表!G48="","","0")</f>
        <v/>
      </c>
      <c r="U107" t="str">
        <f>IF(高校一覧表!G48="","","2")</f>
        <v/>
      </c>
      <c r="V107" t="str">
        <f>IF(高校一覧表!M48="","",VLOOKUP(高校一覧表!M48,競技csv!$A:$O,MATCH("競技コード",競技csv!$1:$1,0),0))</f>
        <v/>
      </c>
      <c r="W107" t="str" cm="1">
        <f t="array" ref="W107">IF(高校一覧表!P48="","",高校一覧表!P48&amp;".")&amp;_xlfn.IFS(高校一覧表!Q48="","",VLOOKUP(V107,競技csv!$B:$O,2,0)&lt;=31,TEXT(高校一覧表!Q48,"00")&amp;".",TRUE,TEXT(高校一覧表!Q48,"00")&amp;"m")&amp;IF(高校一覧表!R48="","",TEXT(高校一覧表!R48,"00"))</f>
        <v/>
      </c>
      <c r="X107" t="str">
        <f>IF(高校一覧表!M48="","","0")</f>
        <v/>
      </c>
      <c r="Y107" t="str">
        <f>IF(高校一覧表!M48="","","2")</f>
        <v/>
      </c>
      <c r="Z107" t="str">
        <f>IF(高校一覧表!S48="","",VLOOKUP(高校一覧表!C48&amp;"子4X100mR",競技csv!A:O,MATCH("競技コード",競技csv!$1:$1,0),0))</f>
        <v/>
      </c>
      <c r="AA107" t="str">
        <f>IF(高校一覧表!T48="","",高校一覧表!T48&amp;".")&amp;IF(高校一覧表!U48="","",TEXT(高校一覧表!U48,"00")&amp;".")&amp;IF(高校一覧表!V48="","",TEXT(高校一覧表!V48,"00"))</f>
        <v/>
      </c>
      <c r="AB107" t="str">
        <f>IF(高校一覧表!S48="","","0")</f>
        <v/>
      </c>
      <c r="AC107" t="str">
        <f>IF(高校一覧表!S48="","","2")</f>
        <v/>
      </c>
    </row>
    <row r="108" spans="1:29" x14ac:dyDescent="0.45">
      <c r="A108">
        <f t="shared" si="1"/>
        <v>0</v>
      </c>
      <c r="B108" t="str">
        <f>IF(高校一覧表!D49="","",IF(高校一覧表!C49="男",30000+高校一覧表!D49,40000+高校一覧表!D49))</f>
        <v/>
      </c>
      <c r="C108" t="str">
        <f ca="1">IF(高校一覧表!D49="","",VLOOKUP(VLOOKUP(高校一覧表!D49,INDIRECT("高校"&amp;高校一覧表!C49&amp;"選手データ!A:O"),MATCH("所属",INDIRECT("高校"&amp;高校一覧表!C49&amp;"選手データ!1:1"),0),0),所属csv!$A:$H,MATCH("所属コード",所属csv!$1:$1,0),0))</f>
        <v/>
      </c>
      <c r="F108" t="str">
        <f>IF(高校一覧表!D49="","",高校一覧表!D49)</f>
        <v/>
      </c>
      <c r="G108" t="str">
        <f ca="1">IF(高校一覧表!E49="","",高校一覧表!E49)</f>
        <v/>
      </c>
      <c r="H108" t="str">
        <f ca="1">IF(高校一覧表!D49="","",VLOOKUP(高校一覧表!D49,INDIRECT("高校"&amp;高校一覧表!C49&amp;"選手データ!A:O"),MATCH("ﾌﾘｶﾞﾅ(姓)",INDIRECT("高校"&amp;高校一覧表!C49&amp;"選手データ!1:1"),0),0)&amp;" "&amp;VLOOKUP(高校一覧表!D49,INDIRECT("高校"&amp;高校一覧表!C49&amp;"選手データ!A:O"),MATCH("ﾌﾘｶﾞﾅ(名)",INDIRECT("高校"&amp;高校一覧表!C49&amp;"選手データ!1:1"),0),0))</f>
        <v/>
      </c>
      <c r="I108" t="str">
        <f ca="1">IF(高校一覧表!E49="","",高校一覧表!E49)</f>
        <v/>
      </c>
      <c r="J108" t="str">
        <f ca="1">IF(高校一覧表!D49="","",VLOOKUP(高校一覧表!D49,INDIRECT("高校"&amp;高校一覧表!C49&amp;"選手データ!A:O"),MATCH("FAMILY NAME",INDIRECT("高校"&amp;高校一覧表!C49&amp;"選手データ!1:1"),0),0)&amp;" "&amp;VLOOKUP(高校一覧表!D49,INDIRECT("高校"&amp;高校一覧表!C49&amp;"選手データ!A:O"),MATCH("Firstname",INDIRECT("高校"&amp;高校一覧表!C49&amp;"選手データ!1:1"),0),0))</f>
        <v/>
      </c>
      <c r="K108" t="str">
        <f>IF(高校一覧表!D49="","","JPN")</f>
        <v/>
      </c>
      <c r="L108" t="str">
        <f>IF(高校一覧表!D49="","",IF(高校一覧表!C49="男",1,2))</f>
        <v/>
      </c>
      <c r="M108" t="str">
        <f>IF(高校一覧表!D49="","",高校一覧表!F49)</f>
        <v/>
      </c>
      <c r="N108" t="str">
        <f ca="1">IF(高校一覧表!D49="","",LEFT(VLOOKUP(高校一覧表!D49,INDIRECT("高校"&amp;高校一覧表!C49&amp;"選手データ!A:O"),MATCH("Birthday",INDIRECT("高校"&amp;高校一覧表!C49&amp;"選手データ!1:1"),0),0),4))</f>
        <v/>
      </c>
      <c r="O108" t="str">
        <f>IF(高校一覧表!D49="","","0")</f>
        <v/>
      </c>
      <c r="P108" t="str">
        <f>IF(高校一覧表!D49="","","千葉")</f>
        <v/>
      </c>
      <c r="R108" t="str">
        <f>IF(高校一覧表!G49="","",VLOOKUP(高校一覧表!G49,競技csv!$A:$O,MATCH("競技コード",競技csv!$1:$1,0),0))</f>
        <v/>
      </c>
      <c r="S108" t="str" cm="1">
        <f t="array" ref="S108">IF(高校一覧表!J49="","",高校一覧表!J49&amp;".")&amp;_xlfn.IFS(高校一覧表!K49="","",VLOOKUP(R108,競技csv!$B:$O,2,0)&lt;=31,TEXT(高校一覧表!K49,"00")&amp;".",TRUE,TEXT(高校一覧表!K49,"00")&amp;"m")&amp;IF(高校一覧表!L49="","",TEXT(高校一覧表!L49,"00"))</f>
        <v/>
      </c>
      <c r="T108" t="str">
        <f>IF(高校一覧表!G49="","","0")</f>
        <v/>
      </c>
      <c r="U108" t="str">
        <f>IF(高校一覧表!G49="","","2")</f>
        <v/>
      </c>
      <c r="V108" t="str">
        <f>IF(高校一覧表!M49="","",VLOOKUP(高校一覧表!M49,競技csv!$A:$O,MATCH("競技コード",競技csv!$1:$1,0),0))</f>
        <v/>
      </c>
      <c r="W108" t="str" cm="1">
        <f t="array" ref="W108">IF(高校一覧表!P49="","",高校一覧表!P49&amp;".")&amp;_xlfn.IFS(高校一覧表!Q49="","",VLOOKUP(V108,競技csv!$B:$O,2,0)&lt;=31,TEXT(高校一覧表!Q49,"00")&amp;".",TRUE,TEXT(高校一覧表!Q49,"00")&amp;"m")&amp;IF(高校一覧表!R49="","",TEXT(高校一覧表!R49,"00"))</f>
        <v/>
      </c>
      <c r="X108" t="str">
        <f>IF(高校一覧表!M49="","","0")</f>
        <v/>
      </c>
      <c r="Y108" t="str">
        <f>IF(高校一覧表!M49="","","2")</f>
        <v/>
      </c>
      <c r="Z108" t="str">
        <f>IF(高校一覧表!S49="","",VLOOKUP(高校一覧表!C49&amp;"子4X100mR",競技csv!A:O,MATCH("競技コード",競技csv!$1:$1,0),0))</f>
        <v/>
      </c>
      <c r="AA108" t="str">
        <f>IF(高校一覧表!T49="","",高校一覧表!T49&amp;".")&amp;IF(高校一覧表!U49="","",TEXT(高校一覧表!U49,"00")&amp;".")&amp;IF(高校一覧表!V49="","",TEXT(高校一覧表!V49,"00"))</f>
        <v/>
      </c>
      <c r="AB108" t="str">
        <f>IF(高校一覧表!S49="","","0")</f>
        <v/>
      </c>
      <c r="AC108" t="str">
        <f>IF(高校一覧表!S49="","","2")</f>
        <v/>
      </c>
    </row>
    <row r="109" spans="1:29" x14ac:dyDescent="0.45">
      <c r="A109">
        <f t="shared" si="1"/>
        <v>0</v>
      </c>
      <c r="B109" t="str">
        <f>IF(高校一覧表!D50="","",IF(高校一覧表!C50="男",30000+高校一覧表!D50,40000+高校一覧表!D50))</f>
        <v/>
      </c>
      <c r="C109" t="str">
        <f ca="1">IF(高校一覧表!D50="","",VLOOKUP(VLOOKUP(高校一覧表!D50,INDIRECT("高校"&amp;高校一覧表!C50&amp;"選手データ!A:O"),MATCH("所属",INDIRECT("高校"&amp;高校一覧表!C50&amp;"選手データ!1:1"),0),0),所属csv!$A:$H,MATCH("所属コード",所属csv!$1:$1,0),0))</f>
        <v/>
      </c>
      <c r="F109" t="str">
        <f>IF(高校一覧表!D50="","",高校一覧表!D50)</f>
        <v/>
      </c>
      <c r="G109" t="str">
        <f ca="1">IF(高校一覧表!E50="","",高校一覧表!E50)</f>
        <v/>
      </c>
      <c r="H109" t="str">
        <f ca="1">IF(高校一覧表!D50="","",VLOOKUP(高校一覧表!D50,INDIRECT("高校"&amp;高校一覧表!C50&amp;"選手データ!A:O"),MATCH("ﾌﾘｶﾞﾅ(姓)",INDIRECT("高校"&amp;高校一覧表!C50&amp;"選手データ!1:1"),0),0)&amp;" "&amp;VLOOKUP(高校一覧表!D50,INDIRECT("高校"&amp;高校一覧表!C50&amp;"選手データ!A:O"),MATCH("ﾌﾘｶﾞﾅ(名)",INDIRECT("高校"&amp;高校一覧表!C50&amp;"選手データ!1:1"),0),0))</f>
        <v/>
      </c>
      <c r="I109" t="str">
        <f ca="1">IF(高校一覧表!E50="","",高校一覧表!E50)</f>
        <v/>
      </c>
      <c r="J109" t="str">
        <f ca="1">IF(高校一覧表!D50="","",VLOOKUP(高校一覧表!D50,INDIRECT("高校"&amp;高校一覧表!C50&amp;"選手データ!A:O"),MATCH("FAMILY NAME",INDIRECT("高校"&amp;高校一覧表!C50&amp;"選手データ!1:1"),0),0)&amp;" "&amp;VLOOKUP(高校一覧表!D50,INDIRECT("高校"&amp;高校一覧表!C50&amp;"選手データ!A:O"),MATCH("Firstname",INDIRECT("高校"&amp;高校一覧表!C50&amp;"選手データ!1:1"),0),0))</f>
        <v/>
      </c>
      <c r="K109" t="str">
        <f>IF(高校一覧表!D50="","","JPN")</f>
        <v/>
      </c>
      <c r="L109" t="str">
        <f>IF(高校一覧表!D50="","",IF(高校一覧表!C50="男",1,2))</f>
        <v/>
      </c>
      <c r="M109" t="str">
        <f>IF(高校一覧表!D50="","",高校一覧表!F50)</f>
        <v/>
      </c>
      <c r="N109" t="str">
        <f ca="1">IF(高校一覧表!D50="","",LEFT(VLOOKUP(高校一覧表!D50,INDIRECT("高校"&amp;高校一覧表!C50&amp;"選手データ!A:O"),MATCH("Birthday",INDIRECT("高校"&amp;高校一覧表!C50&amp;"選手データ!1:1"),0),0),4))</f>
        <v/>
      </c>
      <c r="O109" t="str">
        <f>IF(高校一覧表!D50="","","0")</f>
        <v/>
      </c>
      <c r="P109" t="str">
        <f>IF(高校一覧表!D50="","","千葉")</f>
        <v/>
      </c>
      <c r="R109" t="str">
        <f>IF(高校一覧表!G50="","",VLOOKUP(高校一覧表!G50,競技csv!$A:$O,MATCH("競技コード",競技csv!$1:$1,0),0))</f>
        <v/>
      </c>
      <c r="S109" t="str" cm="1">
        <f t="array" ref="S109">IF(高校一覧表!J50="","",高校一覧表!J50&amp;".")&amp;_xlfn.IFS(高校一覧表!K50="","",VLOOKUP(R109,競技csv!$B:$O,2,0)&lt;=31,TEXT(高校一覧表!K50,"00")&amp;".",TRUE,TEXT(高校一覧表!K50,"00")&amp;"m")&amp;IF(高校一覧表!L50="","",TEXT(高校一覧表!L50,"00"))</f>
        <v/>
      </c>
      <c r="T109" t="str">
        <f>IF(高校一覧表!G50="","","0")</f>
        <v/>
      </c>
      <c r="U109" t="str">
        <f>IF(高校一覧表!G50="","","2")</f>
        <v/>
      </c>
      <c r="V109" t="str">
        <f>IF(高校一覧表!M50="","",VLOOKUP(高校一覧表!M50,競技csv!$A:$O,MATCH("競技コード",競技csv!$1:$1,0),0))</f>
        <v/>
      </c>
      <c r="W109" t="str" cm="1">
        <f t="array" ref="W109">IF(高校一覧表!P50="","",高校一覧表!P50&amp;".")&amp;_xlfn.IFS(高校一覧表!Q50="","",VLOOKUP(V109,競技csv!$B:$O,2,0)&lt;=31,TEXT(高校一覧表!Q50,"00")&amp;".",TRUE,TEXT(高校一覧表!Q50,"00")&amp;"m")&amp;IF(高校一覧表!R50="","",TEXT(高校一覧表!R50,"00"))</f>
        <v/>
      </c>
      <c r="X109" t="str">
        <f>IF(高校一覧表!M50="","","0")</f>
        <v/>
      </c>
      <c r="Y109" t="str">
        <f>IF(高校一覧表!M50="","","2")</f>
        <v/>
      </c>
      <c r="Z109" t="str">
        <f>IF(高校一覧表!S50="","",VLOOKUP(高校一覧表!C50&amp;"子4X100mR",競技csv!A:O,MATCH("競技コード",競技csv!$1:$1,0),0))</f>
        <v/>
      </c>
      <c r="AA109" t="str">
        <f>IF(高校一覧表!T50="","",高校一覧表!T50&amp;".")&amp;IF(高校一覧表!U50="","",TEXT(高校一覧表!U50,"00")&amp;".")&amp;IF(高校一覧表!V50="","",TEXT(高校一覧表!V50,"00"))</f>
        <v/>
      </c>
      <c r="AB109" t="str">
        <f>IF(高校一覧表!S50="","","0")</f>
        <v/>
      </c>
      <c r="AC109" t="str">
        <f>IF(高校一覧表!S50="","","2")</f>
        <v/>
      </c>
    </row>
    <row r="110" spans="1:29" x14ac:dyDescent="0.45">
      <c r="A110">
        <f t="shared" si="1"/>
        <v>0</v>
      </c>
      <c r="B110" t="str">
        <f>IF(高校一覧表!D51="","",IF(高校一覧表!C51="男",30000+高校一覧表!D51,40000+高校一覧表!D51))</f>
        <v/>
      </c>
      <c r="C110" t="str">
        <f ca="1">IF(高校一覧表!D51="","",VLOOKUP(VLOOKUP(高校一覧表!D51,INDIRECT("高校"&amp;高校一覧表!C51&amp;"選手データ!A:O"),MATCH("所属",INDIRECT("高校"&amp;高校一覧表!C51&amp;"選手データ!1:1"),0),0),所属csv!$A:$H,MATCH("所属コード",所属csv!$1:$1,0),0))</f>
        <v/>
      </c>
      <c r="F110" t="str">
        <f>IF(高校一覧表!D51="","",高校一覧表!D51)</f>
        <v/>
      </c>
      <c r="G110" t="str">
        <f ca="1">IF(高校一覧表!E51="","",高校一覧表!E51)</f>
        <v/>
      </c>
      <c r="H110" t="str">
        <f ca="1">IF(高校一覧表!D51="","",VLOOKUP(高校一覧表!D51,INDIRECT("高校"&amp;高校一覧表!C51&amp;"選手データ!A:O"),MATCH("ﾌﾘｶﾞﾅ(姓)",INDIRECT("高校"&amp;高校一覧表!C51&amp;"選手データ!1:1"),0),0)&amp;" "&amp;VLOOKUP(高校一覧表!D51,INDIRECT("高校"&amp;高校一覧表!C51&amp;"選手データ!A:O"),MATCH("ﾌﾘｶﾞﾅ(名)",INDIRECT("高校"&amp;高校一覧表!C51&amp;"選手データ!1:1"),0),0))</f>
        <v/>
      </c>
      <c r="I110" t="str">
        <f ca="1">IF(高校一覧表!E51="","",高校一覧表!E51)</f>
        <v/>
      </c>
      <c r="J110" t="str">
        <f ca="1">IF(高校一覧表!D51="","",VLOOKUP(高校一覧表!D51,INDIRECT("高校"&amp;高校一覧表!C51&amp;"選手データ!A:O"),MATCH("FAMILY NAME",INDIRECT("高校"&amp;高校一覧表!C51&amp;"選手データ!1:1"),0),0)&amp;" "&amp;VLOOKUP(高校一覧表!D51,INDIRECT("高校"&amp;高校一覧表!C51&amp;"選手データ!A:O"),MATCH("Firstname",INDIRECT("高校"&amp;高校一覧表!C51&amp;"選手データ!1:1"),0),0))</f>
        <v/>
      </c>
      <c r="K110" t="str">
        <f>IF(高校一覧表!D51="","","JPN")</f>
        <v/>
      </c>
      <c r="L110" t="str">
        <f>IF(高校一覧表!D51="","",IF(高校一覧表!C51="男",1,2))</f>
        <v/>
      </c>
      <c r="M110" t="str">
        <f>IF(高校一覧表!D51="","",高校一覧表!F51)</f>
        <v/>
      </c>
      <c r="N110" t="str">
        <f ca="1">IF(高校一覧表!D51="","",LEFT(VLOOKUP(高校一覧表!D51,INDIRECT("高校"&amp;高校一覧表!C51&amp;"選手データ!A:O"),MATCH("Birthday",INDIRECT("高校"&amp;高校一覧表!C51&amp;"選手データ!1:1"),0),0),4))</f>
        <v/>
      </c>
      <c r="O110" t="str">
        <f>IF(高校一覧表!D51="","","0")</f>
        <v/>
      </c>
      <c r="P110" t="str">
        <f>IF(高校一覧表!D51="","","千葉")</f>
        <v/>
      </c>
      <c r="R110" t="str">
        <f>IF(高校一覧表!G51="","",VLOOKUP(高校一覧表!G51,競技csv!$A:$O,MATCH("競技コード",競技csv!$1:$1,0),0))</f>
        <v/>
      </c>
      <c r="S110" t="str" cm="1">
        <f t="array" ref="S110">IF(高校一覧表!J51="","",高校一覧表!J51&amp;".")&amp;_xlfn.IFS(高校一覧表!K51="","",VLOOKUP(R110,競技csv!$B:$O,2,0)&lt;=31,TEXT(高校一覧表!K51,"00")&amp;".",TRUE,TEXT(高校一覧表!K51,"00")&amp;"m")&amp;IF(高校一覧表!L51="","",TEXT(高校一覧表!L51,"00"))</f>
        <v/>
      </c>
      <c r="T110" t="str">
        <f>IF(高校一覧表!G51="","","0")</f>
        <v/>
      </c>
      <c r="U110" t="str">
        <f>IF(高校一覧表!G51="","","2")</f>
        <v/>
      </c>
      <c r="V110" t="str">
        <f>IF(高校一覧表!M51="","",VLOOKUP(高校一覧表!M51,競技csv!$A:$O,MATCH("競技コード",競技csv!$1:$1,0),0))</f>
        <v/>
      </c>
      <c r="W110" t="str" cm="1">
        <f t="array" ref="W110">IF(高校一覧表!P51="","",高校一覧表!P51&amp;".")&amp;_xlfn.IFS(高校一覧表!Q51="","",VLOOKUP(V110,競技csv!$B:$O,2,0)&lt;=31,TEXT(高校一覧表!Q51,"00")&amp;".",TRUE,TEXT(高校一覧表!Q51,"00")&amp;"m")&amp;IF(高校一覧表!R51="","",TEXT(高校一覧表!R51,"00"))</f>
        <v/>
      </c>
      <c r="X110" t="str">
        <f>IF(高校一覧表!M51="","","0")</f>
        <v/>
      </c>
      <c r="Y110" t="str">
        <f>IF(高校一覧表!M51="","","2")</f>
        <v/>
      </c>
      <c r="Z110" t="str">
        <f>IF(高校一覧表!S51="","",VLOOKUP(高校一覧表!C51&amp;"子4X100mR",競技csv!A:O,MATCH("競技コード",競技csv!$1:$1,0),0))</f>
        <v/>
      </c>
      <c r="AA110" t="str">
        <f>IF(高校一覧表!T51="","",高校一覧表!T51&amp;".")&amp;IF(高校一覧表!U51="","",TEXT(高校一覧表!U51,"00")&amp;".")&amp;IF(高校一覧表!V51="","",TEXT(高校一覧表!V51,"00"))</f>
        <v/>
      </c>
      <c r="AB110" t="str">
        <f>IF(高校一覧表!S51="","","0")</f>
        <v/>
      </c>
      <c r="AC110" t="str">
        <f>IF(高校一覧表!S51="","","2")</f>
        <v/>
      </c>
    </row>
    <row r="111" spans="1:29" x14ac:dyDescent="0.45">
      <c r="A111">
        <f t="shared" si="1"/>
        <v>0</v>
      </c>
      <c r="B111" t="str">
        <f>IF(高校一覧表!D52="","",IF(高校一覧表!C52="男",30000+高校一覧表!D52,40000+高校一覧表!D52))</f>
        <v/>
      </c>
      <c r="C111" t="str">
        <f ca="1">IF(高校一覧表!D52="","",VLOOKUP(VLOOKUP(高校一覧表!D52,INDIRECT("高校"&amp;高校一覧表!C52&amp;"選手データ!A:O"),MATCH("所属",INDIRECT("高校"&amp;高校一覧表!C52&amp;"選手データ!1:1"),0),0),所属csv!$A:$H,MATCH("所属コード",所属csv!$1:$1,0),0))</f>
        <v/>
      </c>
      <c r="F111" t="str">
        <f>IF(高校一覧表!D52="","",高校一覧表!D52)</f>
        <v/>
      </c>
      <c r="G111" t="str">
        <f ca="1">IF(高校一覧表!E52="","",高校一覧表!E52)</f>
        <v/>
      </c>
      <c r="H111" t="str">
        <f ca="1">IF(高校一覧表!D52="","",VLOOKUP(高校一覧表!D52,INDIRECT("高校"&amp;高校一覧表!C52&amp;"選手データ!A:O"),MATCH("ﾌﾘｶﾞﾅ(姓)",INDIRECT("高校"&amp;高校一覧表!C52&amp;"選手データ!1:1"),0),0)&amp;" "&amp;VLOOKUP(高校一覧表!D52,INDIRECT("高校"&amp;高校一覧表!C52&amp;"選手データ!A:O"),MATCH("ﾌﾘｶﾞﾅ(名)",INDIRECT("高校"&amp;高校一覧表!C52&amp;"選手データ!1:1"),0),0))</f>
        <v/>
      </c>
      <c r="I111" t="str">
        <f ca="1">IF(高校一覧表!E52="","",高校一覧表!E52)</f>
        <v/>
      </c>
      <c r="J111" t="str">
        <f ca="1">IF(高校一覧表!D52="","",VLOOKUP(高校一覧表!D52,INDIRECT("高校"&amp;高校一覧表!C52&amp;"選手データ!A:O"),MATCH("FAMILY NAME",INDIRECT("高校"&amp;高校一覧表!C52&amp;"選手データ!1:1"),0),0)&amp;" "&amp;VLOOKUP(高校一覧表!D52,INDIRECT("高校"&amp;高校一覧表!C52&amp;"選手データ!A:O"),MATCH("Firstname",INDIRECT("高校"&amp;高校一覧表!C52&amp;"選手データ!1:1"),0),0))</f>
        <v/>
      </c>
      <c r="K111" t="str">
        <f>IF(高校一覧表!D52="","","JPN")</f>
        <v/>
      </c>
      <c r="L111" t="str">
        <f>IF(高校一覧表!D52="","",IF(高校一覧表!C52="男",1,2))</f>
        <v/>
      </c>
      <c r="M111" t="str">
        <f>IF(高校一覧表!D52="","",高校一覧表!F52)</f>
        <v/>
      </c>
      <c r="N111" t="str">
        <f ca="1">IF(高校一覧表!D52="","",LEFT(VLOOKUP(高校一覧表!D52,INDIRECT("高校"&amp;高校一覧表!C52&amp;"選手データ!A:O"),MATCH("Birthday",INDIRECT("高校"&amp;高校一覧表!C52&amp;"選手データ!1:1"),0),0),4))</f>
        <v/>
      </c>
      <c r="O111" t="str">
        <f>IF(高校一覧表!D52="","","0")</f>
        <v/>
      </c>
      <c r="P111" t="str">
        <f>IF(高校一覧表!D52="","","千葉")</f>
        <v/>
      </c>
      <c r="R111" t="str">
        <f>IF(高校一覧表!G52="","",VLOOKUP(高校一覧表!G52,競技csv!$A:$O,MATCH("競技コード",競技csv!$1:$1,0),0))</f>
        <v/>
      </c>
      <c r="S111" t="str" cm="1">
        <f t="array" ref="S111">IF(高校一覧表!J52="","",高校一覧表!J52&amp;".")&amp;_xlfn.IFS(高校一覧表!K52="","",VLOOKUP(R111,競技csv!$B:$O,2,0)&lt;=31,TEXT(高校一覧表!K52,"00")&amp;".",TRUE,TEXT(高校一覧表!K52,"00")&amp;"m")&amp;IF(高校一覧表!L52="","",TEXT(高校一覧表!L52,"00"))</f>
        <v/>
      </c>
      <c r="T111" t="str">
        <f>IF(高校一覧表!G52="","","0")</f>
        <v/>
      </c>
      <c r="U111" t="str">
        <f>IF(高校一覧表!G52="","","2")</f>
        <v/>
      </c>
      <c r="V111" t="str">
        <f>IF(高校一覧表!M52="","",VLOOKUP(高校一覧表!M52,競技csv!$A:$O,MATCH("競技コード",競技csv!$1:$1,0),0))</f>
        <v/>
      </c>
      <c r="W111" t="str" cm="1">
        <f t="array" ref="W111">IF(高校一覧表!P52="","",高校一覧表!P52&amp;".")&amp;_xlfn.IFS(高校一覧表!Q52="","",VLOOKUP(V111,競技csv!$B:$O,2,0)&lt;=31,TEXT(高校一覧表!Q52,"00")&amp;".",TRUE,TEXT(高校一覧表!Q52,"00")&amp;"m")&amp;IF(高校一覧表!R52="","",TEXT(高校一覧表!R52,"00"))</f>
        <v/>
      </c>
      <c r="X111" t="str">
        <f>IF(高校一覧表!M52="","","0")</f>
        <v/>
      </c>
      <c r="Y111" t="str">
        <f>IF(高校一覧表!M52="","","2")</f>
        <v/>
      </c>
      <c r="Z111" t="str">
        <f>IF(高校一覧表!S52="","",VLOOKUP(高校一覧表!C52&amp;"子4X100mR",競技csv!A:O,MATCH("競技コード",競技csv!$1:$1,0),0))</f>
        <v/>
      </c>
      <c r="AA111" t="str">
        <f>IF(高校一覧表!T52="","",高校一覧表!T52&amp;".")&amp;IF(高校一覧表!U52="","",TEXT(高校一覧表!U52,"00")&amp;".")&amp;IF(高校一覧表!V52="","",TEXT(高校一覧表!V52,"00"))</f>
        <v/>
      </c>
      <c r="AB111" t="str">
        <f>IF(高校一覧表!S52="","","0")</f>
        <v/>
      </c>
      <c r="AC111" t="str">
        <f>IF(高校一覧表!S52="","","2")</f>
        <v/>
      </c>
    </row>
    <row r="112" spans="1:29" x14ac:dyDescent="0.45">
      <c r="A112">
        <f t="shared" si="1"/>
        <v>0</v>
      </c>
      <c r="B112" t="str">
        <f>IF(高校一覧表!D53="","",IF(高校一覧表!C53="男",30000+高校一覧表!D53,40000+高校一覧表!D53))</f>
        <v/>
      </c>
      <c r="C112" t="str">
        <f ca="1">IF(高校一覧表!D53="","",VLOOKUP(VLOOKUP(高校一覧表!D53,INDIRECT("高校"&amp;高校一覧表!C53&amp;"選手データ!A:O"),MATCH("所属",INDIRECT("高校"&amp;高校一覧表!C53&amp;"選手データ!1:1"),0),0),所属csv!$A:$H,MATCH("所属コード",所属csv!$1:$1,0),0))</f>
        <v/>
      </c>
      <c r="F112" t="str">
        <f>IF(高校一覧表!D53="","",高校一覧表!D53)</f>
        <v/>
      </c>
      <c r="G112" t="str">
        <f ca="1">IF(高校一覧表!E53="","",高校一覧表!E53)</f>
        <v/>
      </c>
      <c r="H112" t="str">
        <f ca="1">IF(高校一覧表!D53="","",VLOOKUP(高校一覧表!D53,INDIRECT("高校"&amp;高校一覧表!C53&amp;"選手データ!A:O"),MATCH("ﾌﾘｶﾞﾅ(姓)",INDIRECT("高校"&amp;高校一覧表!C53&amp;"選手データ!1:1"),0),0)&amp;" "&amp;VLOOKUP(高校一覧表!D53,INDIRECT("高校"&amp;高校一覧表!C53&amp;"選手データ!A:O"),MATCH("ﾌﾘｶﾞﾅ(名)",INDIRECT("高校"&amp;高校一覧表!C53&amp;"選手データ!1:1"),0),0))</f>
        <v/>
      </c>
      <c r="I112" t="str">
        <f ca="1">IF(高校一覧表!E53="","",高校一覧表!E53)</f>
        <v/>
      </c>
      <c r="J112" t="str">
        <f ca="1">IF(高校一覧表!D53="","",VLOOKUP(高校一覧表!D53,INDIRECT("高校"&amp;高校一覧表!C53&amp;"選手データ!A:O"),MATCH("FAMILY NAME",INDIRECT("高校"&amp;高校一覧表!C53&amp;"選手データ!1:1"),0),0)&amp;" "&amp;VLOOKUP(高校一覧表!D53,INDIRECT("高校"&amp;高校一覧表!C53&amp;"選手データ!A:O"),MATCH("Firstname",INDIRECT("高校"&amp;高校一覧表!C53&amp;"選手データ!1:1"),0),0))</f>
        <v/>
      </c>
      <c r="K112" t="str">
        <f>IF(高校一覧表!D53="","","JPN")</f>
        <v/>
      </c>
      <c r="L112" t="str">
        <f>IF(高校一覧表!D53="","",IF(高校一覧表!C53="男",1,2))</f>
        <v/>
      </c>
      <c r="M112" t="str">
        <f>IF(高校一覧表!D53="","",高校一覧表!F53)</f>
        <v/>
      </c>
      <c r="N112" t="str">
        <f ca="1">IF(高校一覧表!D53="","",LEFT(VLOOKUP(高校一覧表!D53,INDIRECT("高校"&amp;高校一覧表!C53&amp;"選手データ!A:O"),MATCH("Birthday",INDIRECT("高校"&amp;高校一覧表!C53&amp;"選手データ!1:1"),0),0),4))</f>
        <v/>
      </c>
      <c r="O112" t="str">
        <f>IF(高校一覧表!D53="","","0")</f>
        <v/>
      </c>
      <c r="P112" t="str">
        <f>IF(高校一覧表!D53="","","千葉")</f>
        <v/>
      </c>
      <c r="R112" t="str">
        <f>IF(高校一覧表!G53="","",VLOOKUP(高校一覧表!G53,競技csv!$A:$O,MATCH("競技コード",競技csv!$1:$1,0),0))</f>
        <v/>
      </c>
      <c r="S112" t="str" cm="1">
        <f t="array" ref="S112">IF(高校一覧表!J53="","",高校一覧表!J53&amp;".")&amp;_xlfn.IFS(高校一覧表!K53="","",VLOOKUP(R112,競技csv!$B:$O,2,0)&lt;=31,TEXT(高校一覧表!K53,"00")&amp;".",TRUE,TEXT(高校一覧表!K53,"00")&amp;"m")&amp;IF(高校一覧表!L53="","",TEXT(高校一覧表!L53,"00"))</f>
        <v/>
      </c>
      <c r="T112" t="str">
        <f>IF(高校一覧表!G53="","","0")</f>
        <v/>
      </c>
      <c r="U112" t="str">
        <f>IF(高校一覧表!G53="","","2")</f>
        <v/>
      </c>
      <c r="V112" t="str">
        <f>IF(高校一覧表!M53="","",VLOOKUP(高校一覧表!M53,競技csv!$A:$O,MATCH("競技コード",競技csv!$1:$1,0),0))</f>
        <v/>
      </c>
      <c r="W112" t="str" cm="1">
        <f t="array" ref="W112">IF(高校一覧表!P53="","",高校一覧表!P53&amp;".")&amp;_xlfn.IFS(高校一覧表!Q53="","",VLOOKUP(V112,競技csv!$B:$O,2,0)&lt;=31,TEXT(高校一覧表!Q53,"00")&amp;".",TRUE,TEXT(高校一覧表!Q53,"00")&amp;"m")&amp;IF(高校一覧表!R53="","",TEXT(高校一覧表!R53,"00"))</f>
        <v/>
      </c>
      <c r="X112" t="str">
        <f>IF(高校一覧表!M53="","","0")</f>
        <v/>
      </c>
      <c r="Y112" t="str">
        <f>IF(高校一覧表!M53="","","2")</f>
        <v/>
      </c>
      <c r="Z112" t="str">
        <f>IF(高校一覧表!S53="","",VLOOKUP(高校一覧表!C53&amp;"子4X100mR",競技csv!A:O,MATCH("競技コード",競技csv!$1:$1,0),0))</f>
        <v/>
      </c>
      <c r="AA112" t="str">
        <f>IF(高校一覧表!T53="","",高校一覧表!T53&amp;".")&amp;IF(高校一覧表!U53="","",TEXT(高校一覧表!U53,"00")&amp;".")&amp;IF(高校一覧表!V53="","",TEXT(高校一覧表!V53,"00"))</f>
        <v/>
      </c>
      <c r="AB112" t="str">
        <f>IF(高校一覧表!S53="","","0")</f>
        <v/>
      </c>
      <c r="AC112" t="str">
        <f>IF(高校一覧表!S53="","","2")</f>
        <v/>
      </c>
    </row>
    <row r="113" spans="1:29" x14ac:dyDescent="0.45">
      <c r="A113">
        <f t="shared" si="1"/>
        <v>0</v>
      </c>
      <c r="B113" t="str">
        <f>IF(高校一覧表!D54="","",IF(高校一覧表!C54="男",30000+高校一覧表!D54,40000+高校一覧表!D54))</f>
        <v/>
      </c>
      <c r="C113" t="str">
        <f ca="1">IF(高校一覧表!D54="","",VLOOKUP(VLOOKUP(高校一覧表!D54,INDIRECT("高校"&amp;高校一覧表!C54&amp;"選手データ!A:O"),MATCH("所属",INDIRECT("高校"&amp;高校一覧表!C54&amp;"選手データ!1:1"),0),0),所属csv!$A:$H,MATCH("所属コード",所属csv!$1:$1,0),0))</f>
        <v/>
      </c>
      <c r="F113" t="str">
        <f>IF(高校一覧表!D54="","",高校一覧表!D54)</f>
        <v/>
      </c>
      <c r="G113" t="str">
        <f ca="1">IF(高校一覧表!E54="","",高校一覧表!E54)</f>
        <v/>
      </c>
      <c r="H113" t="str">
        <f ca="1">IF(高校一覧表!D54="","",VLOOKUP(高校一覧表!D54,INDIRECT("高校"&amp;高校一覧表!C54&amp;"選手データ!A:O"),MATCH("ﾌﾘｶﾞﾅ(姓)",INDIRECT("高校"&amp;高校一覧表!C54&amp;"選手データ!1:1"),0),0)&amp;" "&amp;VLOOKUP(高校一覧表!D54,INDIRECT("高校"&amp;高校一覧表!C54&amp;"選手データ!A:O"),MATCH("ﾌﾘｶﾞﾅ(名)",INDIRECT("高校"&amp;高校一覧表!C54&amp;"選手データ!1:1"),0),0))</f>
        <v/>
      </c>
      <c r="I113" t="str">
        <f ca="1">IF(高校一覧表!E54="","",高校一覧表!E54)</f>
        <v/>
      </c>
      <c r="J113" t="str">
        <f ca="1">IF(高校一覧表!D54="","",VLOOKUP(高校一覧表!D54,INDIRECT("高校"&amp;高校一覧表!C54&amp;"選手データ!A:O"),MATCH("FAMILY NAME",INDIRECT("高校"&amp;高校一覧表!C54&amp;"選手データ!1:1"),0),0)&amp;" "&amp;VLOOKUP(高校一覧表!D54,INDIRECT("高校"&amp;高校一覧表!C54&amp;"選手データ!A:O"),MATCH("Firstname",INDIRECT("高校"&amp;高校一覧表!C54&amp;"選手データ!1:1"),0),0))</f>
        <v/>
      </c>
      <c r="K113" t="str">
        <f>IF(高校一覧表!D54="","","JPN")</f>
        <v/>
      </c>
      <c r="L113" t="str">
        <f>IF(高校一覧表!D54="","",IF(高校一覧表!C54="男",1,2))</f>
        <v/>
      </c>
      <c r="M113" t="str">
        <f>IF(高校一覧表!D54="","",高校一覧表!F54)</f>
        <v/>
      </c>
      <c r="N113" t="str">
        <f ca="1">IF(高校一覧表!D54="","",LEFT(VLOOKUP(高校一覧表!D54,INDIRECT("高校"&amp;高校一覧表!C54&amp;"選手データ!A:O"),MATCH("Birthday",INDIRECT("高校"&amp;高校一覧表!C54&amp;"選手データ!1:1"),0),0),4))</f>
        <v/>
      </c>
      <c r="O113" t="str">
        <f>IF(高校一覧表!D54="","","0")</f>
        <v/>
      </c>
      <c r="P113" t="str">
        <f>IF(高校一覧表!D54="","","千葉")</f>
        <v/>
      </c>
      <c r="R113" t="str">
        <f>IF(高校一覧表!G54="","",VLOOKUP(高校一覧表!G54,競技csv!$A:$O,MATCH("競技コード",競技csv!$1:$1,0),0))</f>
        <v/>
      </c>
      <c r="S113" t="str" cm="1">
        <f t="array" ref="S113">IF(高校一覧表!J54="","",高校一覧表!J54&amp;".")&amp;_xlfn.IFS(高校一覧表!K54="","",VLOOKUP(R113,競技csv!$B:$O,2,0)&lt;=31,TEXT(高校一覧表!K54,"00")&amp;".",TRUE,TEXT(高校一覧表!K54,"00")&amp;"m")&amp;IF(高校一覧表!L54="","",TEXT(高校一覧表!L54,"00"))</f>
        <v/>
      </c>
      <c r="T113" t="str">
        <f>IF(高校一覧表!G54="","","0")</f>
        <v/>
      </c>
      <c r="U113" t="str">
        <f>IF(高校一覧表!G54="","","2")</f>
        <v/>
      </c>
      <c r="V113" t="str">
        <f>IF(高校一覧表!M54="","",VLOOKUP(高校一覧表!M54,競技csv!$A:$O,MATCH("競技コード",競技csv!$1:$1,0),0))</f>
        <v/>
      </c>
      <c r="W113" t="str" cm="1">
        <f t="array" ref="W113">IF(高校一覧表!P54="","",高校一覧表!P54&amp;".")&amp;_xlfn.IFS(高校一覧表!Q54="","",VLOOKUP(V113,競技csv!$B:$O,2,0)&lt;=31,TEXT(高校一覧表!Q54,"00")&amp;".",TRUE,TEXT(高校一覧表!Q54,"00")&amp;"m")&amp;IF(高校一覧表!R54="","",TEXT(高校一覧表!R54,"00"))</f>
        <v/>
      </c>
      <c r="X113" t="str">
        <f>IF(高校一覧表!M54="","","0")</f>
        <v/>
      </c>
      <c r="Y113" t="str">
        <f>IF(高校一覧表!M54="","","2")</f>
        <v/>
      </c>
      <c r="Z113" t="str">
        <f>IF(高校一覧表!S54="","",VLOOKUP(高校一覧表!C54&amp;"子4X100mR",競技csv!A:O,MATCH("競技コード",競技csv!$1:$1,0),0))</f>
        <v/>
      </c>
      <c r="AA113" t="str">
        <f>IF(高校一覧表!T54="","",高校一覧表!T54&amp;".")&amp;IF(高校一覧表!U54="","",TEXT(高校一覧表!U54,"00")&amp;".")&amp;IF(高校一覧表!V54="","",TEXT(高校一覧表!V54,"00"))</f>
        <v/>
      </c>
      <c r="AB113" t="str">
        <f>IF(高校一覧表!S54="","","0")</f>
        <v/>
      </c>
      <c r="AC113" t="str">
        <f>IF(高校一覧表!S54="","","2")</f>
        <v/>
      </c>
    </row>
    <row r="114" spans="1:29" x14ac:dyDescent="0.45">
      <c r="A114">
        <f t="shared" si="1"/>
        <v>0</v>
      </c>
      <c r="B114" t="str">
        <f>IF(高校一覧表!D55="","",IF(高校一覧表!C55="男",30000+高校一覧表!D55,40000+高校一覧表!D55))</f>
        <v/>
      </c>
      <c r="C114" t="str">
        <f ca="1">IF(高校一覧表!D55="","",VLOOKUP(VLOOKUP(高校一覧表!D55,INDIRECT("高校"&amp;高校一覧表!C55&amp;"選手データ!A:O"),MATCH("所属",INDIRECT("高校"&amp;高校一覧表!C55&amp;"選手データ!1:1"),0),0),所属csv!$A:$H,MATCH("所属コード",所属csv!$1:$1,0),0))</f>
        <v/>
      </c>
      <c r="F114" t="str">
        <f>IF(高校一覧表!D55="","",高校一覧表!D55)</f>
        <v/>
      </c>
      <c r="G114" t="str">
        <f ca="1">IF(高校一覧表!E55="","",高校一覧表!E55)</f>
        <v/>
      </c>
      <c r="H114" t="str">
        <f ca="1">IF(高校一覧表!D55="","",VLOOKUP(高校一覧表!D55,INDIRECT("高校"&amp;高校一覧表!C55&amp;"選手データ!A:O"),MATCH("ﾌﾘｶﾞﾅ(姓)",INDIRECT("高校"&amp;高校一覧表!C55&amp;"選手データ!1:1"),0),0)&amp;" "&amp;VLOOKUP(高校一覧表!D55,INDIRECT("高校"&amp;高校一覧表!C55&amp;"選手データ!A:O"),MATCH("ﾌﾘｶﾞﾅ(名)",INDIRECT("高校"&amp;高校一覧表!C55&amp;"選手データ!1:1"),0),0))</f>
        <v/>
      </c>
      <c r="I114" t="str">
        <f ca="1">IF(高校一覧表!E55="","",高校一覧表!E55)</f>
        <v/>
      </c>
      <c r="J114" t="str">
        <f ca="1">IF(高校一覧表!D55="","",VLOOKUP(高校一覧表!D55,INDIRECT("高校"&amp;高校一覧表!C55&amp;"選手データ!A:O"),MATCH("FAMILY NAME",INDIRECT("高校"&amp;高校一覧表!C55&amp;"選手データ!1:1"),0),0)&amp;" "&amp;VLOOKUP(高校一覧表!D55,INDIRECT("高校"&amp;高校一覧表!C55&amp;"選手データ!A:O"),MATCH("Firstname",INDIRECT("高校"&amp;高校一覧表!C55&amp;"選手データ!1:1"),0),0))</f>
        <v/>
      </c>
      <c r="K114" t="str">
        <f>IF(高校一覧表!D55="","","JPN")</f>
        <v/>
      </c>
      <c r="L114" t="str">
        <f>IF(高校一覧表!D55="","",IF(高校一覧表!C55="男",1,2))</f>
        <v/>
      </c>
      <c r="M114" t="str">
        <f>IF(高校一覧表!D55="","",高校一覧表!F55)</f>
        <v/>
      </c>
      <c r="N114" t="str">
        <f ca="1">IF(高校一覧表!D55="","",LEFT(VLOOKUP(高校一覧表!D55,INDIRECT("高校"&amp;高校一覧表!C55&amp;"選手データ!A:O"),MATCH("Birthday",INDIRECT("高校"&amp;高校一覧表!C55&amp;"選手データ!1:1"),0),0),4))</f>
        <v/>
      </c>
      <c r="O114" t="str">
        <f>IF(高校一覧表!D55="","","0")</f>
        <v/>
      </c>
      <c r="P114" t="str">
        <f>IF(高校一覧表!D55="","","千葉")</f>
        <v/>
      </c>
      <c r="R114" t="str">
        <f>IF(高校一覧表!G55="","",VLOOKUP(高校一覧表!G55,競技csv!$A:$O,MATCH("競技コード",競技csv!$1:$1,0),0))</f>
        <v/>
      </c>
      <c r="S114" t="str" cm="1">
        <f t="array" ref="S114">IF(高校一覧表!J55="","",高校一覧表!J55&amp;".")&amp;_xlfn.IFS(高校一覧表!K55="","",VLOOKUP(R114,競技csv!$B:$O,2,0)&lt;=31,TEXT(高校一覧表!K55,"00")&amp;".",TRUE,TEXT(高校一覧表!K55,"00")&amp;"m")&amp;IF(高校一覧表!L55="","",TEXT(高校一覧表!L55,"00"))</f>
        <v/>
      </c>
      <c r="T114" t="str">
        <f>IF(高校一覧表!G55="","","0")</f>
        <v/>
      </c>
      <c r="U114" t="str">
        <f>IF(高校一覧表!G55="","","2")</f>
        <v/>
      </c>
      <c r="V114" t="str">
        <f>IF(高校一覧表!M55="","",VLOOKUP(高校一覧表!M55,競技csv!$A:$O,MATCH("競技コード",競技csv!$1:$1,0),0))</f>
        <v/>
      </c>
      <c r="W114" t="str" cm="1">
        <f t="array" ref="W114">IF(高校一覧表!P55="","",高校一覧表!P55&amp;".")&amp;_xlfn.IFS(高校一覧表!Q55="","",VLOOKUP(V114,競技csv!$B:$O,2,0)&lt;=31,TEXT(高校一覧表!Q55,"00")&amp;".",TRUE,TEXT(高校一覧表!Q55,"00")&amp;"m")&amp;IF(高校一覧表!R55="","",TEXT(高校一覧表!R55,"00"))</f>
        <v/>
      </c>
      <c r="X114" t="str">
        <f>IF(高校一覧表!M55="","","0")</f>
        <v/>
      </c>
      <c r="Y114" t="str">
        <f>IF(高校一覧表!M55="","","2")</f>
        <v/>
      </c>
      <c r="Z114" t="str">
        <f>IF(高校一覧表!S55="","",VLOOKUP(高校一覧表!C55&amp;"子4X100mR",競技csv!A:O,MATCH("競技コード",競技csv!$1:$1,0),0))</f>
        <v/>
      </c>
      <c r="AA114" t="str">
        <f>IF(高校一覧表!T55="","",高校一覧表!T55&amp;".")&amp;IF(高校一覧表!U55="","",TEXT(高校一覧表!U55,"00")&amp;".")&amp;IF(高校一覧表!V55="","",TEXT(高校一覧表!V55,"00"))</f>
        <v/>
      </c>
      <c r="AB114" t="str">
        <f>IF(高校一覧表!S55="","","0")</f>
        <v/>
      </c>
      <c r="AC114" t="str">
        <f>IF(高校一覧表!S55="","","2")</f>
        <v/>
      </c>
    </row>
    <row r="115" spans="1:29" x14ac:dyDescent="0.45">
      <c r="A115">
        <f t="shared" si="1"/>
        <v>0</v>
      </c>
      <c r="B115" t="str">
        <f>IF(高校一覧表!D56="","",IF(高校一覧表!C56="男",30000+高校一覧表!D56,40000+高校一覧表!D56))</f>
        <v/>
      </c>
      <c r="C115" t="str">
        <f ca="1">IF(高校一覧表!D56="","",VLOOKUP(VLOOKUP(高校一覧表!D56,INDIRECT("高校"&amp;高校一覧表!C56&amp;"選手データ!A:O"),MATCH("所属",INDIRECT("高校"&amp;高校一覧表!C56&amp;"選手データ!1:1"),0),0),所属csv!$A:$H,MATCH("所属コード",所属csv!$1:$1,0),0))</f>
        <v/>
      </c>
      <c r="F115" t="str">
        <f>IF(高校一覧表!D56="","",高校一覧表!D56)</f>
        <v/>
      </c>
      <c r="G115" t="str">
        <f ca="1">IF(高校一覧表!E56="","",高校一覧表!E56)</f>
        <v/>
      </c>
      <c r="H115" t="str">
        <f ca="1">IF(高校一覧表!D56="","",VLOOKUP(高校一覧表!D56,INDIRECT("高校"&amp;高校一覧表!C56&amp;"選手データ!A:O"),MATCH("ﾌﾘｶﾞﾅ(姓)",INDIRECT("高校"&amp;高校一覧表!C56&amp;"選手データ!1:1"),0),0)&amp;" "&amp;VLOOKUP(高校一覧表!D56,INDIRECT("高校"&amp;高校一覧表!C56&amp;"選手データ!A:O"),MATCH("ﾌﾘｶﾞﾅ(名)",INDIRECT("高校"&amp;高校一覧表!C56&amp;"選手データ!1:1"),0),0))</f>
        <v/>
      </c>
      <c r="I115" t="str">
        <f ca="1">IF(高校一覧表!E56="","",高校一覧表!E56)</f>
        <v/>
      </c>
      <c r="J115" t="str">
        <f ca="1">IF(高校一覧表!D56="","",VLOOKUP(高校一覧表!D56,INDIRECT("高校"&amp;高校一覧表!C56&amp;"選手データ!A:O"),MATCH("FAMILY NAME",INDIRECT("高校"&amp;高校一覧表!C56&amp;"選手データ!1:1"),0),0)&amp;" "&amp;VLOOKUP(高校一覧表!D56,INDIRECT("高校"&amp;高校一覧表!C56&amp;"選手データ!A:O"),MATCH("Firstname",INDIRECT("高校"&amp;高校一覧表!C56&amp;"選手データ!1:1"),0),0))</f>
        <v/>
      </c>
      <c r="K115" t="str">
        <f>IF(高校一覧表!D56="","","JPN")</f>
        <v/>
      </c>
      <c r="L115" t="str">
        <f>IF(高校一覧表!D56="","",IF(高校一覧表!C56="男",1,2))</f>
        <v/>
      </c>
      <c r="M115" t="str">
        <f>IF(高校一覧表!D56="","",高校一覧表!F56)</f>
        <v/>
      </c>
      <c r="N115" t="str">
        <f ca="1">IF(高校一覧表!D56="","",LEFT(VLOOKUP(高校一覧表!D56,INDIRECT("高校"&amp;高校一覧表!C56&amp;"選手データ!A:O"),MATCH("Birthday",INDIRECT("高校"&amp;高校一覧表!C56&amp;"選手データ!1:1"),0),0),4))</f>
        <v/>
      </c>
      <c r="O115" t="str">
        <f>IF(高校一覧表!D56="","","0")</f>
        <v/>
      </c>
      <c r="P115" t="str">
        <f>IF(高校一覧表!D56="","","千葉")</f>
        <v/>
      </c>
      <c r="R115" t="str">
        <f>IF(高校一覧表!G56="","",VLOOKUP(高校一覧表!G56,競技csv!$A:$O,MATCH("競技コード",競技csv!$1:$1,0),0))</f>
        <v/>
      </c>
      <c r="S115" t="str" cm="1">
        <f t="array" ref="S115">IF(高校一覧表!J56="","",高校一覧表!J56&amp;".")&amp;_xlfn.IFS(高校一覧表!K56="","",VLOOKUP(R115,競技csv!$B:$O,2,0)&lt;=31,TEXT(高校一覧表!K56,"00")&amp;".",TRUE,TEXT(高校一覧表!K56,"00")&amp;"m")&amp;IF(高校一覧表!L56="","",TEXT(高校一覧表!L56,"00"))</f>
        <v/>
      </c>
      <c r="T115" t="str">
        <f>IF(高校一覧表!G56="","","0")</f>
        <v/>
      </c>
      <c r="U115" t="str">
        <f>IF(高校一覧表!G56="","","2")</f>
        <v/>
      </c>
      <c r="V115" t="str">
        <f>IF(高校一覧表!M56="","",VLOOKUP(高校一覧表!M56,競技csv!$A:$O,MATCH("競技コード",競技csv!$1:$1,0),0))</f>
        <v/>
      </c>
      <c r="W115" t="str" cm="1">
        <f t="array" ref="W115">IF(高校一覧表!P56="","",高校一覧表!P56&amp;".")&amp;_xlfn.IFS(高校一覧表!Q56="","",VLOOKUP(V115,競技csv!$B:$O,2,0)&lt;=31,TEXT(高校一覧表!Q56,"00")&amp;".",TRUE,TEXT(高校一覧表!Q56,"00")&amp;"m")&amp;IF(高校一覧表!R56="","",TEXT(高校一覧表!R56,"00"))</f>
        <v/>
      </c>
      <c r="X115" t="str">
        <f>IF(高校一覧表!M56="","","0")</f>
        <v/>
      </c>
      <c r="Y115" t="str">
        <f>IF(高校一覧表!M56="","","2")</f>
        <v/>
      </c>
      <c r="Z115" t="str">
        <f>IF(高校一覧表!S56="","",VLOOKUP(高校一覧表!C56&amp;"子4X100mR",競技csv!A:O,MATCH("競技コード",競技csv!$1:$1,0),0))</f>
        <v/>
      </c>
      <c r="AA115" t="str">
        <f>IF(高校一覧表!T56="","",高校一覧表!T56&amp;".")&amp;IF(高校一覧表!U56="","",TEXT(高校一覧表!U56,"00")&amp;".")&amp;IF(高校一覧表!V56="","",TEXT(高校一覧表!V56,"00"))</f>
        <v/>
      </c>
      <c r="AB115" t="str">
        <f>IF(高校一覧表!S56="","","0")</f>
        <v/>
      </c>
      <c r="AC115" t="str">
        <f>IF(高校一覧表!S56="","","2")</f>
        <v/>
      </c>
    </row>
    <row r="116" spans="1:29" x14ac:dyDescent="0.45">
      <c r="A116">
        <f t="shared" si="1"/>
        <v>0</v>
      </c>
      <c r="B116" t="str">
        <f>IF(高校一覧表!D57="","",IF(高校一覧表!C57="男",30000+高校一覧表!D57,40000+高校一覧表!D57))</f>
        <v/>
      </c>
      <c r="C116" t="str">
        <f ca="1">IF(高校一覧表!D57="","",VLOOKUP(VLOOKUP(高校一覧表!D57,INDIRECT("高校"&amp;高校一覧表!C57&amp;"選手データ!A:O"),MATCH("所属",INDIRECT("高校"&amp;高校一覧表!C57&amp;"選手データ!1:1"),0),0),所属csv!$A:$H,MATCH("所属コード",所属csv!$1:$1,0),0))</f>
        <v/>
      </c>
      <c r="F116" t="str">
        <f>IF(高校一覧表!D57="","",高校一覧表!D57)</f>
        <v/>
      </c>
      <c r="G116" t="str">
        <f ca="1">IF(高校一覧表!E57="","",高校一覧表!E57)</f>
        <v/>
      </c>
      <c r="H116" t="str">
        <f ca="1">IF(高校一覧表!D57="","",VLOOKUP(高校一覧表!D57,INDIRECT("高校"&amp;高校一覧表!C57&amp;"選手データ!A:O"),MATCH("ﾌﾘｶﾞﾅ(姓)",INDIRECT("高校"&amp;高校一覧表!C57&amp;"選手データ!1:1"),0),0)&amp;" "&amp;VLOOKUP(高校一覧表!D57,INDIRECT("高校"&amp;高校一覧表!C57&amp;"選手データ!A:O"),MATCH("ﾌﾘｶﾞﾅ(名)",INDIRECT("高校"&amp;高校一覧表!C57&amp;"選手データ!1:1"),0),0))</f>
        <v/>
      </c>
      <c r="I116" t="str">
        <f ca="1">IF(高校一覧表!E57="","",高校一覧表!E57)</f>
        <v/>
      </c>
      <c r="J116" t="str">
        <f ca="1">IF(高校一覧表!D57="","",VLOOKUP(高校一覧表!D57,INDIRECT("高校"&amp;高校一覧表!C57&amp;"選手データ!A:O"),MATCH("FAMILY NAME",INDIRECT("高校"&amp;高校一覧表!C57&amp;"選手データ!1:1"),0),0)&amp;" "&amp;VLOOKUP(高校一覧表!D57,INDIRECT("高校"&amp;高校一覧表!C57&amp;"選手データ!A:O"),MATCH("Firstname",INDIRECT("高校"&amp;高校一覧表!C57&amp;"選手データ!1:1"),0),0))</f>
        <v/>
      </c>
      <c r="K116" t="str">
        <f>IF(高校一覧表!D57="","","JPN")</f>
        <v/>
      </c>
      <c r="L116" t="str">
        <f>IF(高校一覧表!D57="","",IF(高校一覧表!C57="男",1,2))</f>
        <v/>
      </c>
      <c r="M116" t="str">
        <f>IF(高校一覧表!D57="","",高校一覧表!F57)</f>
        <v/>
      </c>
      <c r="N116" t="str">
        <f ca="1">IF(高校一覧表!D57="","",LEFT(VLOOKUP(高校一覧表!D57,INDIRECT("高校"&amp;高校一覧表!C57&amp;"選手データ!A:O"),MATCH("Birthday",INDIRECT("高校"&amp;高校一覧表!C57&amp;"選手データ!1:1"),0),0),4))</f>
        <v/>
      </c>
      <c r="O116" t="str">
        <f>IF(高校一覧表!D57="","","0")</f>
        <v/>
      </c>
      <c r="P116" t="str">
        <f>IF(高校一覧表!D57="","","千葉")</f>
        <v/>
      </c>
      <c r="R116" t="str">
        <f>IF(高校一覧表!G57="","",VLOOKUP(高校一覧表!G57,競技csv!$A:$O,MATCH("競技コード",競技csv!$1:$1,0),0))</f>
        <v/>
      </c>
      <c r="S116" t="str" cm="1">
        <f t="array" ref="S116">IF(高校一覧表!J57="","",高校一覧表!J57&amp;".")&amp;_xlfn.IFS(高校一覧表!K57="","",VLOOKUP(R116,競技csv!$B:$O,2,0)&lt;=31,TEXT(高校一覧表!K57,"00")&amp;".",TRUE,TEXT(高校一覧表!K57,"00")&amp;"m")&amp;IF(高校一覧表!L57="","",TEXT(高校一覧表!L57,"00"))</f>
        <v/>
      </c>
      <c r="T116" t="str">
        <f>IF(高校一覧表!G57="","","0")</f>
        <v/>
      </c>
      <c r="U116" t="str">
        <f>IF(高校一覧表!G57="","","2")</f>
        <v/>
      </c>
      <c r="V116" t="str">
        <f>IF(高校一覧表!M57="","",VLOOKUP(高校一覧表!M57,競技csv!$A:$O,MATCH("競技コード",競技csv!$1:$1,0),0))</f>
        <v/>
      </c>
      <c r="W116" t="str" cm="1">
        <f t="array" ref="W116">IF(高校一覧表!P57="","",高校一覧表!P57&amp;".")&amp;_xlfn.IFS(高校一覧表!Q57="","",VLOOKUP(V116,競技csv!$B:$O,2,0)&lt;=31,TEXT(高校一覧表!Q57,"00")&amp;".",TRUE,TEXT(高校一覧表!Q57,"00")&amp;"m")&amp;IF(高校一覧表!R57="","",TEXT(高校一覧表!R57,"00"))</f>
        <v/>
      </c>
      <c r="X116" t="str">
        <f>IF(高校一覧表!M57="","","0")</f>
        <v/>
      </c>
      <c r="Y116" t="str">
        <f>IF(高校一覧表!M57="","","2")</f>
        <v/>
      </c>
      <c r="Z116" t="str">
        <f>IF(高校一覧表!S57="","",VLOOKUP(高校一覧表!C57&amp;"子4X100mR",競技csv!A:O,MATCH("競技コード",競技csv!$1:$1,0),0))</f>
        <v/>
      </c>
      <c r="AA116" t="str">
        <f>IF(高校一覧表!T57="","",高校一覧表!T57&amp;".")&amp;IF(高校一覧表!U57="","",TEXT(高校一覧表!U57,"00")&amp;".")&amp;IF(高校一覧表!V57="","",TEXT(高校一覧表!V57,"00"))</f>
        <v/>
      </c>
      <c r="AB116" t="str">
        <f>IF(高校一覧表!S57="","","0")</f>
        <v/>
      </c>
      <c r="AC116" t="str">
        <f>IF(高校一覧表!S57="","","2")</f>
        <v/>
      </c>
    </row>
    <row r="117" spans="1:29" x14ac:dyDescent="0.45">
      <c r="A117">
        <f t="shared" si="1"/>
        <v>0</v>
      </c>
      <c r="B117" t="str">
        <f>IF(高校一覧表!D58="","",IF(高校一覧表!C58="男",30000+高校一覧表!D58,40000+高校一覧表!D58))</f>
        <v/>
      </c>
      <c r="C117" t="str">
        <f ca="1">IF(高校一覧表!D58="","",VLOOKUP(VLOOKUP(高校一覧表!D58,INDIRECT("高校"&amp;高校一覧表!C58&amp;"選手データ!A:O"),MATCH("所属",INDIRECT("高校"&amp;高校一覧表!C58&amp;"選手データ!1:1"),0),0),所属csv!$A:$H,MATCH("所属コード",所属csv!$1:$1,0),0))</f>
        <v/>
      </c>
      <c r="F117" t="str">
        <f>IF(高校一覧表!D58="","",高校一覧表!D58)</f>
        <v/>
      </c>
      <c r="G117" t="str">
        <f ca="1">IF(高校一覧表!E58="","",高校一覧表!E58)</f>
        <v/>
      </c>
      <c r="H117" t="str">
        <f ca="1">IF(高校一覧表!D58="","",VLOOKUP(高校一覧表!D58,INDIRECT("高校"&amp;高校一覧表!C58&amp;"選手データ!A:O"),MATCH("ﾌﾘｶﾞﾅ(姓)",INDIRECT("高校"&amp;高校一覧表!C58&amp;"選手データ!1:1"),0),0)&amp;" "&amp;VLOOKUP(高校一覧表!D58,INDIRECT("高校"&amp;高校一覧表!C58&amp;"選手データ!A:O"),MATCH("ﾌﾘｶﾞﾅ(名)",INDIRECT("高校"&amp;高校一覧表!C58&amp;"選手データ!1:1"),0),0))</f>
        <v/>
      </c>
      <c r="I117" t="str">
        <f ca="1">IF(高校一覧表!E58="","",高校一覧表!E58)</f>
        <v/>
      </c>
      <c r="J117" t="str">
        <f ca="1">IF(高校一覧表!D58="","",VLOOKUP(高校一覧表!D58,INDIRECT("高校"&amp;高校一覧表!C58&amp;"選手データ!A:O"),MATCH("FAMILY NAME",INDIRECT("高校"&amp;高校一覧表!C58&amp;"選手データ!1:1"),0),0)&amp;" "&amp;VLOOKUP(高校一覧表!D58,INDIRECT("高校"&amp;高校一覧表!C58&amp;"選手データ!A:O"),MATCH("Firstname",INDIRECT("高校"&amp;高校一覧表!C58&amp;"選手データ!1:1"),0),0))</f>
        <v/>
      </c>
      <c r="K117" t="str">
        <f>IF(高校一覧表!D58="","","JPN")</f>
        <v/>
      </c>
      <c r="L117" t="str">
        <f>IF(高校一覧表!D58="","",IF(高校一覧表!C58="男",1,2))</f>
        <v/>
      </c>
      <c r="M117" t="str">
        <f>IF(高校一覧表!D58="","",高校一覧表!F58)</f>
        <v/>
      </c>
      <c r="N117" t="str">
        <f ca="1">IF(高校一覧表!D58="","",LEFT(VLOOKUP(高校一覧表!D58,INDIRECT("高校"&amp;高校一覧表!C58&amp;"選手データ!A:O"),MATCH("Birthday",INDIRECT("高校"&amp;高校一覧表!C58&amp;"選手データ!1:1"),0),0),4))</f>
        <v/>
      </c>
      <c r="O117" t="str">
        <f>IF(高校一覧表!D58="","","0")</f>
        <v/>
      </c>
      <c r="P117" t="str">
        <f>IF(高校一覧表!D58="","","千葉")</f>
        <v/>
      </c>
      <c r="R117" t="str">
        <f>IF(高校一覧表!G58="","",VLOOKUP(高校一覧表!G58,競技csv!$A:$O,MATCH("競技コード",競技csv!$1:$1,0),0))</f>
        <v/>
      </c>
      <c r="S117" t="str" cm="1">
        <f t="array" ref="S117">IF(高校一覧表!J58="","",高校一覧表!J58&amp;".")&amp;_xlfn.IFS(高校一覧表!K58="","",VLOOKUP(R117,競技csv!$B:$O,2,0)&lt;=31,TEXT(高校一覧表!K58,"00")&amp;".",TRUE,TEXT(高校一覧表!K58,"00")&amp;"m")&amp;IF(高校一覧表!L58="","",TEXT(高校一覧表!L58,"00"))</f>
        <v/>
      </c>
      <c r="T117" t="str">
        <f>IF(高校一覧表!G58="","","0")</f>
        <v/>
      </c>
      <c r="U117" t="str">
        <f>IF(高校一覧表!G58="","","2")</f>
        <v/>
      </c>
      <c r="V117" t="str">
        <f>IF(高校一覧表!M58="","",VLOOKUP(高校一覧表!M58,競技csv!$A:$O,MATCH("競技コード",競技csv!$1:$1,0),0))</f>
        <v/>
      </c>
      <c r="W117" t="str" cm="1">
        <f t="array" ref="W117">IF(高校一覧表!P58="","",高校一覧表!P58&amp;".")&amp;_xlfn.IFS(高校一覧表!Q58="","",VLOOKUP(V117,競技csv!$B:$O,2,0)&lt;=31,TEXT(高校一覧表!Q58,"00")&amp;".",TRUE,TEXT(高校一覧表!Q58,"00")&amp;"m")&amp;IF(高校一覧表!R58="","",TEXT(高校一覧表!R58,"00"))</f>
        <v/>
      </c>
      <c r="X117" t="str">
        <f>IF(高校一覧表!M58="","","0")</f>
        <v/>
      </c>
      <c r="Y117" t="str">
        <f>IF(高校一覧表!M58="","","2")</f>
        <v/>
      </c>
      <c r="Z117" t="str">
        <f>IF(高校一覧表!S58="","",VLOOKUP(高校一覧表!C58&amp;"子4X100mR",競技csv!A:O,MATCH("競技コード",競技csv!$1:$1,0),0))</f>
        <v/>
      </c>
      <c r="AA117" t="str">
        <f>IF(高校一覧表!T58="","",高校一覧表!T58&amp;".")&amp;IF(高校一覧表!U58="","",TEXT(高校一覧表!U58,"00")&amp;".")&amp;IF(高校一覧表!V58="","",TEXT(高校一覧表!V58,"00"))</f>
        <v/>
      </c>
      <c r="AB117" t="str">
        <f>IF(高校一覧表!S58="","","0")</f>
        <v/>
      </c>
      <c r="AC117" t="str">
        <f>IF(高校一覧表!S58="","","2")</f>
        <v/>
      </c>
    </row>
    <row r="118" spans="1:29" x14ac:dyDescent="0.45">
      <c r="A118">
        <f t="shared" si="1"/>
        <v>0</v>
      </c>
      <c r="B118" t="str">
        <f>IF(高校一覧表!D59="","",IF(高校一覧表!C59="男",30000+高校一覧表!D59,40000+高校一覧表!D59))</f>
        <v/>
      </c>
      <c r="C118" t="str">
        <f ca="1">IF(高校一覧表!D59="","",VLOOKUP(VLOOKUP(高校一覧表!D59,INDIRECT("高校"&amp;高校一覧表!C59&amp;"選手データ!A:O"),MATCH("所属",INDIRECT("高校"&amp;高校一覧表!C59&amp;"選手データ!1:1"),0),0),所属csv!$A:$H,MATCH("所属コード",所属csv!$1:$1,0),0))</f>
        <v/>
      </c>
      <c r="F118" t="str">
        <f>IF(高校一覧表!D59="","",高校一覧表!D59)</f>
        <v/>
      </c>
      <c r="G118" t="str">
        <f ca="1">IF(高校一覧表!E59="","",高校一覧表!E59)</f>
        <v/>
      </c>
      <c r="H118" t="str">
        <f ca="1">IF(高校一覧表!D59="","",VLOOKUP(高校一覧表!D59,INDIRECT("高校"&amp;高校一覧表!C59&amp;"選手データ!A:O"),MATCH("ﾌﾘｶﾞﾅ(姓)",INDIRECT("高校"&amp;高校一覧表!C59&amp;"選手データ!1:1"),0),0)&amp;" "&amp;VLOOKUP(高校一覧表!D59,INDIRECT("高校"&amp;高校一覧表!C59&amp;"選手データ!A:O"),MATCH("ﾌﾘｶﾞﾅ(名)",INDIRECT("高校"&amp;高校一覧表!C59&amp;"選手データ!1:1"),0),0))</f>
        <v/>
      </c>
      <c r="I118" t="str">
        <f ca="1">IF(高校一覧表!E59="","",高校一覧表!E59)</f>
        <v/>
      </c>
      <c r="J118" t="str">
        <f ca="1">IF(高校一覧表!D59="","",VLOOKUP(高校一覧表!D59,INDIRECT("高校"&amp;高校一覧表!C59&amp;"選手データ!A:O"),MATCH("FAMILY NAME",INDIRECT("高校"&amp;高校一覧表!C59&amp;"選手データ!1:1"),0),0)&amp;" "&amp;VLOOKUP(高校一覧表!D59,INDIRECT("高校"&amp;高校一覧表!C59&amp;"選手データ!A:O"),MATCH("Firstname",INDIRECT("高校"&amp;高校一覧表!C59&amp;"選手データ!1:1"),0),0))</f>
        <v/>
      </c>
      <c r="K118" t="str">
        <f>IF(高校一覧表!D59="","","JPN")</f>
        <v/>
      </c>
      <c r="L118" t="str">
        <f>IF(高校一覧表!D59="","",IF(高校一覧表!C59="男",1,2))</f>
        <v/>
      </c>
      <c r="M118" t="str">
        <f>IF(高校一覧表!D59="","",高校一覧表!F59)</f>
        <v/>
      </c>
      <c r="N118" t="str">
        <f ca="1">IF(高校一覧表!D59="","",LEFT(VLOOKUP(高校一覧表!D59,INDIRECT("高校"&amp;高校一覧表!C59&amp;"選手データ!A:O"),MATCH("Birthday",INDIRECT("高校"&amp;高校一覧表!C59&amp;"選手データ!1:1"),0),0),4))</f>
        <v/>
      </c>
      <c r="O118" t="str">
        <f>IF(高校一覧表!D59="","","0")</f>
        <v/>
      </c>
      <c r="P118" t="str">
        <f>IF(高校一覧表!D59="","","千葉")</f>
        <v/>
      </c>
      <c r="R118" t="str">
        <f>IF(高校一覧表!G59="","",VLOOKUP(高校一覧表!G59,競技csv!$A:$O,MATCH("競技コード",競技csv!$1:$1,0),0))</f>
        <v/>
      </c>
      <c r="S118" t="str" cm="1">
        <f t="array" ref="S118">IF(高校一覧表!J59="","",高校一覧表!J59&amp;".")&amp;_xlfn.IFS(高校一覧表!K59="","",VLOOKUP(R118,競技csv!$B:$O,2,0)&lt;=31,TEXT(高校一覧表!K59,"00")&amp;".",TRUE,TEXT(高校一覧表!K59,"00")&amp;"m")&amp;IF(高校一覧表!L59="","",TEXT(高校一覧表!L59,"00"))</f>
        <v/>
      </c>
      <c r="T118" t="str">
        <f>IF(高校一覧表!G59="","","0")</f>
        <v/>
      </c>
      <c r="U118" t="str">
        <f>IF(高校一覧表!G59="","","2")</f>
        <v/>
      </c>
      <c r="V118" t="str">
        <f>IF(高校一覧表!M59="","",VLOOKUP(高校一覧表!M59,競技csv!$A:$O,MATCH("競技コード",競技csv!$1:$1,0),0))</f>
        <v/>
      </c>
      <c r="W118" t="str" cm="1">
        <f t="array" ref="W118">IF(高校一覧表!P59="","",高校一覧表!P59&amp;".")&amp;_xlfn.IFS(高校一覧表!Q59="","",VLOOKUP(V118,競技csv!$B:$O,2,0)&lt;=31,TEXT(高校一覧表!Q59,"00")&amp;".",TRUE,TEXT(高校一覧表!Q59,"00")&amp;"m")&amp;IF(高校一覧表!R59="","",TEXT(高校一覧表!R59,"00"))</f>
        <v/>
      </c>
      <c r="X118" t="str">
        <f>IF(高校一覧表!M59="","","0")</f>
        <v/>
      </c>
      <c r="Y118" t="str">
        <f>IF(高校一覧表!M59="","","2")</f>
        <v/>
      </c>
      <c r="Z118" t="str">
        <f>IF(高校一覧表!S59="","",VLOOKUP(高校一覧表!C59&amp;"子4X100mR",競技csv!A:O,MATCH("競技コード",競技csv!$1:$1,0),0))</f>
        <v/>
      </c>
      <c r="AA118" t="str">
        <f>IF(高校一覧表!T59="","",高校一覧表!T59&amp;".")&amp;IF(高校一覧表!U59="","",TEXT(高校一覧表!U59,"00")&amp;".")&amp;IF(高校一覧表!V59="","",TEXT(高校一覧表!V59,"00"))</f>
        <v/>
      </c>
      <c r="AB118" t="str">
        <f>IF(高校一覧表!S59="","","0")</f>
        <v/>
      </c>
      <c r="AC118" t="str">
        <f>IF(高校一覧表!S59="","","2")</f>
        <v/>
      </c>
    </row>
    <row r="119" spans="1:29" x14ac:dyDescent="0.45">
      <c r="A119">
        <f t="shared" si="1"/>
        <v>0</v>
      </c>
      <c r="B119" t="str">
        <f>IF(高校一覧表!D60="","",IF(高校一覧表!C60="男",30000+高校一覧表!D60,40000+高校一覧表!D60))</f>
        <v/>
      </c>
      <c r="C119" t="str">
        <f ca="1">IF(高校一覧表!D60="","",VLOOKUP(VLOOKUP(高校一覧表!D60,INDIRECT("高校"&amp;高校一覧表!C60&amp;"選手データ!A:O"),MATCH("所属",INDIRECT("高校"&amp;高校一覧表!C60&amp;"選手データ!1:1"),0),0),所属csv!$A:$H,MATCH("所属コード",所属csv!$1:$1,0),0))</f>
        <v/>
      </c>
      <c r="F119" t="str">
        <f>IF(高校一覧表!D60="","",高校一覧表!D60)</f>
        <v/>
      </c>
      <c r="G119" t="str">
        <f ca="1">IF(高校一覧表!E60="","",高校一覧表!E60)</f>
        <v/>
      </c>
      <c r="H119" t="str">
        <f ca="1">IF(高校一覧表!D60="","",VLOOKUP(高校一覧表!D60,INDIRECT("高校"&amp;高校一覧表!C60&amp;"選手データ!A:O"),MATCH("ﾌﾘｶﾞﾅ(姓)",INDIRECT("高校"&amp;高校一覧表!C60&amp;"選手データ!1:1"),0),0)&amp;" "&amp;VLOOKUP(高校一覧表!D60,INDIRECT("高校"&amp;高校一覧表!C60&amp;"選手データ!A:O"),MATCH("ﾌﾘｶﾞﾅ(名)",INDIRECT("高校"&amp;高校一覧表!C60&amp;"選手データ!1:1"),0),0))</f>
        <v/>
      </c>
      <c r="I119" t="str">
        <f ca="1">IF(高校一覧表!E60="","",高校一覧表!E60)</f>
        <v/>
      </c>
      <c r="J119" t="str">
        <f ca="1">IF(高校一覧表!D60="","",VLOOKUP(高校一覧表!D60,INDIRECT("高校"&amp;高校一覧表!C60&amp;"選手データ!A:O"),MATCH("FAMILY NAME",INDIRECT("高校"&amp;高校一覧表!C60&amp;"選手データ!1:1"),0),0)&amp;" "&amp;VLOOKUP(高校一覧表!D60,INDIRECT("高校"&amp;高校一覧表!C60&amp;"選手データ!A:O"),MATCH("Firstname",INDIRECT("高校"&amp;高校一覧表!C60&amp;"選手データ!1:1"),0),0))</f>
        <v/>
      </c>
      <c r="K119" t="str">
        <f>IF(高校一覧表!D60="","","JPN")</f>
        <v/>
      </c>
      <c r="L119" t="str">
        <f>IF(高校一覧表!D60="","",IF(高校一覧表!C60="男",1,2))</f>
        <v/>
      </c>
      <c r="M119" t="str">
        <f>IF(高校一覧表!D60="","",高校一覧表!F60)</f>
        <v/>
      </c>
      <c r="N119" t="str">
        <f ca="1">IF(高校一覧表!D60="","",LEFT(VLOOKUP(高校一覧表!D60,INDIRECT("高校"&amp;高校一覧表!C60&amp;"選手データ!A:O"),MATCH("Birthday",INDIRECT("高校"&amp;高校一覧表!C60&amp;"選手データ!1:1"),0),0),4))</f>
        <v/>
      </c>
      <c r="O119" t="str">
        <f>IF(高校一覧表!D60="","","0")</f>
        <v/>
      </c>
      <c r="P119" t="str">
        <f>IF(高校一覧表!D60="","","千葉")</f>
        <v/>
      </c>
      <c r="R119" t="str">
        <f>IF(高校一覧表!G60="","",VLOOKUP(高校一覧表!G60,競技csv!$A:$O,MATCH("競技コード",競技csv!$1:$1,0),0))</f>
        <v/>
      </c>
      <c r="S119" t="str" cm="1">
        <f t="array" ref="S119">IF(高校一覧表!J60="","",高校一覧表!J60&amp;".")&amp;_xlfn.IFS(高校一覧表!K60="","",VLOOKUP(R119,競技csv!$B:$O,2,0)&lt;=31,TEXT(高校一覧表!K60,"00")&amp;".",TRUE,TEXT(高校一覧表!K60,"00")&amp;"m")&amp;IF(高校一覧表!L60="","",TEXT(高校一覧表!L60,"00"))</f>
        <v/>
      </c>
      <c r="T119" t="str">
        <f>IF(高校一覧表!G60="","","0")</f>
        <v/>
      </c>
      <c r="U119" t="str">
        <f>IF(高校一覧表!G60="","","2")</f>
        <v/>
      </c>
      <c r="V119" t="str">
        <f>IF(高校一覧表!M60="","",VLOOKUP(高校一覧表!M60,競技csv!$A:$O,MATCH("競技コード",競技csv!$1:$1,0),0))</f>
        <v/>
      </c>
      <c r="W119" t="str" cm="1">
        <f t="array" ref="W119">IF(高校一覧表!P60="","",高校一覧表!P60&amp;".")&amp;_xlfn.IFS(高校一覧表!Q60="","",VLOOKUP(V119,競技csv!$B:$O,2,0)&lt;=31,TEXT(高校一覧表!Q60,"00")&amp;".",TRUE,TEXT(高校一覧表!Q60,"00")&amp;"m")&amp;IF(高校一覧表!R60="","",TEXT(高校一覧表!R60,"00"))</f>
        <v/>
      </c>
      <c r="X119" t="str">
        <f>IF(高校一覧表!M60="","","0")</f>
        <v/>
      </c>
      <c r="Y119" t="str">
        <f>IF(高校一覧表!M60="","","2")</f>
        <v/>
      </c>
      <c r="Z119" t="str">
        <f>IF(高校一覧表!S60="","",VLOOKUP(高校一覧表!C60&amp;"子4X100mR",競技csv!A:O,MATCH("競技コード",競技csv!$1:$1,0),0))</f>
        <v/>
      </c>
      <c r="AA119" t="str">
        <f>IF(高校一覧表!T60="","",高校一覧表!T60&amp;".")&amp;IF(高校一覧表!U60="","",TEXT(高校一覧表!U60,"00")&amp;".")&amp;IF(高校一覧表!V60="","",TEXT(高校一覧表!V60,"00"))</f>
        <v/>
      </c>
      <c r="AB119" t="str">
        <f>IF(高校一覧表!S60="","","0")</f>
        <v/>
      </c>
      <c r="AC119" t="str">
        <f>IF(高校一覧表!S60="","","2")</f>
        <v/>
      </c>
    </row>
    <row r="120" spans="1:29" x14ac:dyDescent="0.45">
      <c r="A120">
        <f t="shared" si="1"/>
        <v>0</v>
      </c>
      <c r="B120" t="str">
        <f>IF(高校一覧表!D61="","",IF(高校一覧表!C61="男",30000+高校一覧表!D61,40000+高校一覧表!D61))</f>
        <v/>
      </c>
      <c r="C120" t="str">
        <f ca="1">IF(高校一覧表!D61="","",VLOOKUP(VLOOKUP(高校一覧表!D61,INDIRECT("高校"&amp;高校一覧表!C61&amp;"選手データ!A:O"),MATCH("所属",INDIRECT("高校"&amp;高校一覧表!C61&amp;"選手データ!1:1"),0),0),所属csv!$A:$H,MATCH("所属コード",所属csv!$1:$1,0),0))</f>
        <v/>
      </c>
      <c r="F120" t="str">
        <f>IF(高校一覧表!D61="","",高校一覧表!D61)</f>
        <v/>
      </c>
      <c r="G120" t="str">
        <f ca="1">IF(高校一覧表!E61="","",高校一覧表!E61)</f>
        <v/>
      </c>
      <c r="H120" t="str">
        <f ca="1">IF(高校一覧表!D61="","",VLOOKUP(高校一覧表!D61,INDIRECT("高校"&amp;高校一覧表!C61&amp;"選手データ!A:O"),MATCH("ﾌﾘｶﾞﾅ(姓)",INDIRECT("高校"&amp;高校一覧表!C61&amp;"選手データ!1:1"),0),0)&amp;" "&amp;VLOOKUP(高校一覧表!D61,INDIRECT("高校"&amp;高校一覧表!C61&amp;"選手データ!A:O"),MATCH("ﾌﾘｶﾞﾅ(名)",INDIRECT("高校"&amp;高校一覧表!C61&amp;"選手データ!1:1"),0),0))</f>
        <v/>
      </c>
      <c r="I120" t="str">
        <f ca="1">IF(高校一覧表!E61="","",高校一覧表!E61)</f>
        <v/>
      </c>
      <c r="J120" t="str">
        <f ca="1">IF(高校一覧表!D61="","",VLOOKUP(高校一覧表!D61,INDIRECT("高校"&amp;高校一覧表!C61&amp;"選手データ!A:O"),MATCH("FAMILY NAME",INDIRECT("高校"&amp;高校一覧表!C61&amp;"選手データ!1:1"),0),0)&amp;" "&amp;VLOOKUP(高校一覧表!D61,INDIRECT("高校"&amp;高校一覧表!C61&amp;"選手データ!A:O"),MATCH("Firstname",INDIRECT("高校"&amp;高校一覧表!C61&amp;"選手データ!1:1"),0),0))</f>
        <v/>
      </c>
      <c r="K120" t="str">
        <f>IF(高校一覧表!D61="","","JPN")</f>
        <v/>
      </c>
      <c r="L120" t="str">
        <f>IF(高校一覧表!D61="","",IF(高校一覧表!C61="男",1,2))</f>
        <v/>
      </c>
      <c r="M120" t="str">
        <f>IF(高校一覧表!D61="","",高校一覧表!F61)</f>
        <v/>
      </c>
      <c r="N120" t="str">
        <f ca="1">IF(高校一覧表!D61="","",LEFT(VLOOKUP(高校一覧表!D61,INDIRECT("高校"&amp;高校一覧表!C61&amp;"選手データ!A:O"),MATCH("Birthday",INDIRECT("高校"&amp;高校一覧表!C61&amp;"選手データ!1:1"),0),0),4))</f>
        <v/>
      </c>
      <c r="O120" t="str">
        <f>IF(高校一覧表!D61="","","0")</f>
        <v/>
      </c>
      <c r="P120" t="str">
        <f>IF(高校一覧表!D61="","","千葉")</f>
        <v/>
      </c>
      <c r="R120" t="str">
        <f>IF(高校一覧表!G61="","",VLOOKUP(高校一覧表!G61,競技csv!$A:$O,MATCH("競技コード",競技csv!$1:$1,0),0))</f>
        <v/>
      </c>
      <c r="S120" t="str" cm="1">
        <f t="array" ref="S120">IF(高校一覧表!J61="","",高校一覧表!J61&amp;".")&amp;_xlfn.IFS(高校一覧表!K61="","",VLOOKUP(R120,競技csv!$B:$O,2,0)&lt;=31,TEXT(高校一覧表!K61,"00")&amp;".",TRUE,TEXT(高校一覧表!K61,"00")&amp;"m")&amp;IF(高校一覧表!L61="","",TEXT(高校一覧表!L61,"00"))</f>
        <v/>
      </c>
      <c r="T120" t="str">
        <f>IF(高校一覧表!G61="","","0")</f>
        <v/>
      </c>
      <c r="U120" t="str">
        <f>IF(高校一覧表!G61="","","2")</f>
        <v/>
      </c>
      <c r="V120" t="str">
        <f>IF(高校一覧表!M61="","",VLOOKUP(高校一覧表!M61,競技csv!$A:$O,MATCH("競技コード",競技csv!$1:$1,0),0))</f>
        <v/>
      </c>
      <c r="W120" t="str" cm="1">
        <f t="array" ref="W120">IF(高校一覧表!P61="","",高校一覧表!P61&amp;".")&amp;_xlfn.IFS(高校一覧表!Q61="","",VLOOKUP(V120,競技csv!$B:$O,2,0)&lt;=31,TEXT(高校一覧表!Q61,"00")&amp;".",TRUE,TEXT(高校一覧表!Q61,"00")&amp;"m")&amp;IF(高校一覧表!R61="","",TEXT(高校一覧表!R61,"00"))</f>
        <v/>
      </c>
      <c r="X120" t="str">
        <f>IF(高校一覧表!M61="","","0")</f>
        <v/>
      </c>
      <c r="Y120" t="str">
        <f>IF(高校一覧表!M61="","","2")</f>
        <v/>
      </c>
      <c r="Z120" t="str">
        <f>IF(高校一覧表!S61="","",VLOOKUP(高校一覧表!C61&amp;"子4X100mR",競技csv!A:O,MATCH("競技コード",競技csv!$1:$1,0),0))</f>
        <v/>
      </c>
      <c r="AA120" t="str">
        <f>IF(高校一覧表!T61="","",高校一覧表!T61&amp;".")&amp;IF(高校一覧表!U61="","",TEXT(高校一覧表!U61,"00")&amp;".")&amp;IF(高校一覧表!V61="","",TEXT(高校一覧表!V61,"00"))</f>
        <v/>
      </c>
      <c r="AB120" t="str">
        <f>IF(高校一覧表!S61="","","0")</f>
        <v/>
      </c>
      <c r="AC120" t="str">
        <f>IF(高校一覧表!S61="","","2")</f>
        <v/>
      </c>
    </row>
    <row r="121" spans="1:29" x14ac:dyDescent="0.45">
      <c r="A121">
        <f t="shared" si="1"/>
        <v>0</v>
      </c>
      <c r="B121" t="str">
        <f>IF(高校一覧表!D62="","",IF(高校一覧表!C62="男",30000+高校一覧表!D62,40000+高校一覧表!D62))</f>
        <v/>
      </c>
      <c r="C121" t="str">
        <f ca="1">IF(高校一覧表!D62="","",VLOOKUP(VLOOKUP(高校一覧表!D62,INDIRECT("高校"&amp;高校一覧表!C62&amp;"選手データ!A:O"),MATCH("所属",INDIRECT("高校"&amp;高校一覧表!C62&amp;"選手データ!1:1"),0),0),所属csv!$A:$H,MATCH("所属コード",所属csv!$1:$1,0),0))</f>
        <v/>
      </c>
      <c r="F121" t="str">
        <f>IF(高校一覧表!D62="","",高校一覧表!D62)</f>
        <v/>
      </c>
      <c r="G121" t="str">
        <f ca="1">IF(高校一覧表!E62="","",高校一覧表!E62)</f>
        <v/>
      </c>
      <c r="H121" t="str">
        <f ca="1">IF(高校一覧表!D62="","",VLOOKUP(高校一覧表!D62,INDIRECT("高校"&amp;高校一覧表!C62&amp;"選手データ!A:O"),MATCH("ﾌﾘｶﾞﾅ(姓)",INDIRECT("高校"&amp;高校一覧表!C62&amp;"選手データ!1:1"),0),0)&amp;" "&amp;VLOOKUP(高校一覧表!D62,INDIRECT("高校"&amp;高校一覧表!C62&amp;"選手データ!A:O"),MATCH("ﾌﾘｶﾞﾅ(名)",INDIRECT("高校"&amp;高校一覧表!C62&amp;"選手データ!1:1"),0),0))</f>
        <v/>
      </c>
      <c r="I121" t="str">
        <f ca="1">IF(高校一覧表!E62="","",高校一覧表!E62)</f>
        <v/>
      </c>
      <c r="J121" t="str">
        <f ca="1">IF(高校一覧表!D62="","",VLOOKUP(高校一覧表!D62,INDIRECT("高校"&amp;高校一覧表!C62&amp;"選手データ!A:O"),MATCH("FAMILY NAME",INDIRECT("高校"&amp;高校一覧表!C62&amp;"選手データ!1:1"),0),0)&amp;" "&amp;VLOOKUP(高校一覧表!D62,INDIRECT("高校"&amp;高校一覧表!C62&amp;"選手データ!A:O"),MATCH("Firstname",INDIRECT("高校"&amp;高校一覧表!C62&amp;"選手データ!1:1"),0),0))</f>
        <v/>
      </c>
      <c r="K121" t="str">
        <f>IF(高校一覧表!D62="","","JPN")</f>
        <v/>
      </c>
      <c r="L121" t="str">
        <f>IF(高校一覧表!D62="","",IF(高校一覧表!C62="男",1,2))</f>
        <v/>
      </c>
      <c r="M121" t="str">
        <f>IF(高校一覧表!D62="","",高校一覧表!F62)</f>
        <v/>
      </c>
      <c r="N121" t="str">
        <f ca="1">IF(高校一覧表!D62="","",LEFT(VLOOKUP(高校一覧表!D62,INDIRECT("高校"&amp;高校一覧表!C62&amp;"選手データ!A:O"),MATCH("Birthday",INDIRECT("高校"&amp;高校一覧表!C62&amp;"選手データ!1:1"),0),0),4))</f>
        <v/>
      </c>
      <c r="O121" t="str">
        <f>IF(高校一覧表!D62="","","0")</f>
        <v/>
      </c>
      <c r="P121" t="str">
        <f>IF(高校一覧表!D62="","","千葉")</f>
        <v/>
      </c>
      <c r="R121" t="str">
        <f>IF(高校一覧表!G62="","",VLOOKUP(高校一覧表!G62,競技csv!$A:$O,MATCH("競技コード",競技csv!$1:$1,0),0))</f>
        <v/>
      </c>
      <c r="S121" t="str" cm="1">
        <f t="array" ref="S121">IF(高校一覧表!J62="","",高校一覧表!J62&amp;".")&amp;_xlfn.IFS(高校一覧表!K62="","",VLOOKUP(R121,競技csv!$B:$O,2,0)&lt;=31,TEXT(高校一覧表!K62,"00")&amp;".",TRUE,TEXT(高校一覧表!K62,"00")&amp;"m")&amp;IF(高校一覧表!L62="","",TEXT(高校一覧表!L62,"00"))</f>
        <v/>
      </c>
      <c r="T121" t="str">
        <f>IF(高校一覧表!G62="","","0")</f>
        <v/>
      </c>
      <c r="U121" t="str">
        <f>IF(高校一覧表!G62="","","2")</f>
        <v/>
      </c>
      <c r="V121" t="str">
        <f>IF(高校一覧表!M62="","",VLOOKUP(高校一覧表!M62,競技csv!$A:$O,MATCH("競技コード",競技csv!$1:$1,0),0))</f>
        <v/>
      </c>
      <c r="W121" t="str" cm="1">
        <f t="array" ref="W121">IF(高校一覧表!P62="","",高校一覧表!P62&amp;".")&amp;_xlfn.IFS(高校一覧表!Q62="","",VLOOKUP(V121,競技csv!$B:$O,2,0)&lt;=31,TEXT(高校一覧表!Q62,"00")&amp;".",TRUE,TEXT(高校一覧表!Q62,"00")&amp;"m")&amp;IF(高校一覧表!R62="","",TEXT(高校一覧表!R62,"00"))</f>
        <v/>
      </c>
      <c r="X121" t="str">
        <f>IF(高校一覧表!M62="","","0")</f>
        <v/>
      </c>
      <c r="Y121" t="str">
        <f>IF(高校一覧表!M62="","","2")</f>
        <v/>
      </c>
      <c r="Z121" t="str">
        <f>IF(高校一覧表!S62="","",VLOOKUP(高校一覧表!C62&amp;"子4X100mR",競技csv!A:O,MATCH("競技コード",競技csv!$1:$1,0),0))</f>
        <v/>
      </c>
      <c r="AA121" t="str">
        <f>IF(高校一覧表!T62="","",高校一覧表!T62&amp;".")&amp;IF(高校一覧表!U62="","",TEXT(高校一覧表!U62,"00")&amp;".")&amp;IF(高校一覧表!V62="","",TEXT(高校一覧表!V62,"00"))</f>
        <v/>
      </c>
      <c r="AB121" t="str">
        <f>IF(高校一覧表!S62="","","0")</f>
        <v/>
      </c>
      <c r="AC121" t="str">
        <f>IF(高校一覧表!S62="","","2")</f>
        <v/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121"/>
  <sheetViews>
    <sheetView topLeftCell="A104" zoomScale="85" zoomScaleNormal="85" workbookViewId="0">
      <selection activeCell="A62" sqref="A62:P121"/>
    </sheetView>
  </sheetViews>
  <sheetFormatPr defaultRowHeight="18" x14ac:dyDescent="0.45"/>
  <sheetData>
    <row r="1" spans="1:16" x14ac:dyDescent="0.45">
      <c r="B1" t="s">
        <v>1493</v>
      </c>
      <c r="C1" t="s">
        <v>1349</v>
      </c>
      <c r="D1" t="s">
        <v>1494</v>
      </c>
      <c r="E1" t="s">
        <v>1495</v>
      </c>
      <c r="F1" t="s">
        <v>1496</v>
      </c>
      <c r="G1" t="s">
        <v>1497</v>
      </c>
      <c r="H1" t="s">
        <v>1498</v>
      </c>
      <c r="I1" t="s">
        <v>1338</v>
      </c>
      <c r="J1" t="s">
        <v>1499</v>
      </c>
      <c r="K1" t="s">
        <v>1330</v>
      </c>
      <c r="L1" t="s">
        <v>1334</v>
      </c>
      <c r="M1" t="s">
        <v>1500</v>
      </c>
      <c r="N1" t="s">
        <v>1501</v>
      </c>
      <c r="O1" t="s">
        <v>1502</v>
      </c>
      <c r="P1" t="s">
        <v>1503</v>
      </c>
    </row>
    <row r="2" spans="1:16" x14ac:dyDescent="0.45">
      <c r="A2">
        <f ca="1">IF(C2="",A1,A1+1)</f>
        <v>0</v>
      </c>
      <c r="B2" t="str">
        <f ca="1">IF(C2="","",VLOOKUP(中学一覧表!C3,中学一覧表!A:B,2,0)*10000+VLOOKUP(中学一覧表!S3,中学一覧表!A:B,2,0)+C2)</f>
        <v/>
      </c>
      <c r="C2" t="str">
        <f ca="1">IF(中学一覧表!S3="","",VLOOKUP(VLOOKUP(中学一覧表!D3,INDIRECT("中学"&amp;中学一覧表!C3&amp;"選手データ!A:O"),MATCH("所属",INDIRECT("中学"&amp;中学一覧表!C3&amp;"選手データ!1:1"),0),0),所属csv!$A:$H,MATCH("所属コード",所属csv!$1:$1,0),0))</f>
        <v/>
      </c>
      <c r="D2" t="str">
        <f ca="1">IF(C2="","",IF(COUNTIF(中学一覧表!W:W,中学一覧表!C3&amp;"Ｂ")=0,VLOOKUP(中学一覧表!D3,INDIRECT("中学"&amp;中学一覧表!C3&amp;"選手データ!A:O"),MATCH("所属",INDIRECT("中学"&amp;中学一覧表!C3&amp;"選手データ!1:1"),0),0),VLOOKUP(中学一覧表!D3,INDIRECT("中学"&amp;中学一覧表!C3&amp;"選手データ!A:O"),MATCH("所属",INDIRECT("中学"&amp;中学一覧表!C3&amp;"選手データ!1:1"),0),0)&amp;中学一覧表!S3))</f>
        <v/>
      </c>
      <c r="F2" t="str">
        <f ca="1">IF(D2="","",D2)</f>
        <v/>
      </c>
      <c r="I2" t="str">
        <f ca="1">IF(C2="","","JPN")</f>
        <v/>
      </c>
      <c r="J2" t="str">
        <f ca="1">IF(C2="","",中学一覧表!AD3)</f>
        <v/>
      </c>
      <c r="K2" t="str">
        <f ca="1">IF(C2="","",VLOOKUP(中学一覧表!C3,中学一覧表!A:B,2,0)*10000+中学一覧表!D3)</f>
        <v/>
      </c>
      <c r="L2" t="str">
        <f ca="1">IF(C2="","",中学一覧表!E3)</f>
        <v/>
      </c>
      <c r="M2" t="str">
        <f ca="1">IF(C2="","",VLOOKUP(中学一覧表!C3&amp;"子4X100mR",競技csv!A:O,MATCH("競技コード",競技csv!$1:$1,0),0))</f>
        <v/>
      </c>
      <c r="N2" t="str">
        <f ca="1">IF(C2="","",IF(中学一覧表!T3="","",中学一覧表!T3&amp;".")&amp;IF(中学一覧表!U3="","",TEXT(中学一覧表!U3,"00")&amp;".")&amp;IF(中学一覧表!V3="","",TEXT(中学一覧表!V3,"00")))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IF(C3="","",VLOOKUP(中学一覧表!C4,中学一覧表!A:B,2,0)*10000+VLOOKUP(中学一覧表!S4,中学一覧表!A:B,2,0)+C3)</f>
        <v/>
      </c>
      <c r="C3" t="str">
        <f ca="1">IF(中学一覧表!S4="","",VLOOKUP(VLOOKUP(中学一覧表!D4,INDIRECT("中学"&amp;中学一覧表!C4&amp;"選手データ!A:O"),MATCH("所属",INDIRECT("中学"&amp;中学一覧表!C4&amp;"選手データ!1:1"),0),0),所属csv!$A:$H,MATCH("所属コード",所属csv!$1:$1,0),0))</f>
        <v/>
      </c>
      <c r="D3" t="str">
        <f ca="1">IF(C3="","",IF(COUNTIF(中学一覧表!W:W,中学一覧表!C4&amp;"Ｂ")=0,VLOOKUP(中学一覧表!D4,INDIRECT("中学"&amp;中学一覧表!C4&amp;"選手データ!A:O"),MATCH("所属",INDIRECT("中学"&amp;中学一覧表!C4&amp;"選手データ!1:1"),0),0),VLOOKUP(中学一覧表!D4,INDIRECT("中学"&amp;中学一覧表!C4&amp;"選手データ!A:O"),MATCH("所属",INDIRECT("中学"&amp;中学一覧表!C4&amp;"選手データ!1:1"),0),0)&amp;中学一覧表!S4))</f>
        <v/>
      </c>
      <c r="F3" t="str">
        <f t="shared" ref="F3:F62" ca="1" si="1">IF(D3="","",D3)</f>
        <v/>
      </c>
      <c r="I3" t="str">
        <f t="shared" ref="I3:I62" ca="1" si="2">IF(C3="","","JPN")</f>
        <v/>
      </c>
      <c r="J3" t="str">
        <f ca="1">IF(C3="","",中学一覧表!AD4)</f>
        <v/>
      </c>
      <c r="K3" t="str">
        <f ca="1">IF(C3="","",VLOOKUP(中学一覧表!C4,中学一覧表!A:B,2,0)*10000+中学一覧表!D4)</f>
        <v/>
      </c>
      <c r="L3" t="str">
        <f ca="1">IF(C3="","",中学一覧表!E4)</f>
        <v/>
      </c>
      <c r="M3" t="str">
        <f ca="1">IF(C3="","",VLOOKUP(中学一覧表!C4&amp;"子4X100mR",競技csv!A:O,MATCH("競技コード",競技csv!$1:$1,0),0))</f>
        <v/>
      </c>
      <c r="N3" t="str">
        <f ca="1">IF(C3="","",IF(中学一覧表!T4="","",中学一覧表!T4&amp;".")&amp;IF(中学一覧表!U4="","",TEXT(中学一覧表!U4,"00")&amp;".")&amp;IF(中学一覧表!V4="","",TEXT(中学一覧表!V4,"00")))</f>
        <v/>
      </c>
      <c r="O3" t="str">
        <f t="shared" ref="O3:O62" ca="1" si="3">IF(C3="","","0")</f>
        <v/>
      </c>
      <c r="P3" t="str">
        <f t="shared" ref="P3:P62" ca="1" si="4">IF(C3="","","2")</f>
        <v/>
      </c>
    </row>
    <row r="4" spans="1:16" x14ac:dyDescent="0.45">
      <c r="A4">
        <f t="shared" ca="1" si="0"/>
        <v>0</v>
      </c>
      <c r="B4" t="str">
        <f ca="1">IF(C4="","",VLOOKUP(中学一覧表!C5,中学一覧表!A:B,2,0)*10000+VLOOKUP(中学一覧表!S5,中学一覧表!A:B,2,0)+C4)</f>
        <v/>
      </c>
      <c r="C4" t="str">
        <f ca="1">IF(中学一覧表!S5="","",VLOOKUP(VLOOKUP(中学一覧表!D5,INDIRECT("中学"&amp;中学一覧表!C5&amp;"選手データ!A:O"),MATCH("所属",INDIRECT("中学"&amp;中学一覧表!C5&amp;"選手データ!1:1"),0),0),所属csv!$A:$H,MATCH("所属コード",所属csv!$1:$1,0),0))</f>
        <v/>
      </c>
      <c r="D4" t="str">
        <f ca="1">IF(C4="","",IF(COUNTIF(中学一覧表!W:W,中学一覧表!C5&amp;"Ｂ")=0,VLOOKUP(中学一覧表!D5,INDIRECT("中学"&amp;中学一覧表!C5&amp;"選手データ!A:O"),MATCH("所属",INDIRECT("中学"&amp;中学一覧表!C5&amp;"選手データ!1:1"),0),0),VLOOKUP(中学一覧表!D5,INDIRECT("中学"&amp;中学一覧表!C5&amp;"選手データ!A:O"),MATCH("所属",INDIRECT("中学"&amp;中学一覧表!C5&amp;"選手データ!1:1"),0),0)&amp;中学一覧表!S5))</f>
        <v/>
      </c>
      <c r="F4" t="str">
        <f t="shared" ca="1" si="1"/>
        <v/>
      </c>
      <c r="I4" t="str">
        <f t="shared" ca="1" si="2"/>
        <v/>
      </c>
      <c r="J4" t="str">
        <f ca="1">IF(C4="","",中学一覧表!AD5)</f>
        <v/>
      </c>
      <c r="K4" t="str">
        <f ca="1">IF(C4="","",VLOOKUP(中学一覧表!C5,中学一覧表!A:B,2,0)*10000+中学一覧表!D5)</f>
        <v/>
      </c>
      <c r="L4" t="str">
        <f ca="1">IF(C4="","",中学一覧表!E5)</f>
        <v/>
      </c>
      <c r="M4" t="str">
        <f ca="1">IF(C4="","",VLOOKUP(中学一覧表!C5&amp;"子4X100mR",競技csv!A:O,MATCH("競技コード",競技csv!$1:$1,0),0))</f>
        <v/>
      </c>
      <c r="N4" t="str">
        <f ca="1">IF(C4="","",IF(中学一覧表!T5="","",中学一覧表!T5&amp;".")&amp;IF(中学一覧表!U5="","",TEXT(中学一覧表!U5,"00")&amp;".")&amp;IF(中学一覧表!V5="","",TEXT(中学一覧表!V5,"00")))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IF(C5="","",VLOOKUP(中学一覧表!C6,中学一覧表!A:B,2,0)*10000+VLOOKUP(中学一覧表!S6,中学一覧表!A:B,2,0)+C5)</f>
        <v/>
      </c>
      <c r="C5" t="str">
        <f ca="1">IF(中学一覧表!S6="","",VLOOKUP(VLOOKUP(中学一覧表!D6,INDIRECT("中学"&amp;中学一覧表!C6&amp;"選手データ!A:O"),MATCH("所属",INDIRECT("中学"&amp;中学一覧表!C6&amp;"選手データ!1:1"),0),0),所属csv!$A:$H,MATCH("所属コード",所属csv!$1:$1,0),0))</f>
        <v/>
      </c>
      <c r="D5" t="str">
        <f ca="1">IF(C5="","",IF(COUNTIF(中学一覧表!W:W,中学一覧表!C6&amp;"Ｂ")=0,VLOOKUP(中学一覧表!D6,INDIRECT("中学"&amp;中学一覧表!C6&amp;"選手データ!A:O"),MATCH("所属",INDIRECT("中学"&amp;中学一覧表!C6&amp;"選手データ!1:1"),0),0),VLOOKUP(中学一覧表!D6,INDIRECT("中学"&amp;中学一覧表!C6&amp;"選手データ!A:O"),MATCH("所属",INDIRECT("中学"&amp;中学一覧表!C6&amp;"選手データ!1:1"),0),0)&amp;中学一覧表!S6))</f>
        <v/>
      </c>
      <c r="F5" t="str">
        <f t="shared" ca="1" si="1"/>
        <v/>
      </c>
      <c r="I5" t="str">
        <f t="shared" ca="1" si="2"/>
        <v/>
      </c>
      <c r="J5" t="str">
        <f ca="1">IF(C5="","",中学一覧表!AD6)</f>
        <v/>
      </c>
      <c r="K5" t="str">
        <f ca="1">IF(C5="","",VLOOKUP(中学一覧表!C6,中学一覧表!A:B,2,0)*10000+中学一覧表!D6)</f>
        <v/>
      </c>
      <c r="L5" t="str">
        <f ca="1">IF(C5="","",中学一覧表!E6)</f>
        <v/>
      </c>
      <c r="M5" t="str">
        <f ca="1">IF(C5="","",VLOOKUP(中学一覧表!C6&amp;"子4X100mR",競技csv!A:O,MATCH("競技コード",競技csv!$1:$1,0),0))</f>
        <v/>
      </c>
      <c r="N5" t="str">
        <f ca="1">IF(C5="","",IF(中学一覧表!T6="","",中学一覧表!T6&amp;".")&amp;IF(中学一覧表!U6="","",TEXT(中学一覧表!U6,"00")&amp;".")&amp;IF(中学一覧表!V6="","",TEXT(中学一覧表!V6,"00")))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IF(C6="","",VLOOKUP(中学一覧表!C7,中学一覧表!A:B,2,0)*10000+VLOOKUP(中学一覧表!S7,中学一覧表!A:B,2,0)+C6)</f>
        <v/>
      </c>
      <c r="C6" t="str">
        <f ca="1">IF(中学一覧表!S7="","",VLOOKUP(VLOOKUP(中学一覧表!D7,INDIRECT("中学"&amp;中学一覧表!C7&amp;"選手データ!A:O"),MATCH("所属",INDIRECT("中学"&amp;中学一覧表!C7&amp;"選手データ!1:1"),0),0),所属csv!$A:$H,MATCH("所属コード",所属csv!$1:$1,0),0))</f>
        <v/>
      </c>
      <c r="D6" t="str">
        <f ca="1">IF(C6="","",IF(COUNTIF(中学一覧表!W:W,中学一覧表!C7&amp;"Ｂ")=0,VLOOKUP(中学一覧表!D7,INDIRECT("中学"&amp;中学一覧表!C7&amp;"選手データ!A:O"),MATCH("所属",INDIRECT("中学"&amp;中学一覧表!C7&amp;"選手データ!1:1"),0),0),VLOOKUP(中学一覧表!D7,INDIRECT("中学"&amp;中学一覧表!C7&amp;"選手データ!A:O"),MATCH("所属",INDIRECT("中学"&amp;中学一覧表!C7&amp;"選手データ!1:1"),0),0)&amp;中学一覧表!S7))</f>
        <v/>
      </c>
      <c r="F6" t="str">
        <f t="shared" ca="1" si="1"/>
        <v/>
      </c>
      <c r="I6" t="str">
        <f t="shared" ca="1" si="2"/>
        <v/>
      </c>
      <c r="J6" t="str">
        <f ca="1">IF(C6="","",中学一覧表!AD7)</f>
        <v/>
      </c>
      <c r="K6" t="str">
        <f ca="1">IF(C6="","",VLOOKUP(中学一覧表!C7,中学一覧表!A:B,2,0)*10000+中学一覧表!D7)</f>
        <v/>
      </c>
      <c r="L6" t="str">
        <f ca="1">IF(C6="","",中学一覧表!E7)</f>
        <v/>
      </c>
      <c r="M6" t="str">
        <f ca="1">IF(C6="","",VLOOKUP(中学一覧表!C7&amp;"子4X100mR",競技csv!A:O,MATCH("競技コード",競技csv!$1:$1,0),0))</f>
        <v/>
      </c>
      <c r="N6" t="str">
        <f ca="1">IF(C6="","",IF(中学一覧表!T7="","",中学一覧表!T7&amp;".")&amp;IF(中学一覧表!U7="","",TEXT(中学一覧表!U7,"00")&amp;".")&amp;IF(中学一覧表!V7="","",TEXT(中学一覧表!V7,"00")))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IF(C7="","",VLOOKUP(中学一覧表!C8,中学一覧表!A:B,2,0)*10000+VLOOKUP(中学一覧表!S8,中学一覧表!A:B,2,0)+C7)</f>
        <v/>
      </c>
      <c r="C7" t="str">
        <f ca="1">IF(中学一覧表!S8="","",VLOOKUP(VLOOKUP(中学一覧表!D8,INDIRECT("中学"&amp;中学一覧表!C8&amp;"選手データ!A:O"),MATCH("所属",INDIRECT("中学"&amp;中学一覧表!C8&amp;"選手データ!1:1"),0),0),所属csv!$A:$H,MATCH("所属コード",所属csv!$1:$1,0),0))</f>
        <v/>
      </c>
      <c r="D7" t="str">
        <f ca="1">IF(C7="","",IF(COUNTIF(中学一覧表!W:W,中学一覧表!C8&amp;"Ｂ")=0,VLOOKUP(中学一覧表!D8,INDIRECT("中学"&amp;中学一覧表!C8&amp;"選手データ!A:O"),MATCH("所属",INDIRECT("中学"&amp;中学一覧表!C8&amp;"選手データ!1:1"),0),0),VLOOKUP(中学一覧表!D8,INDIRECT("中学"&amp;中学一覧表!C8&amp;"選手データ!A:O"),MATCH("所属",INDIRECT("中学"&amp;中学一覧表!C8&amp;"選手データ!1:1"),0),0)&amp;中学一覧表!S8))</f>
        <v/>
      </c>
      <c r="F7" t="str">
        <f t="shared" ca="1" si="1"/>
        <v/>
      </c>
      <c r="I7" t="str">
        <f t="shared" ca="1" si="2"/>
        <v/>
      </c>
      <c r="J7" t="str">
        <f ca="1">IF(C7="","",中学一覧表!AD8)</f>
        <v/>
      </c>
      <c r="K7" t="str">
        <f ca="1">IF(C7="","",VLOOKUP(中学一覧表!C8,中学一覧表!A:B,2,0)*10000+中学一覧表!D8)</f>
        <v/>
      </c>
      <c r="L7" t="str">
        <f ca="1">IF(C7="","",中学一覧表!E8)</f>
        <v/>
      </c>
      <c r="M7" t="str">
        <f ca="1">IF(C7="","",VLOOKUP(中学一覧表!C8&amp;"子4X100mR",競技csv!A:O,MATCH("競技コード",競技csv!$1:$1,0),0))</f>
        <v/>
      </c>
      <c r="N7" t="str">
        <f ca="1">IF(C7="","",IF(中学一覧表!T8="","",中学一覧表!T8&amp;".")&amp;IF(中学一覧表!U8="","",TEXT(中学一覧表!U8,"00")&amp;".")&amp;IF(中学一覧表!V8="","",TEXT(中学一覧表!V8,"00")))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IF(C8="","",VLOOKUP(中学一覧表!C9,中学一覧表!A:B,2,0)*10000+VLOOKUP(中学一覧表!S9,中学一覧表!A:B,2,0)+C8)</f>
        <v/>
      </c>
      <c r="C8" t="str">
        <f ca="1">IF(中学一覧表!S9="","",VLOOKUP(VLOOKUP(中学一覧表!D9,INDIRECT("中学"&amp;中学一覧表!C9&amp;"選手データ!A:O"),MATCH("所属",INDIRECT("中学"&amp;中学一覧表!C9&amp;"選手データ!1:1"),0),0),所属csv!$A:$H,MATCH("所属コード",所属csv!$1:$1,0),0))</f>
        <v/>
      </c>
      <c r="D8" t="str">
        <f ca="1">IF(C8="","",IF(COUNTIF(中学一覧表!W:W,中学一覧表!C9&amp;"Ｂ")=0,VLOOKUP(中学一覧表!D9,INDIRECT("中学"&amp;中学一覧表!C9&amp;"選手データ!A:O"),MATCH("所属",INDIRECT("中学"&amp;中学一覧表!C9&amp;"選手データ!1:1"),0),0),VLOOKUP(中学一覧表!D9,INDIRECT("中学"&amp;中学一覧表!C9&amp;"選手データ!A:O"),MATCH("所属",INDIRECT("中学"&amp;中学一覧表!C9&amp;"選手データ!1:1"),0),0)&amp;中学一覧表!S9))</f>
        <v/>
      </c>
      <c r="F8" t="str">
        <f t="shared" ca="1" si="1"/>
        <v/>
      </c>
      <c r="I8" t="str">
        <f t="shared" ca="1" si="2"/>
        <v/>
      </c>
      <c r="J8" t="str">
        <f ca="1">IF(C8="","",中学一覧表!AD9)</f>
        <v/>
      </c>
      <c r="K8" t="str">
        <f ca="1">IF(C8="","",VLOOKUP(中学一覧表!C9,中学一覧表!A:B,2,0)*10000+中学一覧表!D9)</f>
        <v/>
      </c>
      <c r="L8" t="str">
        <f ca="1">IF(C8="","",中学一覧表!E9)</f>
        <v/>
      </c>
      <c r="M8" t="str">
        <f ca="1">IF(C8="","",VLOOKUP(中学一覧表!C9&amp;"子4X100mR",競技csv!A:O,MATCH("競技コード",競技csv!$1:$1,0),0))</f>
        <v/>
      </c>
      <c r="N8" t="str">
        <f ca="1">IF(C8="","",IF(中学一覧表!T9="","",中学一覧表!T9&amp;".")&amp;IF(中学一覧表!U9="","",TEXT(中学一覧表!U9,"00")&amp;".")&amp;IF(中学一覧表!V9="","",TEXT(中学一覧表!V9,"00")))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IF(C9="","",VLOOKUP(中学一覧表!C10,中学一覧表!A:B,2,0)*10000+VLOOKUP(中学一覧表!S10,中学一覧表!A:B,2,0)+C9)</f>
        <v/>
      </c>
      <c r="C9" t="str">
        <f ca="1">IF(中学一覧表!S10="","",VLOOKUP(VLOOKUP(中学一覧表!D10,INDIRECT("中学"&amp;中学一覧表!C10&amp;"選手データ!A:O"),MATCH("所属",INDIRECT("中学"&amp;中学一覧表!C10&amp;"選手データ!1:1"),0),0),所属csv!$A:$H,MATCH("所属コード",所属csv!$1:$1,0),0))</f>
        <v/>
      </c>
      <c r="D9" t="str">
        <f ca="1">IF(C9="","",IF(COUNTIF(中学一覧表!W:W,中学一覧表!C10&amp;"Ｂ")=0,VLOOKUP(中学一覧表!D10,INDIRECT("中学"&amp;中学一覧表!C10&amp;"選手データ!A:O"),MATCH("所属",INDIRECT("中学"&amp;中学一覧表!C10&amp;"選手データ!1:1"),0),0),VLOOKUP(中学一覧表!D10,INDIRECT("中学"&amp;中学一覧表!C10&amp;"選手データ!A:O"),MATCH("所属",INDIRECT("中学"&amp;中学一覧表!C10&amp;"選手データ!1:1"),0),0)&amp;中学一覧表!S10))</f>
        <v/>
      </c>
      <c r="F9" t="str">
        <f t="shared" ca="1" si="1"/>
        <v/>
      </c>
      <c r="I9" t="str">
        <f t="shared" ca="1" si="2"/>
        <v/>
      </c>
      <c r="J9" t="str">
        <f ca="1">IF(C9="","",中学一覧表!AD10)</f>
        <v/>
      </c>
      <c r="K9" t="str">
        <f ca="1">IF(C9="","",VLOOKUP(中学一覧表!C10,中学一覧表!A:B,2,0)*10000+中学一覧表!D10)</f>
        <v/>
      </c>
      <c r="L9" t="str">
        <f ca="1">IF(C9="","",中学一覧表!E10)</f>
        <v/>
      </c>
      <c r="M9" t="str">
        <f ca="1">IF(C9="","",VLOOKUP(中学一覧表!C10&amp;"子4X100mR",競技csv!A:O,MATCH("競技コード",競技csv!$1:$1,0),0))</f>
        <v/>
      </c>
      <c r="N9" t="str">
        <f ca="1">IF(C9="","",IF(中学一覧表!T10="","",中学一覧表!T10&amp;".")&amp;IF(中学一覧表!U10="","",TEXT(中学一覧表!U10,"00")&amp;".")&amp;IF(中学一覧表!V10="","",TEXT(中学一覧表!V10,"00")))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IF(C10="","",VLOOKUP(中学一覧表!C11,中学一覧表!A:B,2,0)*10000+VLOOKUP(中学一覧表!S11,中学一覧表!A:B,2,0)+C10)</f>
        <v/>
      </c>
      <c r="C10" t="str">
        <f ca="1">IF(中学一覧表!S11="","",VLOOKUP(VLOOKUP(中学一覧表!D11,INDIRECT("中学"&amp;中学一覧表!C11&amp;"選手データ!A:O"),MATCH("所属",INDIRECT("中学"&amp;中学一覧表!C11&amp;"選手データ!1:1"),0),0),所属csv!$A:$H,MATCH("所属コード",所属csv!$1:$1,0),0))</f>
        <v/>
      </c>
      <c r="D10" t="str">
        <f ca="1">IF(C10="","",IF(COUNTIF(中学一覧表!W:W,中学一覧表!C11&amp;"Ｂ")=0,VLOOKUP(中学一覧表!D11,INDIRECT("中学"&amp;中学一覧表!C11&amp;"選手データ!A:O"),MATCH("所属",INDIRECT("中学"&amp;中学一覧表!C11&amp;"選手データ!1:1"),0),0),VLOOKUP(中学一覧表!D11,INDIRECT("中学"&amp;中学一覧表!C11&amp;"選手データ!A:O"),MATCH("所属",INDIRECT("中学"&amp;中学一覧表!C11&amp;"選手データ!1:1"),0),0)&amp;中学一覧表!S11))</f>
        <v/>
      </c>
      <c r="F10" t="str">
        <f t="shared" ca="1" si="1"/>
        <v/>
      </c>
      <c r="I10" t="str">
        <f t="shared" ca="1" si="2"/>
        <v/>
      </c>
      <c r="J10" t="str">
        <f ca="1">IF(C10="","",中学一覧表!AD11)</f>
        <v/>
      </c>
      <c r="K10" t="str">
        <f ca="1">IF(C10="","",VLOOKUP(中学一覧表!C11,中学一覧表!A:B,2,0)*10000+中学一覧表!D11)</f>
        <v/>
      </c>
      <c r="L10" t="str">
        <f ca="1">IF(C10="","",中学一覧表!E11)</f>
        <v/>
      </c>
      <c r="M10" t="str">
        <f ca="1">IF(C10="","",VLOOKUP(中学一覧表!C11&amp;"子4X100mR",競技csv!A:O,MATCH("競技コード",競技csv!$1:$1,0),0))</f>
        <v/>
      </c>
      <c r="N10" t="str">
        <f ca="1">IF(C10="","",IF(中学一覧表!T11="","",中学一覧表!T11&amp;".")&amp;IF(中学一覧表!U11="","",TEXT(中学一覧表!U11,"00")&amp;".")&amp;IF(中学一覧表!V11="","",TEXT(中学一覧表!V11,"00")))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IF(C11="","",VLOOKUP(中学一覧表!C12,中学一覧表!A:B,2,0)*10000+VLOOKUP(中学一覧表!S12,中学一覧表!A:B,2,0)+C11)</f>
        <v/>
      </c>
      <c r="C11" t="str">
        <f ca="1">IF(中学一覧表!S12="","",VLOOKUP(VLOOKUP(中学一覧表!D12,INDIRECT("中学"&amp;中学一覧表!C12&amp;"選手データ!A:O"),MATCH("所属",INDIRECT("中学"&amp;中学一覧表!C12&amp;"選手データ!1:1"),0),0),所属csv!$A:$H,MATCH("所属コード",所属csv!$1:$1,0),0))</f>
        <v/>
      </c>
      <c r="D11" t="str">
        <f ca="1">IF(C11="","",IF(COUNTIF(中学一覧表!W:W,中学一覧表!C12&amp;"Ｂ")=0,VLOOKUP(中学一覧表!D12,INDIRECT("中学"&amp;中学一覧表!C12&amp;"選手データ!A:O"),MATCH("所属",INDIRECT("中学"&amp;中学一覧表!C12&amp;"選手データ!1:1"),0),0),VLOOKUP(中学一覧表!D12,INDIRECT("中学"&amp;中学一覧表!C12&amp;"選手データ!A:O"),MATCH("所属",INDIRECT("中学"&amp;中学一覧表!C12&amp;"選手データ!1:1"),0),0)&amp;中学一覧表!S12))</f>
        <v/>
      </c>
      <c r="F11" t="str">
        <f t="shared" ca="1" si="1"/>
        <v/>
      </c>
      <c r="I11" t="str">
        <f t="shared" ca="1" si="2"/>
        <v/>
      </c>
      <c r="J11" t="str">
        <f ca="1">IF(C11="","",中学一覧表!AD12)</f>
        <v/>
      </c>
      <c r="K11" t="str">
        <f ca="1">IF(C11="","",VLOOKUP(中学一覧表!C12,中学一覧表!A:B,2,0)*10000+中学一覧表!D12)</f>
        <v/>
      </c>
      <c r="L11" t="str">
        <f ca="1">IF(C11="","",中学一覧表!E12)</f>
        <v/>
      </c>
      <c r="M11" t="str">
        <f ca="1">IF(C11="","",VLOOKUP(中学一覧表!C12&amp;"子4X100mR",競技csv!A:O,MATCH("競技コード",競技csv!$1:$1,0),0))</f>
        <v/>
      </c>
      <c r="N11" t="str">
        <f ca="1">IF(C11="","",IF(中学一覧表!T12="","",中学一覧表!T12&amp;".")&amp;IF(中学一覧表!U12="","",TEXT(中学一覧表!U12,"00")&amp;".")&amp;IF(中学一覧表!V12="","",TEXT(中学一覧表!V12,"00")))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IF(C12="","",VLOOKUP(中学一覧表!C13,中学一覧表!A:B,2,0)*10000+VLOOKUP(中学一覧表!S13,中学一覧表!A:B,2,0)+C12)</f>
        <v/>
      </c>
      <c r="C12" t="str">
        <f ca="1">IF(中学一覧表!S13="","",VLOOKUP(VLOOKUP(中学一覧表!D13,INDIRECT("中学"&amp;中学一覧表!C13&amp;"選手データ!A:O"),MATCH("所属",INDIRECT("中学"&amp;中学一覧表!C13&amp;"選手データ!1:1"),0),0),所属csv!$A:$H,MATCH("所属コード",所属csv!$1:$1,0),0))</f>
        <v/>
      </c>
      <c r="D12" t="str">
        <f ca="1">IF(C12="","",IF(COUNTIF(中学一覧表!W:W,中学一覧表!C13&amp;"Ｂ")=0,VLOOKUP(中学一覧表!D13,INDIRECT("中学"&amp;中学一覧表!C13&amp;"選手データ!A:O"),MATCH("所属",INDIRECT("中学"&amp;中学一覧表!C13&amp;"選手データ!1:1"),0),0),VLOOKUP(中学一覧表!D13,INDIRECT("中学"&amp;中学一覧表!C13&amp;"選手データ!A:O"),MATCH("所属",INDIRECT("中学"&amp;中学一覧表!C13&amp;"選手データ!1:1"),0),0)&amp;中学一覧表!S13))</f>
        <v/>
      </c>
      <c r="F12" t="str">
        <f t="shared" ca="1" si="1"/>
        <v/>
      </c>
      <c r="I12" t="str">
        <f t="shared" ca="1" si="2"/>
        <v/>
      </c>
      <c r="J12" t="str">
        <f ca="1">IF(C12="","",中学一覧表!AD13)</f>
        <v/>
      </c>
      <c r="K12" t="str">
        <f ca="1">IF(C12="","",VLOOKUP(中学一覧表!C13,中学一覧表!A:B,2,0)*10000+中学一覧表!D13)</f>
        <v/>
      </c>
      <c r="L12" t="str">
        <f ca="1">IF(C12="","",中学一覧表!E13)</f>
        <v/>
      </c>
      <c r="M12" t="str">
        <f ca="1">IF(C12="","",VLOOKUP(中学一覧表!C13&amp;"子4X100mR",競技csv!A:O,MATCH("競技コード",競技csv!$1:$1,0),0))</f>
        <v/>
      </c>
      <c r="N12" t="str">
        <f ca="1">IF(C12="","",IF(中学一覧表!T13="","",中学一覧表!T13&amp;".")&amp;IF(中学一覧表!U13="","",TEXT(中学一覧表!U13,"00")&amp;".")&amp;IF(中学一覧表!V13="","",TEXT(中学一覧表!V13,"00")))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IF(C13="","",VLOOKUP(中学一覧表!C14,中学一覧表!A:B,2,0)*10000+VLOOKUP(中学一覧表!S14,中学一覧表!A:B,2,0)+C13)</f>
        <v/>
      </c>
      <c r="C13" t="str">
        <f ca="1">IF(中学一覧表!S14="","",VLOOKUP(VLOOKUP(中学一覧表!D14,INDIRECT("中学"&amp;中学一覧表!C14&amp;"選手データ!A:O"),MATCH("所属",INDIRECT("中学"&amp;中学一覧表!C14&amp;"選手データ!1:1"),0),0),所属csv!$A:$H,MATCH("所属コード",所属csv!$1:$1,0),0))</f>
        <v/>
      </c>
      <c r="D13" t="str">
        <f ca="1">IF(C13="","",IF(COUNTIF(中学一覧表!W:W,中学一覧表!C14&amp;"Ｂ")=0,VLOOKUP(中学一覧表!D14,INDIRECT("中学"&amp;中学一覧表!C14&amp;"選手データ!A:O"),MATCH("所属",INDIRECT("中学"&amp;中学一覧表!C14&amp;"選手データ!1:1"),0),0),VLOOKUP(中学一覧表!D14,INDIRECT("中学"&amp;中学一覧表!C14&amp;"選手データ!A:O"),MATCH("所属",INDIRECT("中学"&amp;中学一覧表!C14&amp;"選手データ!1:1"),0),0)&amp;中学一覧表!S14))</f>
        <v/>
      </c>
      <c r="F13" t="str">
        <f t="shared" ca="1" si="1"/>
        <v/>
      </c>
      <c r="I13" t="str">
        <f t="shared" ca="1" si="2"/>
        <v/>
      </c>
      <c r="J13" t="str">
        <f ca="1">IF(C13="","",中学一覧表!AD14)</f>
        <v/>
      </c>
      <c r="K13" t="str">
        <f ca="1">IF(C13="","",VLOOKUP(中学一覧表!C14,中学一覧表!A:B,2,0)*10000+中学一覧表!D14)</f>
        <v/>
      </c>
      <c r="L13" t="str">
        <f ca="1">IF(C13="","",中学一覧表!E14)</f>
        <v/>
      </c>
      <c r="M13" t="str">
        <f ca="1">IF(C13="","",VLOOKUP(中学一覧表!C14&amp;"子4X100mR",競技csv!A:O,MATCH("競技コード",競技csv!$1:$1,0),0))</f>
        <v/>
      </c>
      <c r="N13" t="str">
        <f ca="1">IF(C13="","",IF(中学一覧表!T14="","",中学一覧表!T14&amp;".")&amp;IF(中学一覧表!U14="","",TEXT(中学一覧表!U14,"00")&amp;".")&amp;IF(中学一覧表!V14="","",TEXT(中学一覧表!V14,"00")))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IF(C14="","",VLOOKUP(中学一覧表!C15,中学一覧表!A:B,2,0)*10000+VLOOKUP(中学一覧表!S15,中学一覧表!A:B,2,0)+C14)</f>
        <v/>
      </c>
      <c r="C14" t="str">
        <f ca="1">IF(中学一覧表!S15="","",VLOOKUP(VLOOKUP(中学一覧表!D15,INDIRECT("中学"&amp;中学一覧表!C15&amp;"選手データ!A:O"),MATCH("所属",INDIRECT("中学"&amp;中学一覧表!C15&amp;"選手データ!1:1"),0),0),所属csv!$A:$H,MATCH("所属コード",所属csv!$1:$1,0),0))</f>
        <v/>
      </c>
      <c r="D14" t="str">
        <f ca="1">IF(C14="","",IF(COUNTIF(中学一覧表!W:W,中学一覧表!C15&amp;"Ｂ")=0,VLOOKUP(中学一覧表!D15,INDIRECT("中学"&amp;中学一覧表!C15&amp;"選手データ!A:O"),MATCH("所属",INDIRECT("中学"&amp;中学一覧表!C15&amp;"選手データ!1:1"),0),0),VLOOKUP(中学一覧表!D15,INDIRECT("中学"&amp;中学一覧表!C15&amp;"選手データ!A:O"),MATCH("所属",INDIRECT("中学"&amp;中学一覧表!C15&amp;"選手データ!1:1"),0),0)&amp;中学一覧表!S15))</f>
        <v/>
      </c>
      <c r="F14" t="str">
        <f t="shared" ca="1" si="1"/>
        <v/>
      </c>
      <c r="I14" t="str">
        <f t="shared" ca="1" si="2"/>
        <v/>
      </c>
      <c r="J14" t="str">
        <f ca="1">IF(C14="","",中学一覧表!AD15)</f>
        <v/>
      </c>
      <c r="K14" t="str">
        <f ca="1">IF(C14="","",VLOOKUP(中学一覧表!C15,中学一覧表!A:B,2,0)*10000+中学一覧表!D15)</f>
        <v/>
      </c>
      <c r="L14" t="str">
        <f ca="1">IF(C14="","",中学一覧表!E15)</f>
        <v/>
      </c>
      <c r="M14" t="str">
        <f ca="1">IF(C14="","",VLOOKUP(中学一覧表!C15&amp;"子4X100mR",競技csv!A:O,MATCH("競技コード",競技csv!$1:$1,0),0))</f>
        <v/>
      </c>
      <c r="N14" t="str">
        <f ca="1">IF(C14="","",IF(中学一覧表!T15="","",中学一覧表!T15&amp;".")&amp;IF(中学一覧表!U15="","",TEXT(中学一覧表!U15,"00")&amp;".")&amp;IF(中学一覧表!V15="","",TEXT(中学一覧表!V15,"00")))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IF(C15="","",VLOOKUP(中学一覧表!C16,中学一覧表!A:B,2,0)*10000+VLOOKUP(中学一覧表!S16,中学一覧表!A:B,2,0)+C15)</f>
        <v/>
      </c>
      <c r="C15" t="str">
        <f ca="1">IF(中学一覧表!S16="","",VLOOKUP(VLOOKUP(中学一覧表!D16,INDIRECT("中学"&amp;中学一覧表!C16&amp;"選手データ!A:O"),MATCH("所属",INDIRECT("中学"&amp;中学一覧表!C16&amp;"選手データ!1:1"),0),0),所属csv!$A:$H,MATCH("所属コード",所属csv!$1:$1,0),0))</f>
        <v/>
      </c>
      <c r="D15" t="str">
        <f ca="1">IF(C15="","",IF(COUNTIF(中学一覧表!W:W,中学一覧表!C16&amp;"Ｂ")=0,VLOOKUP(中学一覧表!D16,INDIRECT("中学"&amp;中学一覧表!C16&amp;"選手データ!A:O"),MATCH("所属",INDIRECT("中学"&amp;中学一覧表!C16&amp;"選手データ!1:1"),0),0),VLOOKUP(中学一覧表!D16,INDIRECT("中学"&amp;中学一覧表!C16&amp;"選手データ!A:O"),MATCH("所属",INDIRECT("中学"&amp;中学一覧表!C16&amp;"選手データ!1:1"),0),0)&amp;中学一覧表!S16))</f>
        <v/>
      </c>
      <c r="F15" t="str">
        <f t="shared" ca="1" si="1"/>
        <v/>
      </c>
      <c r="I15" t="str">
        <f t="shared" ca="1" si="2"/>
        <v/>
      </c>
      <c r="J15" t="str">
        <f ca="1">IF(C15="","",中学一覧表!AD16)</f>
        <v/>
      </c>
      <c r="K15" t="str">
        <f ca="1">IF(C15="","",VLOOKUP(中学一覧表!C16,中学一覧表!A:B,2,0)*10000+中学一覧表!D16)</f>
        <v/>
      </c>
      <c r="L15" t="str">
        <f ca="1">IF(C15="","",中学一覧表!E16)</f>
        <v/>
      </c>
      <c r="M15" t="str">
        <f ca="1">IF(C15="","",VLOOKUP(中学一覧表!C16&amp;"子4X100mR",競技csv!A:O,MATCH("競技コード",競技csv!$1:$1,0),0))</f>
        <v/>
      </c>
      <c r="N15" t="str">
        <f ca="1">IF(C15="","",IF(中学一覧表!T16="","",中学一覧表!T16&amp;".")&amp;IF(中学一覧表!U16="","",TEXT(中学一覧表!U16,"00")&amp;".")&amp;IF(中学一覧表!V16="","",TEXT(中学一覧表!V16,"00")))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IF(C16="","",VLOOKUP(中学一覧表!C17,中学一覧表!A:B,2,0)*10000+VLOOKUP(中学一覧表!S17,中学一覧表!A:B,2,0)+C16)</f>
        <v/>
      </c>
      <c r="C16" t="str">
        <f ca="1">IF(中学一覧表!S17="","",VLOOKUP(VLOOKUP(中学一覧表!D17,INDIRECT("中学"&amp;中学一覧表!C17&amp;"選手データ!A:O"),MATCH("所属",INDIRECT("中学"&amp;中学一覧表!C17&amp;"選手データ!1:1"),0),0),所属csv!$A:$H,MATCH("所属コード",所属csv!$1:$1,0),0))</f>
        <v/>
      </c>
      <c r="D16" t="str">
        <f ca="1">IF(C16="","",IF(COUNTIF(中学一覧表!W:W,中学一覧表!C17&amp;"Ｂ")=0,VLOOKUP(中学一覧表!D17,INDIRECT("中学"&amp;中学一覧表!C17&amp;"選手データ!A:O"),MATCH("所属",INDIRECT("中学"&amp;中学一覧表!C17&amp;"選手データ!1:1"),0),0),VLOOKUP(中学一覧表!D17,INDIRECT("中学"&amp;中学一覧表!C17&amp;"選手データ!A:O"),MATCH("所属",INDIRECT("中学"&amp;中学一覧表!C17&amp;"選手データ!1:1"),0),0)&amp;中学一覧表!S17))</f>
        <v/>
      </c>
      <c r="F16" t="str">
        <f t="shared" ca="1" si="1"/>
        <v/>
      </c>
      <c r="I16" t="str">
        <f t="shared" ca="1" si="2"/>
        <v/>
      </c>
      <c r="J16" t="str">
        <f ca="1">IF(C16="","",中学一覧表!AD17)</f>
        <v/>
      </c>
      <c r="K16" t="str">
        <f ca="1">IF(C16="","",VLOOKUP(中学一覧表!C17,中学一覧表!A:B,2,0)*10000+中学一覧表!D17)</f>
        <v/>
      </c>
      <c r="L16" t="str">
        <f ca="1">IF(C16="","",中学一覧表!E17)</f>
        <v/>
      </c>
      <c r="M16" t="str">
        <f ca="1">IF(C16="","",VLOOKUP(中学一覧表!C17&amp;"子4X100mR",競技csv!A:O,MATCH("競技コード",競技csv!$1:$1,0),0))</f>
        <v/>
      </c>
      <c r="N16" t="str">
        <f ca="1">IF(C16="","",IF(中学一覧表!T17="","",中学一覧表!T17&amp;".")&amp;IF(中学一覧表!U17="","",TEXT(中学一覧表!U17,"00")&amp;".")&amp;IF(中学一覧表!V17="","",TEXT(中学一覧表!V17,"00")))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IF(C17="","",VLOOKUP(中学一覧表!C18,中学一覧表!A:B,2,0)*10000+VLOOKUP(中学一覧表!S18,中学一覧表!A:B,2,0)+C17)</f>
        <v/>
      </c>
      <c r="C17" t="str">
        <f ca="1">IF(中学一覧表!S18="","",VLOOKUP(VLOOKUP(中学一覧表!D18,INDIRECT("中学"&amp;中学一覧表!C18&amp;"選手データ!A:O"),MATCH("所属",INDIRECT("中学"&amp;中学一覧表!C18&amp;"選手データ!1:1"),0),0),所属csv!$A:$H,MATCH("所属コード",所属csv!$1:$1,0),0))</f>
        <v/>
      </c>
      <c r="D17" t="str">
        <f ca="1">IF(C17="","",IF(COUNTIF(中学一覧表!W:W,中学一覧表!C18&amp;"Ｂ")=0,VLOOKUP(中学一覧表!D18,INDIRECT("中学"&amp;中学一覧表!C18&amp;"選手データ!A:O"),MATCH("所属",INDIRECT("中学"&amp;中学一覧表!C18&amp;"選手データ!1:1"),0),0),VLOOKUP(中学一覧表!D18,INDIRECT("中学"&amp;中学一覧表!C18&amp;"選手データ!A:O"),MATCH("所属",INDIRECT("中学"&amp;中学一覧表!C18&amp;"選手データ!1:1"),0),0)&amp;中学一覧表!S18))</f>
        <v/>
      </c>
      <c r="F17" t="str">
        <f t="shared" ca="1" si="1"/>
        <v/>
      </c>
      <c r="I17" t="str">
        <f t="shared" ca="1" si="2"/>
        <v/>
      </c>
      <c r="J17" t="str">
        <f ca="1">IF(C17="","",中学一覧表!AD18)</f>
        <v/>
      </c>
      <c r="K17" t="str">
        <f ca="1">IF(C17="","",VLOOKUP(中学一覧表!C18,中学一覧表!A:B,2,0)*10000+中学一覧表!D18)</f>
        <v/>
      </c>
      <c r="L17" t="str">
        <f ca="1">IF(C17="","",中学一覧表!E18)</f>
        <v/>
      </c>
      <c r="M17" t="str">
        <f ca="1">IF(C17="","",VLOOKUP(中学一覧表!C18&amp;"子4X100mR",競技csv!A:O,MATCH("競技コード",競技csv!$1:$1,0),0))</f>
        <v/>
      </c>
      <c r="N17" t="str">
        <f ca="1">IF(C17="","",IF(中学一覧表!T18="","",中学一覧表!T18&amp;".")&amp;IF(中学一覧表!U18="","",TEXT(中学一覧表!U18,"00")&amp;".")&amp;IF(中学一覧表!V18="","",TEXT(中学一覧表!V18,"00")))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IF(C18="","",VLOOKUP(中学一覧表!C19,中学一覧表!A:B,2,0)*10000+VLOOKUP(中学一覧表!S19,中学一覧表!A:B,2,0)+C18)</f>
        <v/>
      </c>
      <c r="C18" t="str">
        <f ca="1">IF(中学一覧表!S19="","",VLOOKUP(VLOOKUP(中学一覧表!D19,INDIRECT("中学"&amp;中学一覧表!C19&amp;"選手データ!A:O"),MATCH("所属",INDIRECT("中学"&amp;中学一覧表!C19&amp;"選手データ!1:1"),0),0),所属csv!$A:$H,MATCH("所属コード",所属csv!$1:$1,0),0))</f>
        <v/>
      </c>
      <c r="D18" t="str">
        <f ca="1">IF(C18="","",IF(COUNTIF(中学一覧表!W:W,中学一覧表!C19&amp;"Ｂ")=0,VLOOKUP(中学一覧表!D19,INDIRECT("中学"&amp;中学一覧表!C19&amp;"選手データ!A:O"),MATCH("所属",INDIRECT("中学"&amp;中学一覧表!C19&amp;"選手データ!1:1"),0),0),VLOOKUP(中学一覧表!D19,INDIRECT("中学"&amp;中学一覧表!C19&amp;"選手データ!A:O"),MATCH("所属",INDIRECT("中学"&amp;中学一覧表!C19&amp;"選手データ!1:1"),0),0)&amp;中学一覧表!S19))</f>
        <v/>
      </c>
      <c r="F18" t="str">
        <f t="shared" ca="1" si="1"/>
        <v/>
      </c>
      <c r="I18" t="str">
        <f t="shared" ca="1" si="2"/>
        <v/>
      </c>
      <c r="J18" t="str">
        <f ca="1">IF(C18="","",中学一覧表!AD19)</f>
        <v/>
      </c>
      <c r="K18" t="str">
        <f ca="1">IF(C18="","",VLOOKUP(中学一覧表!C19,中学一覧表!A:B,2,0)*10000+中学一覧表!D19)</f>
        <v/>
      </c>
      <c r="L18" t="str">
        <f ca="1">IF(C18="","",中学一覧表!E19)</f>
        <v/>
      </c>
      <c r="M18" t="str">
        <f ca="1">IF(C18="","",VLOOKUP(中学一覧表!C19&amp;"子4X100mR",競技csv!A:O,MATCH("競技コード",競技csv!$1:$1,0),0))</f>
        <v/>
      </c>
      <c r="N18" t="str">
        <f ca="1">IF(C18="","",IF(中学一覧表!T19="","",中学一覧表!T19&amp;".")&amp;IF(中学一覧表!U19="","",TEXT(中学一覧表!U19,"00")&amp;".")&amp;IF(中学一覧表!V19="","",TEXT(中学一覧表!V19,"00")))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IF(C19="","",VLOOKUP(中学一覧表!C20,中学一覧表!A:B,2,0)*10000+VLOOKUP(中学一覧表!S20,中学一覧表!A:B,2,0)+C19)</f>
        <v/>
      </c>
      <c r="C19" t="str">
        <f ca="1">IF(中学一覧表!S20="","",VLOOKUP(VLOOKUP(中学一覧表!D20,INDIRECT("中学"&amp;中学一覧表!C20&amp;"選手データ!A:O"),MATCH("所属",INDIRECT("中学"&amp;中学一覧表!C20&amp;"選手データ!1:1"),0),0),所属csv!$A:$H,MATCH("所属コード",所属csv!$1:$1,0),0))</f>
        <v/>
      </c>
      <c r="D19" t="str">
        <f ca="1">IF(C19="","",IF(COUNTIF(中学一覧表!W:W,中学一覧表!C20&amp;"Ｂ")=0,VLOOKUP(中学一覧表!D20,INDIRECT("中学"&amp;中学一覧表!C20&amp;"選手データ!A:O"),MATCH("所属",INDIRECT("中学"&amp;中学一覧表!C20&amp;"選手データ!1:1"),0),0),VLOOKUP(中学一覧表!D20,INDIRECT("中学"&amp;中学一覧表!C20&amp;"選手データ!A:O"),MATCH("所属",INDIRECT("中学"&amp;中学一覧表!C20&amp;"選手データ!1:1"),0),0)&amp;中学一覧表!S20))</f>
        <v/>
      </c>
      <c r="F19" t="str">
        <f t="shared" ca="1" si="1"/>
        <v/>
      </c>
      <c r="I19" t="str">
        <f t="shared" ca="1" si="2"/>
        <v/>
      </c>
      <c r="J19" t="str">
        <f ca="1">IF(C19="","",中学一覧表!AD20)</f>
        <v/>
      </c>
      <c r="K19" t="str">
        <f ca="1">IF(C19="","",VLOOKUP(中学一覧表!C20,中学一覧表!A:B,2,0)*10000+中学一覧表!D20)</f>
        <v/>
      </c>
      <c r="L19" t="str">
        <f ca="1">IF(C19="","",中学一覧表!E20)</f>
        <v/>
      </c>
      <c r="M19" t="str">
        <f ca="1">IF(C19="","",VLOOKUP(中学一覧表!C20&amp;"子4X100mR",競技csv!A:O,MATCH("競技コード",競技csv!$1:$1,0),0))</f>
        <v/>
      </c>
      <c r="N19" t="str">
        <f ca="1">IF(C19="","",IF(中学一覧表!T20="","",中学一覧表!T20&amp;".")&amp;IF(中学一覧表!U20="","",TEXT(中学一覧表!U20,"00")&amp;".")&amp;IF(中学一覧表!V20="","",TEXT(中学一覧表!V20,"00")))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IF(C20="","",VLOOKUP(中学一覧表!C21,中学一覧表!A:B,2,0)*10000+VLOOKUP(中学一覧表!S21,中学一覧表!A:B,2,0)+C20)</f>
        <v/>
      </c>
      <c r="C20" t="str">
        <f ca="1">IF(中学一覧表!S21="","",VLOOKUP(VLOOKUP(中学一覧表!D21,INDIRECT("中学"&amp;中学一覧表!C21&amp;"選手データ!A:O"),MATCH("所属",INDIRECT("中学"&amp;中学一覧表!C21&amp;"選手データ!1:1"),0),0),所属csv!$A:$H,MATCH("所属コード",所属csv!$1:$1,0),0))</f>
        <v/>
      </c>
      <c r="D20" t="str">
        <f ca="1">IF(C20="","",IF(COUNTIF(中学一覧表!W:W,中学一覧表!C21&amp;"Ｂ")=0,VLOOKUP(中学一覧表!D21,INDIRECT("中学"&amp;中学一覧表!C21&amp;"選手データ!A:O"),MATCH("所属",INDIRECT("中学"&amp;中学一覧表!C21&amp;"選手データ!1:1"),0),0),VLOOKUP(中学一覧表!D21,INDIRECT("中学"&amp;中学一覧表!C21&amp;"選手データ!A:O"),MATCH("所属",INDIRECT("中学"&amp;中学一覧表!C21&amp;"選手データ!1:1"),0),0)&amp;中学一覧表!S21))</f>
        <v/>
      </c>
      <c r="F20" t="str">
        <f t="shared" ca="1" si="1"/>
        <v/>
      </c>
      <c r="I20" t="str">
        <f t="shared" ca="1" si="2"/>
        <v/>
      </c>
      <c r="J20" t="str">
        <f ca="1">IF(C20="","",中学一覧表!AD21)</f>
        <v/>
      </c>
      <c r="K20" t="str">
        <f ca="1">IF(C20="","",VLOOKUP(中学一覧表!C21,中学一覧表!A:B,2,0)*10000+中学一覧表!D21)</f>
        <v/>
      </c>
      <c r="L20" t="str">
        <f ca="1">IF(C20="","",中学一覧表!E21)</f>
        <v/>
      </c>
      <c r="M20" t="str">
        <f ca="1">IF(C20="","",VLOOKUP(中学一覧表!C21&amp;"子4X100mR",競技csv!A:O,MATCH("競技コード",競技csv!$1:$1,0),0))</f>
        <v/>
      </c>
      <c r="N20" t="str">
        <f ca="1">IF(C20="","",IF(中学一覧表!T21="","",中学一覧表!T21&amp;".")&amp;IF(中学一覧表!U21="","",TEXT(中学一覧表!U21,"00")&amp;".")&amp;IF(中学一覧表!V21="","",TEXT(中学一覧表!V21,"00")))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IF(C21="","",VLOOKUP(中学一覧表!C22,中学一覧表!A:B,2,0)*10000+VLOOKUP(中学一覧表!S22,中学一覧表!A:B,2,0)+C21)</f>
        <v/>
      </c>
      <c r="C21" t="str">
        <f ca="1">IF(中学一覧表!S22="","",VLOOKUP(VLOOKUP(中学一覧表!D22,INDIRECT("中学"&amp;中学一覧表!C22&amp;"選手データ!A:O"),MATCH("所属",INDIRECT("中学"&amp;中学一覧表!C22&amp;"選手データ!1:1"),0),0),所属csv!$A:$H,MATCH("所属コード",所属csv!$1:$1,0),0))</f>
        <v/>
      </c>
      <c r="D21" t="str">
        <f ca="1">IF(C21="","",IF(COUNTIF(中学一覧表!W:W,中学一覧表!C22&amp;"Ｂ")=0,VLOOKUP(中学一覧表!D22,INDIRECT("中学"&amp;中学一覧表!C22&amp;"選手データ!A:O"),MATCH("所属",INDIRECT("中学"&amp;中学一覧表!C22&amp;"選手データ!1:1"),0),0),VLOOKUP(中学一覧表!D22,INDIRECT("中学"&amp;中学一覧表!C22&amp;"選手データ!A:O"),MATCH("所属",INDIRECT("中学"&amp;中学一覧表!C22&amp;"選手データ!1:1"),0),0)&amp;中学一覧表!S22))</f>
        <v/>
      </c>
      <c r="F21" t="str">
        <f t="shared" ca="1" si="1"/>
        <v/>
      </c>
      <c r="I21" t="str">
        <f t="shared" ca="1" si="2"/>
        <v/>
      </c>
      <c r="J21" t="str">
        <f ca="1">IF(C21="","",中学一覧表!AD22)</f>
        <v/>
      </c>
      <c r="K21" t="str">
        <f ca="1">IF(C21="","",VLOOKUP(中学一覧表!C22,中学一覧表!A:B,2,0)*10000+中学一覧表!D22)</f>
        <v/>
      </c>
      <c r="L21" t="str">
        <f ca="1">IF(C21="","",中学一覧表!E22)</f>
        <v/>
      </c>
      <c r="M21" t="str">
        <f ca="1">IF(C21="","",VLOOKUP(中学一覧表!C22&amp;"子4X100mR",競技csv!A:O,MATCH("競技コード",競技csv!$1:$1,0),0))</f>
        <v/>
      </c>
      <c r="N21" t="str">
        <f ca="1">IF(C21="","",IF(中学一覧表!T22="","",中学一覧表!T22&amp;".")&amp;IF(中学一覧表!U22="","",TEXT(中学一覧表!U22,"00")&amp;".")&amp;IF(中学一覧表!V22="","",TEXT(中学一覧表!V22,"00")))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IF(C22="","",VLOOKUP(中学一覧表!C23,中学一覧表!A:B,2,0)*10000+VLOOKUP(中学一覧表!S23,中学一覧表!A:B,2,0)+C22)</f>
        <v/>
      </c>
      <c r="C22" t="str">
        <f ca="1">IF(中学一覧表!S23="","",VLOOKUP(VLOOKUP(中学一覧表!D23,INDIRECT("中学"&amp;中学一覧表!C23&amp;"選手データ!A:O"),MATCH("所属",INDIRECT("中学"&amp;中学一覧表!C23&amp;"選手データ!1:1"),0),0),所属csv!$A:$H,MATCH("所属コード",所属csv!$1:$1,0),0))</f>
        <v/>
      </c>
      <c r="D22" t="str">
        <f ca="1">IF(C22="","",IF(COUNTIF(中学一覧表!W:W,中学一覧表!C23&amp;"Ｂ")=0,VLOOKUP(中学一覧表!D23,INDIRECT("中学"&amp;中学一覧表!C23&amp;"選手データ!A:O"),MATCH("所属",INDIRECT("中学"&amp;中学一覧表!C23&amp;"選手データ!1:1"),0),0),VLOOKUP(中学一覧表!D23,INDIRECT("中学"&amp;中学一覧表!C23&amp;"選手データ!A:O"),MATCH("所属",INDIRECT("中学"&amp;中学一覧表!C23&amp;"選手データ!1:1"),0),0)&amp;中学一覧表!S23))</f>
        <v/>
      </c>
      <c r="F22" t="str">
        <f t="shared" ca="1" si="1"/>
        <v/>
      </c>
      <c r="I22" t="str">
        <f t="shared" ca="1" si="2"/>
        <v/>
      </c>
      <c r="J22" t="str">
        <f ca="1">IF(C22="","",中学一覧表!AD23)</f>
        <v/>
      </c>
      <c r="K22" t="str">
        <f ca="1">IF(C22="","",VLOOKUP(中学一覧表!C23,中学一覧表!A:B,2,0)*10000+中学一覧表!D23)</f>
        <v/>
      </c>
      <c r="L22" t="str">
        <f ca="1">IF(C22="","",中学一覧表!E23)</f>
        <v/>
      </c>
      <c r="M22" t="str">
        <f ca="1">IF(C22="","",VLOOKUP(中学一覧表!C23&amp;"子4X100mR",競技csv!A:O,MATCH("競技コード",競技csv!$1:$1,0),0))</f>
        <v/>
      </c>
      <c r="N22" t="str">
        <f ca="1">IF(C22="","",IF(中学一覧表!T23="","",中学一覧表!T23&amp;".")&amp;IF(中学一覧表!U23="","",TEXT(中学一覧表!U23,"00")&amp;".")&amp;IF(中学一覧表!V23="","",TEXT(中学一覧表!V23,"00")))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IF(C23="","",VLOOKUP(中学一覧表!C24,中学一覧表!A:B,2,0)*10000+VLOOKUP(中学一覧表!S24,中学一覧表!A:B,2,0)+C23)</f>
        <v/>
      </c>
      <c r="C23" t="str">
        <f ca="1">IF(中学一覧表!S24="","",VLOOKUP(VLOOKUP(中学一覧表!D24,INDIRECT("中学"&amp;中学一覧表!C24&amp;"選手データ!A:O"),MATCH("所属",INDIRECT("中学"&amp;中学一覧表!C24&amp;"選手データ!1:1"),0),0),所属csv!$A:$H,MATCH("所属コード",所属csv!$1:$1,0),0))</f>
        <v/>
      </c>
      <c r="D23" t="str">
        <f ca="1">IF(C23="","",IF(COUNTIF(中学一覧表!W:W,中学一覧表!C24&amp;"Ｂ")=0,VLOOKUP(中学一覧表!D24,INDIRECT("中学"&amp;中学一覧表!C24&amp;"選手データ!A:O"),MATCH("所属",INDIRECT("中学"&amp;中学一覧表!C24&amp;"選手データ!1:1"),0),0),VLOOKUP(中学一覧表!D24,INDIRECT("中学"&amp;中学一覧表!C24&amp;"選手データ!A:O"),MATCH("所属",INDIRECT("中学"&amp;中学一覧表!C24&amp;"選手データ!1:1"),0),0)&amp;中学一覧表!S24))</f>
        <v/>
      </c>
      <c r="F23" t="str">
        <f t="shared" ca="1" si="1"/>
        <v/>
      </c>
      <c r="I23" t="str">
        <f t="shared" ca="1" si="2"/>
        <v/>
      </c>
      <c r="J23" t="str">
        <f ca="1">IF(C23="","",中学一覧表!AD24)</f>
        <v/>
      </c>
      <c r="K23" t="str">
        <f ca="1">IF(C23="","",VLOOKUP(中学一覧表!C24,中学一覧表!A:B,2,0)*10000+中学一覧表!D24)</f>
        <v/>
      </c>
      <c r="L23" t="str">
        <f ca="1">IF(C23="","",中学一覧表!E24)</f>
        <v/>
      </c>
      <c r="M23" t="str">
        <f ca="1">IF(C23="","",VLOOKUP(中学一覧表!C24&amp;"子4X100mR",競技csv!A:O,MATCH("競技コード",競技csv!$1:$1,0),0))</f>
        <v/>
      </c>
      <c r="N23" t="str">
        <f ca="1">IF(C23="","",IF(中学一覧表!T24="","",中学一覧表!T24&amp;".")&amp;IF(中学一覧表!U24="","",TEXT(中学一覧表!U24,"00")&amp;".")&amp;IF(中学一覧表!V24="","",TEXT(中学一覧表!V24,"00")))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IF(C24="","",VLOOKUP(中学一覧表!C25,中学一覧表!A:B,2,0)*10000+VLOOKUP(中学一覧表!S25,中学一覧表!A:B,2,0)+C24)</f>
        <v/>
      </c>
      <c r="C24" t="str">
        <f ca="1">IF(中学一覧表!S25="","",VLOOKUP(VLOOKUP(中学一覧表!D25,INDIRECT("中学"&amp;中学一覧表!C25&amp;"選手データ!A:O"),MATCH("所属",INDIRECT("中学"&amp;中学一覧表!C25&amp;"選手データ!1:1"),0),0),所属csv!$A:$H,MATCH("所属コード",所属csv!$1:$1,0),0))</f>
        <v/>
      </c>
      <c r="D24" t="str">
        <f ca="1">IF(C24="","",IF(COUNTIF(中学一覧表!W:W,中学一覧表!C25&amp;"Ｂ")=0,VLOOKUP(中学一覧表!D25,INDIRECT("中学"&amp;中学一覧表!C25&amp;"選手データ!A:O"),MATCH("所属",INDIRECT("中学"&amp;中学一覧表!C25&amp;"選手データ!1:1"),0),0),VLOOKUP(中学一覧表!D25,INDIRECT("中学"&amp;中学一覧表!C25&amp;"選手データ!A:O"),MATCH("所属",INDIRECT("中学"&amp;中学一覧表!C25&amp;"選手データ!1:1"),0),0)&amp;中学一覧表!S25))</f>
        <v/>
      </c>
      <c r="F24" t="str">
        <f t="shared" ca="1" si="1"/>
        <v/>
      </c>
      <c r="I24" t="str">
        <f t="shared" ca="1" si="2"/>
        <v/>
      </c>
      <c r="J24" t="str">
        <f ca="1">IF(C24="","",中学一覧表!AD25)</f>
        <v/>
      </c>
      <c r="K24" t="str">
        <f ca="1">IF(C24="","",VLOOKUP(中学一覧表!C25,中学一覧表!A:B,2,0)*10000+中学一覧表!D25)</f>
        <v/>
      </c>
      <c r="L24" t="str">
        <f ca="1">IF(C24="","",中学一覧表!E25)</f>
        <v/>
      </c>
      <c r="M24" t="str">
        <f ca="1">IF(C24="","",VLOOKUP(中学一覧表!C25&amp;"子4X100mR",競技csv!A:O,MATCH("競技コード",競技csv!$1:$1,0),0))</f>
        <v/>
      </c>
      <c r="N24" t="str">
        <f ca="1">IF(C24="","",IF(中学一覧表!T25="","",中学一覧表!T25&amp;".")&amp;IF(中学一覧表!U25="","",TEXT(中学一覧表!U25,"00")&amp;".")&amp;IF(中学一覧表!V25="","",TEXT(中学一覧表!V25,"00")))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IF(C25="","",VLOOKUP(中学一覧表!C26,中学一覧表!A:B,2,0)*10000+VLOOKUP(中学一覧表!S26,中学一覧表!A:B,2,0)+C25)</f>
        <v/>
      </c>
      <c r="C25" t="str">
        <f ca="1">IF(中学一覧表!S26="","",VLOOKUP(VLOOKUP(中学一覧表!D26,INDIRECT("中学"&amp;中学一覧表!C26&amp;"選手データ!A:O"),MATCH("所属",INDIRECT("中学"&amp;中学一覧表!C26&amp;"選手データ!1:1"),0),0),所属csv!$A:$H,MATCH("所属コード",所属csv!$1:$1,0),0))</f>
        <v/>
      </c>
      <c r="D25" t="str">
        <f ca="1">IF(C25="","",IF(COUNTIF(中学一覧表!W:W,中学一覧表!C26&amp;"Ｂ")=0,VLOOKUP(中学一覧表!D26,INDIRECT("中学"&amp;中学一覧表!C26&amp;"選手データ!A:O"),MATCH("所属",INDIRECT("中学"&amp;中学一覧表!C26&amp;"選手データ!1:1"),0),0),VLOOKUP(中学一覧表!D26,INDIRECT("中学"&amp;中学一覧表!C26&amp;"選手データ!A:O"),MATCH("所属",INDIRECT("中学"&amp;中学一覧表!C26&amp;"選手データ!1:1"),0),0)&amp;中学一覧表!S26))</f>
        <v/>
      </c>
      <c r="F25" t="str">
        <f t="shared" ca="1" si="1"/>
        <v/>
      </c>
      <c r="I25" t="str">
        <f t="shared" ca="1" si="2"/>
        <v/>
      </c>
      <c r="J25" t="str">
        <f ca="1">IF(C25="","",中学一覧表!AD26)</f>
        <v/>
      </c>
      <c r="K25" t="str">
        <f ca="1">IF(C25="","",VLOOKUP(中学一覧表!C26,中学一覧表!A:B,2,0)*10000+中学一覧表!D26)</f>
        <v/>
      </c>
      <c r="L25" t="str">
        <f ca="1">IF(C25="","",中学一覧表!E26)</f>
        <v/>
      </c>
      <c r="M25" t="str">
        <f ca="1">IF(C25="","",VLOOKUP(中学一覧表!C26&amp;"子4X100mR",競技csv!A:O,MATCH("競技コード",競技csv!$1:$1,0),0))</f>
        <v/>
      </c>
      <c r="N25" t="str">
        <f ca="1">IF(C25="","",IF(中学一覧表!T26="","",中学一覧表!T26&amp;".")&amp;IF(中学一覧表!U26="","",TEXT(中学一覧表!U26,"00")&amp;".")&amp;IF(中学一覧表!V26="","",TEXT(中学一覧表!V26,"00")))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IF(C26="","",VLOOKUP(中学一覧表!C27,中学一覧表!A:B,2,0)*10000+VLOOKUP(中学一覧表!S27,中学一覧表!A:B,2,0)+C26)</f>
        <v/>
      </c>
      <c r="C26" t="str">
        <f ca="1">IF(中学一覧表!S27="","",VLOOKUP(VLOOKUP(中学一覧表!D27,INDIRECT("中学"&amp;中学一覧表!C27&amp;"選手データ!A:O"),MATCH("所属",INDIRECT("中学"&amp;中学一覧表!C27&amp;"選手データ!1:1"),0),0),所属csv!$A:$H,MATCH("所属コード",所属csv!$1:$1,0),0))</f>
        <v/>
      </c>
      <c r="D26" t="str">
        <f ca="1">IF(C26="","",IF(COUNTIF(中学一覧表!W:W,中学一覧表!C27&amp;"Ｂ")=0,VLOOKUP(中学一覧表!D27,INDIRECT("中学"&amp;中学一覧表!C27&amp;"選手データ!A:O"),MATCH("所属",INDIRECT("中学"&amp;中学一覧表!C27&amp;"選手データ!1:1"),0),0),VLOOKUP(中学一覧表!D27,INDIRECT("中学"&amp;中学一覧表!C27&amp;"選手データ!A:O"),MATCH("所属",INDIRECT("中学"&amp;中学一覧表!C27&amp;"選手データ!1:1"),0),0)&amp;中学一覧表!S27))</f>
        <v/>
      </c>
      <c r="F26" t="str">
        <f t="shared" ca="1" si="1"/>
        <v/>
      </c>
      <c r="I26" t="str">
        <f t="shared" ca="1" si="2"/>
        <v/>
      </c>
      <c r="J26" t="str">
        <f ca="1">IF(C26="","",中学一覧表!AD27)</f>
        <v/>
      </c>
      <c r="K26" t="str">
        <f ca="1">IF(C26="","",VLOOKUP(中学一覧表!C27,中学一覧表!A:B,2,0)*10000+中学一覧表!D27)</f>
        <v/>
      </c>
      <c r="L26" t="str">
        <f ca="1">IF(C26="","",中学一覧表!E27)</f>
        <v/>
      </c>
      <c r="M26" t="str">
        <f ca="1">IF(C26="","",VLOOKUP(中学一覧表!C27&amp;"子4X100mR",競技csv!A:O,MATCH("競技コード",競技csv!$1:$1,0),0))</f>
        <v/>
      </c>
      <c r="N26" t="str">
        <f ca="1">IF(C26="","",IF(中学一覧表!T27="","",中学一覧表!T27&amp;".")&amp;IF(中学一覧表!U27="","",TEXT(中学一覧表!U27,"00")&amp;".")&amp;IF(中学一覧表!V27="","",TEXT(中学一覧表!V27,"00")))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IF(C27="","",VLOOKUP(中学一覧表!C28,中学一覧表!A:B,2,0)*10000+VLOOKUP(中学一覧表!S28,中学一覧表!A:B,2,0)+C27)</f>
        <v/>
      </c>
      <c r="C27" t="str">
        <f ca="1">IF(中学一覧表!S28="","",VLOOKUP(VLOOKUP(中学一覧表!D28,INDIRECT("中学"&amp;中学一覧表!C28&amp;"選手データ!A:O"),MATCH("所属",INDIRECT("中学"&amp;中学一覧表!C28&amp;"選手データ!1:1"),0),0),所属csv!$A:$H,MATCH("所属コード",所属csv!$1:$1,0),0))</f>
        <v/>
      </c>
      <c r="D27" t="str">
        <f ca="1">IF(C27="","",IF(COUNTIF(中学一覧表!W:W,中学一覧表!C28&amp;"Ｂ")=0,VLOOKUP(中学一覧表!D28,INDIRECT("中学"&amp;中学一覧表!C28&amp;"選手データ!A:O"),MATCH("所属",INDIRECT("中学"&amp;中学一覧表!C28&amp;"選手データ!1:1"),0),0),VLOOKUP(中学一覧表!D28,INDIRECT("中学"&amp;中学一覧表!C28&amp;"選手データ!A:O"),MATCH("所属",INDIRECT("中学"&amp;中学一覧表!C28&amp;"選手データ!1:1"),0),0)&amp;中学一覧表!S28))</f>
        <v/>
      </c>
      <c r="F27" t="str">
        <f t="shared" ca="1" si="1"/>
        <v/>
      </c>
      <c r="I27" t="str">
        <f t="shared" ca="1" si="2"/>
        <v/>
      </c>
      <c r="J27" t="str">
        <f ca="1">IF(C27="","",中学一覧表!AD28)</f>
        <v/>
      </c>
      <c r="K27" t="str">
        <f ca="1">IF(C27="","",VLOOKUP(中学一覧表!C28,中学一覧表!A:B,2,0)*10000+中学一覧表!D28)</f>
        <v/>
      </c>
      <c r="L27" t="str">
        <f ca="1">IF(C27="","",中学一覧表!E28)</f>
        <v/>
      </c>
      <c r="M27" t="str">
        <f ca="1">IF(C27="","",VLOOKUP(中学一覧表!C28&amp;"子4X100mR",競技csv!A:O,MATCH("競技コード",競技csv!$1:$1,0),0))</f>
        <v/>
      </c>
      <c r="N27" t="str">
        <f ca="1">IF(C27="","",IF(中学一覧表!T28="","",中学一覧表!T28&amp;".")&amp;IF(中学一覧表!U28="","",TEXT(中学一覧表!U28,"00")&amp;".")&amp;IF(中学一覧表!V28="","",TEXT(中学一覧表!V28,"00")))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IF(C28="","",VLOOKUP(中学一覧表!C29,中学一覧表!A:B,2,0)*10000+VLOOKUP(中学一覧表!S29,中学一覧表!A:B,2,0)+C28)</f>
        <v/>
      </c>
      <c r="C28" t="str">
        <f ca="1">IF(中学一覧表!S29="","",VLOOKUP(VLOOKUP(中学一覧表!D29,INDIRECT("中学"&amp;中学一覧表!C29&amp;"選手データ!A:O"),MATCH("所属",INDIRECT("中学"&amp;中学一覧表!C29&amp;"選手データ!1:1"),0),0),所属csv!$A:$H,MATCH("所属コード",所属csv!$1:$1,0),0))</f>
        <v/>
      </c>
      <c r="D28" t="str">
        <f ca="1">IF(C28="","",IF(COUNTIF(中学一覧表!W:W,中学一覧表!C29&amp;"Ｂ")=0,VLOOKUP(中学一覧表!D29,INDIRECT("中学"&amp;中学一覧表!C29&amp;"選手データ!A:O"),MATCH("所属",INDIRECT("中学"&amp;中学一覧表!C29&amp;"選手データ!1:1"),0),0),VLOOKUP(中学一覧表!D29,INDIRECT("中学"&amp;中学一覧表!C29&amp;"選手データ!A:O"),MATCH("所属",INDIRECT("中学"&amp;中学一覧表!C29&amp;"選手データ!1:1"),0),0)&amp;中学一覧表!S29))</f>
        <v/>
      </c>
      <c r="F28" t="str">
        <f t="shared" ca="1" si="1"/>
        <v/>
      </c>
      <c r="I28" t="str">
        <f t="shared" ca="1" si="2"/>
        <v/>
      </c>
      <c r="J28" t="str">
        <f ca="1">IF(C28="","",中学一覧表!AD29)</f>
        <v/>
      </c>
      <c r="K28" t="str">
        <f ca="1">IF(C28="","",VLOOKUP(中学一覧表!C29,中学一覧表!A:B,2,0)*10000+中学一覧表!D29)</f>
        <v/>
      </c>
      <c r="L28" t="str">
        <f ca="1">IF(C28="","",中学一覧表!E29)</f>
        <v/>
      </c>
      <c r="M28" t="str">
        <f ca="1">IF(C28="","",VLOOKUP(中学一覧表!C29&amp;"子4X100mR",競技csv!A:O,MATCH("競技コード",競技csv!$1:$1,0),0))</f>
        <v/>
      </c>
      <c r="N28" t="str">
        <f ca="1">IF(C28="","",IF(中学一覧表!T29="","",中学一覧表!T29&amp;".")&amp;IF(中学一覧表!U29="","",TEXT(中学一覧表!U29,"00")&amp;".")&amp;IF(中学一覧表!V29="","",TEXT(中学一覧表!V29,"00")))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IF(C29="","",VLOOKUP(中学一覧表!C30,中学一覧表!A:B,2,0)*10000+VLOOKUP(中学一覧表!S30,中学一覧表!A:B,2,0)+C29)</f>
        <v/>
      </c>
      <c r="C29" t="str">
        <f ca="1">IF(中学一覧表!S30="","",VLOOKUP(VLOOKUP(中学一覧表!D30,INDIRECT("中学"&amp;中学一覧表!C30&amp;"選手データ!A:O"),MATCH("所属",INDIRECT("中学"&amp;中学一覧表!C30&amp;"選手データ!1:1"),0),0),所属csv!$A:$H,MATCH("所属コード",所属csv!$1:$1,0),0))</f>
        <v/>
      </c>
      <c r="D29" t="str">
        <f ca="1">IF(C29="","",IF(COUNTIF(中学一覧表!W:W,中学一覧表!C30&amp;"Ｂ")=0,VLOOKUP(中学一覧表!D30,INDIRECT("中学"&amp;中学一覧表!C30&amp;"選手データ!A:O"),MATCH("所属",INDIRECT("中学"&amp;中学一覧表!C30&amp;"選手データ!1:1"),0),0),VLOOKUP(中学一覧表!D30,INDIRECT("中学"&amp;中学一覧表!C30&amp;"選手データ!A:O"),MATCH("所属",INDIRECT("中学"&amp;中学一覧表!C30&amp;"選手データ!1:1"),0),0)&amp;中学一覧表!S30))</f>
        <v/>
      </c>
      <c r="F29" t="str">
        <f t="shared" ca="1" si="1"/>
        <v/>
      </c>
      <c r="I29" t="str">
        <f t="shared" ca="1" si="2"/>
        <v/>
      </c>
      <c r="J29" t="str">
        <f ca="1">IF(C29="","",中学一覧表!AD30)</f>
        <v/>
      </c>
      <c r="K29" t="str">
        <f ca="1">IF(C29="","",VLOOKUP(中学一覧表!C30,中学一覧表!A:B,2,0)*10000+中学一覧表!D30)</f>
        <v/>
      </c>
      <c r="L29" t="str">
        <f ca="1">IF(C29="","",中学一覧表!E30)</f>
        <v/>
      </c>
      <c r="M29" t="str">
        <f ca="1">IF(C29="","",VLOOKUP(中学一覧表!C30&amp;"子4X100mR",競技csv!A:O,MATCH("競技コード",競技csv!$1:$1,0),0))</f>
        <v/>
      </c>
      <c r="N29" t="str">
        <f ca="1">IF(C29="","",IF(中学一覧表!T30="","",中学一覧表!T30&amp;".")&amp;IF(中学一覧表!U30="","",TEXT(中学一覧表!U30,"00")&amp;".")&amp;IF(中学一覧表!V30="","",TEXT(中学一覧表!V30,"00")))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IF(C30="","",VLOOKUP(中学一覧表!C31,中学一覧表!A:B,2,0)*10000+VLOOKUP(中学一覧表!S31,中学一覧表!A:B,2,0)+C30)</f>
        <v/>
      </c>
      <c r="C30" t="str">
        <f ca="1">IF(中学一覧表!S31="","",VLOOKUP(VLOOKUP(中学一覧表!D31,INDIRECT("中学"&amp;中学一覧表!C31&amp;"選手データ!A:O"),MATCH("所属",INDIRECT("中学"&amp;中学一覧表!C31&amp;"選手データ!1:1"),0),0),所属csv!$A:$H,MATCH("所属コード",所属csv!$1:$1,0),0))</f>
        <v/>
      </c>
      <c r="D30" t="str">
        <f ca="1">IF(C30="","",IF(COUNTIF(中学一覧表!W:W,中学一覧表!C31&amp;"Ｂ")=0,VLOOKUP(中学一覧表!D31,INDIRECT("中学"&amp;中学一覧表!C31&amp;"選手データ!A:O"),MATCH("所属",INDIRECT("中学"&amp;中学一覧表!C31&amp;"選手データ!1:1"),0),0),VLOOKUP(中学一覧表!D31,INDIRECT("中学"&amp;中学一覧表!C31&amp;"選手データ!A:O"),MATCH("所属",INDIRECT("中学"&amp;中学一覧表!C31&amp;"選手データ!1:1"),0),0)&amp;中学一覧表!S31))</f>
        <v/>
      </c>
      <c r="F30" t="str">
        <f t="shared" ca="1" si="1"/>
        <v/>
      </c>
      <c r="I30" t="str">
        <f t="shared" ca="1" si="2"/>
        <v/>
      </c>
      <c r="J30" t="str">
        <f ca="1">IF(C30="","",中学一覧表!AD31)</f>
        <v/>
      </c>
      <c r="K30" t="str">
        <f ca="1">IF(C30="","",VLOOKUP(中学一覧表!C31,中学一覧表!A:B,2,0)*10000+中学一覧表!D31)</f>
        <v/>
      </c>
      <c r="L30" t="str">
        <f ca="1">IF(C30="","",中学一覧表!E31)</f>
        <v/>
      </c>
      <c r="M30" t="str">
        <f ca="1">IF(C30="","",VLOOKUP(中学一覧表!C31&amp;"子4X100mR",競技csv!A:O,MATCH("競技コード",競技csv!$1:$1,0),0))</f>
        <v/>
      </c>
      <c r="N30" t="str">
        <f ca="1">IF(C30="","",IF(中学一覧表!T31="","",中学一覧表!T31&amp;".")&amp;IF(中学一覧表!U31="","",TEXT(中学一覧表!U31,"00")&amp;".")&amp;IF(中学一覧表!V31="","",TEXT(中学一覧表!V31,"00")))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IF(C31="","",VLOOKUP(中学一覧表!C32,中学一覧表!A:B,2,0)*10000+VLOOKUP(中学一覧表!S32,中学一覧表!A:B,2,0)+C31)</f>
        <v/>
      </c>
      <c r="C31" t="str">
        <f ca="1">IF(中学一覧表!S32="","",VLOOKUP(VLOOKUP(中学一覧表!D32,INDIRECT("中学"&amp;中学一覧表!C32&amp;"選手データ!A:O"),MATCH("所属",INDIRECT("中学"&amp;中学一覧表!C32&amp;"選手データ!1:1"),0),0),所属csv!$A:$H,MATCH("所属コード",所属csv!$1:$1,0),0))</f>
        <v/>
      </c>
      <c r="D31" t="str">
        <f ca="1">IF(C31="","",IF(COUNTIF(中学一覧表!W:W,中学一覧表!C32&amp;"Ｂ")=0,VLOOKUP(中学一覧表!D32,INDIRECT("中学"&amp;中学一覧表!C32&amp;"選手データ!A:O"),MATCH("所属",INDIRECT("中学"&amp;中学一覧表!C32&amp;"選手データ!1:1"),0),0),VLOOKUP(中学一覧表!D32,INDIRECT("中学"&amp;中学一覧表!C32&amp;"選手データ!A:O"),MATCH("所属",INDIRECT("中学"&amp;中学一覧表!C32&amp;"選手データ!1:1"),0),0)&amp;中学一覧表!S32))</f>
        <v/>
      </c>
      <c r="F31" t="str">
        <f t="shared" ca="1" si="1"/>
        <v/>
      </c>
      <c r="I31" t="str">
        <f t="shared" ca="1" si="2"/>
        <v/>
      </c>
      <c r="J31" t="str">
        <f ca="1">IF(C31="","",中学一覧表!AD32)</f>
        <v/>
      </c>
      <c r="K31" t="str">
        <f ca="1">IF(C31="","",VLOOKUP(中学一覧表!C32,中学一覧表!A:B,2,0)*10000+中学一覧表!D32)</f>
        <v/>
      </c>
      <c r="L31" t="str">
        <f ca="1">IF(C31="","",中学一覧表!E32)</f>
        <v/>
      </c>
      <c r="M31" t="str">
        <f ca="1">IF(C31="","",VLOOKUP(中学一覧表!C32&amp;"子4X100mR",競技csv!A:O,MATCH("競技コード",競技csv!$1:$1,0),0))</f>
        <v/>
      </c>
      <c r="N31" t="str">
        <f ca="1">IF(C31="","",IF(中学一覧表!T32="","",中学一覧表!T32&amp;".")&amp;IF(中学一覧表!U32="","",TEXT(中学一覧表!U32,"00")&amp;".")&amp;IF(中学一覧表!V32="","",TEXT(中学一覧表!V32,"00")))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IF(C32="","",VLOOKUP(中学一覧表!C33,中学一覧表!A:B,2,0)*10000+VLOOKUP(中学一覧表!S33,中学一覧表!A:B,2,0)+C32)</f>
        <v/>
      </c>
      <c r="C32" t="str">
        <f ca="1">IF(中学一覧表!S33="","",VLOOKUP(VLOOKUP(中学一覧表!D33,INDIRECT("中学"&amp;中学一覧表!C33&amp;"選手データ!A:O"),MATCH("所属",INDIRECT("中学"&amp;中学一覧表!C33&amp;"選手データ!1:1"),0),0),所属csv!$A:$H,MATCH("所属コード",所属csv!$1:$1,0),0))</f>
        <v/>
      </c>
      <c r="D32" t="str">
        <f ca="1">IF(C32="","",IF(COUNTIF(中学一覧表!W:W,中学一覧表!C33&amp;"Ｂ")=0,VLOOKUP(中学一覧表!D33,INDIRECT("中学"&amp;中学一覧表!C33&amp;"選手データ!A:O"),MATCH("所属",INDIRECT("中学"&amp;中学一覧表!C33&amp;"選手データ!1:1"),0),0),VLOOKUP(中学一覧表!D33,INDIRECT("中学"&amp;中学一覧表!C33&amp;"選手データ!A:O"),MATCH("所属",INDIRECT("中学"&amp;中学一覧表!C33&amp;"選手データ!1:1"),0),0)&amp;中学一覧表!S33))</f>
        <v/>
      </c>
      <c r="F32" t="str">
        <f t="shared" ca="1" si="1"/>
        <v/>
      </c>
      <c r="I32" t="str">
        <f t="shared" ca="1" si="2"/>
        <v/>
      </c>
      <c r="J32" t="str">
        <f ca="1">IF(C32="","",中学一覧表!AD33)</f>
        <v/>
      </c>
      <c r="K32" t="str">
        <f ca="1">IF(C32="","",VLOOKUP(中学一覧表!C33,中学一覧表!A:B,2,0)*10000+中学一覧表!D33)</f>
        <v/>
      </c>
      <c r="L32" t="str">
        <f ca="1">IF(C32="","",中学一覧表!E33)</f>
        <v/>
      </c>
      <c r="M32" t="str">
        <f ca="1">IF(C32="","",VLOOKUP(中学一覧表!C33&amp;"子4X100mR",競技csv!A:O,MATCH("競技コード",競技csv!$1:$1,0),0))</f>
        <v/>
      </c>
      <c r="N32" t="str">
        <f ca="1">IF(C32="","",IF(中学一覧表!T33="","",中学一覧表!T33&amp;".")&amp;IF(中学一覧表!U33="","",TEXT(中学一覧表!U33,"00")&amp;".")&amp;IF(中学一覧表!V33="","",TEXT(中学一覧表!V33,"00")))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IF(C33="","",VLOOKUP(中学一覧表!C34,中学一覧表!A:B,2,0)*10000+VLOOKUP(中学一覧表!S34,中学一覧表!A:B,2,0)+C33)</f>
        <v/>
      </c>
      <c r="C33" t="str">
        <f ca="1">IF(中学一覧表!S34="","",VLOOKUP(VLOOKUP(中学一覧表!D34,INDIRECT("中学"&amp;中学一覧表!C34&amp;"選手データ!A:O"),MATCH("所属",INDIRECT("中学"&amp;中学一覧表!C34&amp;"選手データ!1:1"),0),0),所属csv!$A:$H,MATCH("所属コード",所属csv!$1:$1,0),0))</f>
        <v/>
      </c>
      <c r="D33" t="str">
        <f ca="1">IF(C33="","",IF(COUNTIF(中学一覧表!W:W,中学一覧表!C34&amp;"Ｂ")=0,VLOOKUP(中学一覧表!D34,INDIRECT("中学"&amp;中学一覧表!C34&amp;"選手データ!A:O"),MATCH("所属",INDIRECT("中学"&amp;中学一覧表!C34&amp;"選手データ!1:1"),0),0),VLOOKUP(中学一覧表!D34,INDIRECT("中学"&amp;中学一覧表!C34&amp;"選手データ!A:O"),MATCH("所属",INDIRECT("中学"&amp;中学一覧表!C34&amp;"選手データ!1:1"),0),0)&amp;中学一覧表!S34))</f>
        <v/>
      </c>
      <c r="F33" t="str">
        <f t="shared" ca="1" si="1"/>
        <v/>
      </c>
      <c r="I33" t="str">
        <f t="shared" ca="1" si="2"/>
        <v/>
      </c>
      <c r="J33" t="str">
        <f ca="1">IF(C33="","",中学一覧表!AD34)</f>
        <v/>
      </c>
      <c r="K33" t="str">
        <f ca="1">IF(C33="","",VLOOKUP(中学一覧表!C34,中学一覧表!A:B,2,0)*10000+中学一覧表!D34)</f>
        <v/>
      </c>
      <c r="L33" t="str">
        <f ca="1">IF(C33="","",中学一覧表!E34)</f>
        <v/>
      </c>
      <c r="M33" t="str">
        <f ca="1">IF(C33="","",VLOOKUP(中学一覧表!C34&amp;"子4X100mR",競技csv!A:O,MATCH("競技コード",競技csv!$1:$1,0),0))</f>
        <v/>
      </c>
      <c r="N33" t="str">
        <f ca="1">IF(C33="","",IF(中学一覧表!T34="","",中学一覧表!T34&amp;".")&amp;IF(中学一覧表!U34="","",TEXT(中学一覧表!U34,"00")&amp;".")&amp;IF(中学一覧表!V34="","",TEXT(中学一覧表!V34,"00")))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IF(C34="","",VLOOKUP(中学一覧表!C35,中学一覧表!A:B,2,0)*10000+VLOOKUP(中学一覧表!S35,中学一覧表!A:B,2,0)+C34)</f>
        <v/>
      </c>
      <c r="C34" t="str">
        <f ca="1">IF(中学一覧表!S35="","",VLOOKUP(VLOOKUP(中学一覧表!D35,INDIRECT("中学"&amp;中学一覧表!C35&amp;"選手データ!A:O"),MATCH("所属",INDIRECT("中学"&amp;中学一覧表!C35&amp;"選手データ!1:1"),0),0),所属csv!$A:$H,MATCH("所属コード",所属csv!$1:$1,0),0))</f>
        <v/>
      </c>
      <c r="D34" t="str">
        <f ca="1">IF(C34="","",IF(COUNTIF(中学一覧表!W:W,中学一覧表!C35&amp;"Ｂ")=0,VLOOKUP(中学一覧表!D35,INDIRECT("中学"&amp;中学一覧表!C35&amp;"選手データ!A:O"),MATCH("所属",INDIRECT("中学"&amp;中学一覧表!C35&amp;"選手データ!1:1"),0),0),VLOOKUP(中学一覧表!D35,INDIRECT("中学"&amp;中学一覧表!C35&amp;"選手データ!A:O"),MATCH("所属",INDIRECT("中学"&amp;中学一覧表!C35&amp;"選手データ!1:1"),0),0)&amp;中学一覧表!S35))</f>
        <v/>
      </c>
      <c r="F34" t="str">
        <f t="shared" ca="1" si="1"/>
        <v/>
      </c>
      <c r="I34" t="str">
        <f t="shared" ca="1" si="2"/>
        <v/>
      </c>
      <c r="J34" t="str">
        <f ca="1">IF(C34="","",中学一覧表!AD35)</f>
        <v/>
      </c>
      <c r="K34" t="str">
        <f ca="1">IF(C34="","",VLOOKUP(中学一覧表!C35,中学一覧表!A:B,2,0)*10000+中学一覧表!D35)</f>
        <v/>
      </c>
      <c r="L34" t="str">
        <f ca="1">IF(C34="","",中学一覧表!E35)</f>
        <v/>
      </c>
      <c r="M34" t="str">
        <f ca="1">IF(C34="","",VLOOKUP(中学一覧表!C35&amp;"子4X100mR",競技csv!A:O,MATCH("競技コード",競技csv!$1:$1,0),0))</f>
        <v/>
      </c>
      <c r="N34" t="str">
        <f ca="1">IF(C34="","",IF(中学一覧表!T35="","",中学一覧表!T35&amp;".")&amp;IF(中学一覧表!U35="","",TEXT(中学一覧表!U35,"00")&amp;".")&amp;IF(中学一覧表!V35="","",TEXT(中学一覧表!V35,"00")))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IF(C35="","",VLOOKUP(中学一覧表!C36,中学一覧表!A:B,2,0)*10000+VLOOKUP(中学一覧表!S36,中学一覧表!A:B,2,0)+C35)</f>
        <v/>
      </c>
      <c r="C35" t="str">
        <f ca="1">IF(中学一覧表!S36="","",VLOOKUP(VLOOKUP(中学一覧表!D36,INDIRECT("中学"&amp;中学一覧表!C36&amp;"選手データ!A:O"),MATCH("所属",INDIRECT("中学"&amp;中学一覧表!C36&amp;"選手データ!1:1"),0),0),所属csv!$A:$H,MATCH("所属コード",所属csv!$1:$1,0),0))</f>
        <v/>
      </c>
      <c r="D35" t="str">
        <f ca="1">IF(C35="","",IF(COUNTIF(中学一覧表!W:W,中学一覧表!C36&amp;"Ｂ")=0,VLOOKUP(中学一覧表!D36,INDIRECT("中学"&amp;中学一覧表!C36&amp;"選手データ!A:O"),MATCH("所属",INDIRECT("中学"&amp;中学一覧表!C36&amp;"選手データ!1:1"),0),0),VLOOKUP(中学一覧表!D36,INDIRECT("中学"&amp;中学一覧表!C36&amp;"選手データ!A:O"),MATCH("所属",INDIRECT("中学"&amp;中学一覧表!C36&amp;"選手データ!1:1"),0),0)&amp;中学一覧表!S36))</f>
        <v/>
      </c>
      <c r="F35" t="str">
        <f t="shared" ca="1" si="1"/>
        <v/>
      </c>
      <c r="I35" t="str">
        <f t="shared" ca="1" si="2"/>
        <v/>
      </c>
      <c r="J35" t="str">
        <f ca="1">IF(C35="","",中学一覧表!AD36)</f>
        <v/>
      </c>
      <c r="K35" t="str">
        <f ca="1">IF(C35="","",VLOOKUP(中学一覧表!C36,中学一覧表!A:B,2,0)*10000+中学一覧表!D36)</f>
        <v/>
      </c>
      <c r="L35" t="str">
        <f ca="1">IF(C35="","",中学一覧表!E36)</f>
        <v/>
      </c>
      <c r="M35" t="str">
        <f ca="1">IF(C35="","",VLOOKUP(中学一覧表!C36&amp;"子4X100mR",競技csv!A:O,MATCH("競技コード",競技csv!$1:$1,0),0))</f>
        <v/>
      </c>
      <c r="N35" t="str">
        <f ca="1">IF(C35="","",IF(中学一覧表!T36="","",中学一覧表!T36&amp;".")&amp;IF(中学一覧表!U36="","",TEXT(中学一覧表!U36,"00")&amp;".")&amp;IF(中学一覧表!V36="","",TEXT(中学一覧表!V36,"00")))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IF(C36="","",VLOOKUP(中学一覧表!C37,中学一覧表!A:B,2,0)*10000+VLOOKUP(中学一覧表!S37,中学一覧表!A:B,2,0)+C36)</f>
        <v/>
      </c>
      <c r="C36" t="str">
        <f ca="1">IF(中学一覧表!S37="","",VLOOKUP(VLOOKUP(中学一覧表!D37,INDIRECT("中学"&amp;中学一覧表!C37&amp;"選手データ!A:O"),MATCH("所属",INDIRECT("中学"&amp;中学一覧表!C37&amp;"選手データ!1:1"),0),0),所属csv!$A:$H,MATCH("所属コード",所属csv!$1:$1,0),0))</f>
        <v/>
      </c>
      <c r="D36" t="str">
        <f ca="1">IF(C36="","",IF(COUNTIF(中学一覧表!W:W,中学一覧表!C37&amp;"Ｂ")=0,VLOOKUP(中学一覧表!D37,INDIRECT("中学"&amp;中学一覧表!C37&amp;"選手データ!A:O"),MATCH("所属",INDIRECT("中学"&amp;中学一覧表!C37&amp;"選手データ!1:1"),0),0),VLOOKUP(中学一覧表!D37,INDIRECT("中学"&amp;中学一覧表!C37&amp;"選手データ!A:O"),MATCH("所属",INDIRECT("中学"&amp;中学一覧表!C37&amp;"選手データ!1:1"),0),0)&amp;中学一覧表!S37))</f>
        <v/>
      </c>
      <c r="F36" t="str">
        <f t="shared" ca="1" si="1"/>
        <v/>
      </c>
      <c r="I36" t="str">
        <f t="shared" ca="1" si="2"/>
        <v/>
      </c>
      <c r="J36" t="str">
        <f ca="1">IF(C36="","",中学一覧表!AD37)</f>
        <v/>
      </c>
      <c r="K36" t="str">
        <f ca="1">IF(C36="","",VLOOKUP(中学一覧表!C37,中学一覧表!A:B,2,0)*10000+中学一覧表!D37)</f>
        <v/>
      </c>
      <c r="L36" t="str">
        <f ca="1">IF(C36="","",中学一覧表!E37)</f>
        <v/>
      </c>
      <c r="M36" t="str">
        <f ca="1">IF(C36="","",VLOOKUP(中学一覧表!C37&amp;"子4X100mR",競技csv!A:O,MATCH("競技コード",競技csv!$1:$1,0),0))</f>
        <v/>
      </c>
      <c r="N36" t="str">
        <f ca="1">IF(C36="","",IF(中学一覧表!T37="","",中学一覧表!T37&amp;".")&amp;IF(中学一覧表!U37="","",TEXT(中学一覧表!U37,"00")&amp;".")&amp;IF(中学一覧表!V37="","",TEXT(中学一覧表!V37,"00")))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IF(C37="","",VLOOKUP(中学一覧表!C38,中学一覧表!A:B,2,0)*10000+VLOOKUP(中学一覧表!S38,中学一覧表!A:B,2,0)+C37)</f>
        <v/>
      </c>
      <c r="C37" t="str">
        <f ca="1">IF(中学一覧表!S38="","",VLOOKUP(VLOOKUP(中学一覧表!D38,INDIRECT("中学"&amp;中学一覧表!C38&amp;"選手データ!A:O"),MATCH("所属",INDIRECT("中学"&amp;中学一覧表!C38&amp;"選手データ!1:1"),0),0),所属csv!$A:$H,MATCH("所属コード",所属csv!$1:$1,0),0))</f>
        <v/>
      </c>
      <c r="D37" t="str">
        <f ca="1">IF(C37="","",IF(COUNTIF(中学一覧表!W:W,中学一覧表!C38&amp;"Ｂ")=0,VLOOKUP(中学一覧表!D38,INDIRECT("中学"&amp;中学一覧表!C38&amp;"選手データ!A:O"),MATCH("所属",INDIRECT("中学"&amp;中学一覧表!C38&amp;"選手データ!1:1"),0),0),VLOOKUP(中学一覧表!D38,INDIRECT("中学"&amp;中学一覧表!C38&amp;"選手データ!A:O"),MATCH("所属",INDIRECT("中学"&amp;中学一覧表!C38&amp;"選手データ!1:1"),0),0)&amp;中学一覧表!S38))</f>
        <v/>
      </c>
      <c r="F37" t="str">
        <f t="shared" ca="1" si="1"/>
        <v/>
      </c>
      <c r="I37" t="str">
        <f t="shared" ca="1" si="2"/>
        <v/>
      </c>
      <c r="J37" t="str">
        <f ca="1">IF(C37="","",中学一覧表!AD38)</f>
        <v/>
      </c>
      <c r="K37" t="str">
        <f ca="1">IF(C37="","",VLOOKUP(中学一覧表!C38,中学一覧表!A:B,2,0)*10000+中学一覧表!D38)</f>
        <v/>
      </c>
      <c r="L37" t="str">
        <f ca="1">IF(C37="","",中学一覧表!E38)</f>
        <v/>
      </c>
      <c r="M37" t="str">
        <f ca="1">IF(C37="","",VLOOKUP(中学一覧表!C38&amp;"子4X100mR",競技csv!A:O,MATCH("競技コード",競技csv!$1:$1,0),0))</f>
        <v/>
      </c>
      <c r="N37" t="str">
        <f ca="1">IF(C37="","",IF(中学一覧表!T38="","",中学一覧表!T38&amp;".")&amp;IF(中学一覧表!U38="","",TEXT(中学一覧表!U38,"00")&amp;".")&amp;IF(中学一覧表!V38="","",TEXT(中学一覧表!V38,"00")))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IF(C38="","",VLOOKUP(中学一覧表!C39,中学一覧表!A:B,2,0)*10000+VLOOKUP(中学一覧表!S39,中学一覧表!A:B,2,0)+C38)</f>
        <v/>
      </c>
      <c r="C38" t="str">
        <f ca="1">IF(中学一覧表!S39="","",VLOOKUP(VLOOKUP(中学一覧表!D39,INDIRECT("中学"&amp;中学一覧表!C39&amp;"選手データ!A:O"),MATCH("所属",INDIRECT("中学"&amp;中学一覧表!C39&amp;"選手データ!1:1"),0),0),所属csv!$A:$H,MATCH("所属コード",所属csv!$1:$1,0),0))</f>
        <v/>
      </c>
      <c r="D38" t="str">
        <f ca="1">IF(C38="","",IF(COUNTIF(中学一覧表!W:W,中学一覧表!C39&amp;"Ｂ")=0,VLOOKUP(中学一覧表!D39,INDIRECT("中学"&amp;中学一覧表!C39&amp;"選手データ!A:O"),MATCH("所属",INDIRECT("中学"&amp;中学一覧表!C39&amp;"選手データ!1:1"),0),0),VLOOKUP(中学一覧表!D39,INDIRECT("中学"&amp;中学一覧表!C39&amp;"選手データ!A:O"),MATCH("所属",INDIRECT("中学"&amp;中学一覧表!C39&amp;"選手データ!1:1"),0),0)&amp;中学一覧表!S39))</f>
        <v/>
      </c>
      <c r="F38" t="str">
        <f t="shared" ca="1" si="1"/>
        <v/>
      </c>
      <c r="I38" t="str">
        <f t="shared" ca="1" si="2"/>
        <v/>
      </c>
      <c r="J38" t="str">
        <f ca="1">IF(C38="","",中学一覧表!AD39)</f>
        <v/>
      </c>
      <c r="K38" t="str">
        <f ca="1">IF(C38="","",VLOOKUP(中学一覧表!C39,中学一覧表!A:B,2,0)*10000+中学一覧表!D39)</f>
        <v/>
      </c>
      <c r="L38" t="str">
        <f ca="1">IF(C38="","",中学一覧表!E39)</f>
        <v/>
      </c>
      <c r="M38" t="str">
        <f ca="1">IF(C38="","",VLOOKUP(中学一覧表!C39&amp;"子4X100mR",競技csv!A:O,MATCH("競技コード",競技csv!$1:$1,0),0))</f>
        <v/>
      </c>
      <c r="N38" t="str">
        <f ca="1">IF(C38="","",IF(中学一覧表!T39="","",中学一覧表!T39&amp;".")&amp;IF(中学一覧表!U39="","",TEXT(中学一覧表!U39,"00")&amp;".")&amp;IF(中学一覧表!V39="","",TEXT(中学一覧表!V39,"00")))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IF(C39="","",VLOOKUP(中学一覧表!C40,中学一覧表!A:B,2,0)*10000+VLOOKUP(中学一覧表!S40,中学一覧表!A:B,2,0)+C39)</f>
        <v/>
      </c>
      <c r="C39" t="str">
        <f ca="1">IF(中学一覧表!S40="","",VLOOKUP(VLOOKUP(中学一覧表!D40,INDIRECT("中学"&amp;中学一覧表!C40&amp;"選手データ!A:O"),MATCH("所属",INDIRECT("中学"&amp;中学一覧表!C40&amp;"選手データ!1:1"),0),0),所属csv!$A:$H,MATCH("所属コード",所属csv!$1:$1,0),0))</f>
        <v/>
      </c>
      <c r="D39" t="str">
        <f ca="1">IF(C39="","",IF(COUNTIF(中学一覧表!W:W,中学一覧表!C40&amp;"Ｂ")=0,VLOOKUP(中学一覧表!D40,INDIRECT("中学"&amp;中学一覧表!C40&amp;"選手データ!A:O"),MATCH("所属",INDIRECT("中学"&amp;中学一覧表!C40&amp;"選手データ!1:1"),0),0),VLOOKUP(中学一覧表!D40,INDIRECT("中学"&amp;中学一覧表!C40&amp;"選手データ!A:O"),MATCH("所属",INDIRECT("中学"&amp;中学一覧表!C40&amp;"選手データ!1:1"),0),0)&amp;中学一覧表!S40))</f>
        <v/>
      </c>
      <c r="F39" t="str">
        <f t="shared" ca="1" si="1"/>
        <v/>
      </c>
      <c r="I39" t="str">
        <f t="shared" ca="1" si="2"/>
        <v/>
      </c>
      <c r="J39" t="str">
        <f ca="1">IF(C39="","",中学一覧表!AD40)</f>
        <v/>
      </c>
      <c r="K39" t="str">
        <f ca="1">IF(C39="","",VLOOKUP(中学一覧表!C40,中学一覧表!A:B,2,0)*10000+中学一覧表!D40)</f>
        <v/>
      </c>
      <c r="L39" t="str">
        <f ca="1">IF(C39="","",中学一覧表!E40)</f>
        <v/>
      </c>
      <c r="M39" t="str">
        <f ca="1">IF(C39="","",VLOOKUP(中学一覧表!C40&amp;"子4X100mR",競技csv!A:O,MATCH("競技コード",競技csv!$1:$1,0),0))</f>
        <v/>
      </c>
      <c r="N39" t="str">
        <f ca="1">IF(C39="","",IF(中学一覧表!T40="","",中学一覧表!T40&amp;".")&amp;IF(中学一覧表!U40="","",TEXT(中学一覧表!U40,"00")&amp;".")&amp;IF(中学一覧表!V40="","",TEXT(中学一覧表!V40,"00")))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IF(C40="","",VLOOKUP(中学一覧表!C41,中学一覧表!A:B,2,0)*10000+VLOOKUP(中学一覧表!S41,中学一覧表!A:B,2,0)+C40)</f>
        <v/>
      </c>
      <c r="C40" t="str">
        <f ca="1">IF(中学一覧表!S41="","",VLOOKUP(VLOOKUP(中学一覧表!D41,INDIRECT("中学"&amp;中学一覧表!C41&amp;"選手データ!A:O"),MATCH("所属",INDIRECT("中学"&amp;中学一覧表!C41&amp;"選手データ!1:1"),0),0),所属csv!$A:$H,MATCH("所属コード",所属csv!$1:$1,0),0))</f>
        <v/>
      </c>
      <c r="D40" t="str">
        <f ca="1">IF(C40="","",IF(COUNTIF(中学一覧表!W:W,中学一覧表!C41&amp;"Ｂ")=0,VLOOKUP(中学一覧表!D41,INDIRECT("中学"&amp;中学一覧表!C41&amp;"選手データ!A:O"),MATCH("所属",INDIRECT("中学"&amp;中学一覧表!C41&amp;"選手データ!1:1"),0),0),VLOOKUP(中学一覧表!D41,INDIRECT("中学"&amp;中学一覧表!C41&amp;"選手データ!A:O"),MATCH("所属",INDIRECT("中学"&amp;中学一覧表!C41&amp;"選手データ!1:1"),0),0)&amp;中学一覧表!S41))</f>
        <v/>
      </c>
      <c r="F40" t="str">
        <f t="shared" ca="1" si="1"/>
        <v/>
      </c>
      <c r="I40" t="str">
        <f t="shared" ca="1" si="2"/>
        <v/>
      </c>
      <c r="J40" t="str">
        <f ca="1">IF(C40="","",中学一覧表!AD41)</f>
        <v/>
      </c>
      <c r="K40" t="str">
        <f ca="1">IF(C40="","",VLOOKUP(中学一覧表!C41,中学一覧表!A:B,2,0)*10000+中学一覧表!D41)</f>
        <v/>
      </c>
      <c r="L40" t="str">
        <f ca="1">IF(C40="","",中学一覧表!E41)</f>
        <v/>
      </c>
      <c r="M40" t="str">
        <f ca="1">IF(C40="","",VLOOKUP(中学一覧表!C41&amp;"子4X100mR",競技csv!A:O,MATCH("競技コード",競技csv!$1:$1,0),0))</f>
        <v/>
      </c>
      <c r="N40" t="str">
        <f ca="1">IF(C40="","",IF(中学一覧表!T41="","",中学一覧表!T41&amp;".")&amp;IF(中学一覧表!U41="","",TEXT(中学一覧表!U41,"00")&amp;".")&amp;IF(中学一覧表!V41="","",TEXT(中学一覧表!V41,"00")))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IF(C41="","",VLOOKUP(中学一覧表!C42,中学一覧表!A:B,2,0)*10000+VLOOKUP(中学一覧表!S42,中学一覧表!A:B,2,0)+C41)</f>
        <v/>
      </c>
      <c r="C41" t="str">
        <f ca="1">IF(中学一覧表!S42="","",VLOOKUP(VLOOKUP(中学一覧表!D42,INDIRECT("中学"&amp;中学一覧表!C42&amp;"選手データ!A:O"),MATCH("所属",INDIRECT("中学"&amp;中学一覧表!C42&amp;"選手データ!1:1"),0),0),所属csv!$A:$H,MATCH("所属コード",所属csv!$1:$1,0),0))</f>
        <v/>
      </c>
      <c r="D41" t="str">
        <f ca="1">IF(C41="","",IF(COUNTIF(中学一覧表!W:W,中学一覧表!C42&amp;"Ｂ")=0,VLOOKUP(中学一覧表!D42,INDIRECT("中学"&amp;中学一覧表!C42&amp;"選手データ!A:O"),MATCH("所属",INDIRECT("中学"&amp;中学一覧表!C42&amp;"選手データ!1:1"),0),0),VLOOKUP(中学一覧表!D42,INDIRECT("中学"&amp;中学一覧表!C42&amp;"選手データ!A:O"),MATCH("所属",INDIRECT("中学"&amp;中学一覧表!C42&amp;"選手データ!1:1"),0),0)&amp;中学一覧表!S42))</f>
        <v/>
      </c>
      <c r="F41" t="str">
        <f t="shared" ca="1" si="1"/>
        <v/>
      </c>
      <c r="I41" t="str">
        <f t="shared" ca="1" si="2"/>
        <v/>
      </c>
      <c r="J41" t="str">
        <f ca="1">IF(C41="","",中学一覧表!AD42)</f>
        <v/>
      </c>
      <c r="K41" t="str">
        <f ca="1">IF(C41="","",VLOOKUP(中学一覧表!C42,中学一覧表!A:B,2,0)*10000+中学一覧表!D42)</f>
        <v/>
      </c>
      <c r="L41" t="str">
        <f ca="1">IF(C41="","",中学一覧表!E42)</f>
        <v/>
      </c>
      <c r="M41" t="str">
        <f ca="1">IF(C41="","",VLOOKUP(中学一覧表!C42&amp;"子4X100mR",競技csv!A:O,MATCH("競技コード",競技csv!$1:$1,0),0))</f>
        <v/>
      </c>
      <c r="N41" t="str">
        <f ca="1">IF(C41="","",IF(中学一覧表!T42="","",中学一覧表!T42&amp;".")&amp;IF(中学一覧表!U42="","",TEXT(中学一覧表!U42,"00")&amp;".")&amp;IF(中学一覧表!V42="","",TEXT(中学一覧表!V42,"00")))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IF(C42="","",VLOOKUP(中学一覧表!C43,中学一覧表!A:B,2,0)*10000+VLOOKUP(中学一覧表!S43,中学一覧表!A:B,2,0)+C42)</f>
        <v/>
      </c>
      <c r="C42" t="str">
        <f ca="1">IF(中学一覧表!S43="","",VLOOKUP(VLOOKUP(中学一覧表!D43,INDIRECT("中学"&amp;中学一覧表!C43&amp;"選手データ!A:O"),MATCH("所属",INDIRECT("中学"&amp;中学一覧表!C43&amp;"選手データ!1:1"),0),0),所属csv!$A:$H,MATCH("所属コード",所属csv!$1:$1,0),0))</f>
        <v/>
      </c>
      <c r="D42" t="str">
        <f ca="1">IF(C42="","",IF(COUNTIF(中学一覧表!W:W,中学一覧表!C43&amp;"Ｂ")=0,VLOOKUP(中学一覧表!D43,INDIRECT("中学"&amp;中学一覧表!C43&amp;"選手データ!A:O"),MATCH("所属",INDIRECT("中学"&amp;中学一覧表!C43&amp;"選手データ!1:1"),0),0),VLOOKUP(中学一覧表!D43,INDIRECT("中学"&amp;中学一覧表!C43&amp;"選手データ!A:O"),MATCH("所属",INDIRECT("中学"&amp;中学一覧表!C43&amp;"選手データ!1:1"),0),0)&amp;中学一覧表!S43))</f>
        <v/>
      </c>
      <c r="F42" t="str">
        <f t="shared" ca="1" si="1"/>
        <v/>
      </c>
      <c r="I42" t="str">
        <f t="shared" ca="1" si="2"/>
        <v/>
      </c>
      <c r="J42" t="str">
        <f ca="1">IF(C42="","",中学一覧表!AD43)</f>
        <v/>
      </c>
      <c r="K42" t="str">
        <f ca="1">IF(C42="","",VLOOKUP(中学一覧表!C43,中学一覧表!A:B,2,0)*10000+中学一覧表!D43)</f>
        <v/>
      </c>
      <c r="L42" t="str">
        <f ca="1">IF(C42="","",中学一覧表!E43)</f>
        <v/>
      </c>
      <c r="M42" t="str">
        <f ca="1">IF(C42="","",VLOOKUP(中学一覧表!C43&amp;"子4X100mR",競技csv!A:O,MATCH("競技コード",競技csv!$1:$1,0),0))</f>
        <v/>
      </c>
      <c r="N42" t="str">
        <f ca="1">IF(C42="","",IF(中学一覧表!T43="","",中学一覧表!T43&amp;".")&amp;IF(中学一覧表!U43="","",TEXT(中学一覧表!U43,"00")&amp;".")&amp;IF(中学一覧表!V43="","",TEXT(中学一覧表!V43,"00")))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IF(C43="","",VLOOKUP(中学一覧表!C44,中学一覧表!A:B,2,0)*10000+VLOOKUP(中学一覧表!S44,中学一覧表!A:B,2,0)+C43)</f>
        <v/>
      </c>
      <c r="C43" t="str">
        <f ca="1">IF(中学一覧表!S44="","",VLOOKUP(VLOOKUP(中学一覧表!D44,INDIRECT("中学"&amp;中学一覧表!C44&amp;"選手データ!A:O"),MATCH("所属",INDIRECT("中学"&amp;中学一覧表!C44&amp;"選手データ!1:1"),0),0),所属csv!$A:$H,MATCH("所属コード",所属csv!$1:$1,0),0))</f>
        <v/>
      </c>
      <c r="D43" t="str">
        <f ca="1">IF(C43="","",IF(COUNTIF(中学一覧表!W:W,中学一覧表!C44&amp;"Ｂ")=0,VLOOKUP(中学一覧表!D44,INDIRECT("中学"&amp;中学一覧表!C44&amp;"選手データ!A:O"),MATCH("所属",INDIRECT("中学"&amp;中学一覧表!C44&amp;"選手データ!1:1"),0),0),VLOOKUP(中学一覧表!D44,INDIRECT("中学"&amp;中学一覧表!C44&amp;"選手データ!A:O"),MATCH("所属",INDIRECT("中学"&amp;中学一覧表!C44&amp;"選手データ!1:1"),0),0)&amp;中学一覧表!S44))</f>
        <v/>
      </c>
      <c r="F43" t="str">
        <f t="shared" ca="1" si="1"/>
        <v/>
      </c>
      <c r="I43" t="str">
        <f t="shared" ca="1" si="2"/>
        <v/>
      </c>
      <c r="J43" t="str">
        <f ca="1">IF(C43="","",中学一覧表!AD44)</f>
        <v/>
      </c>
      <c r="K43" t="str">
        <f ca="1">IF(C43="","",VLOOKUP(中学一覧表!C44,中学一覧表!A:B,2,0)*10000+中学一覧表!D44)</f>
        <v/>
      </c>
      <c r="L43" t="str">
        <f ca="1">IF(C43="","",中学一覧表!E44)</f>
        <v/>
      </c>
      <c r="M43" t="str">
        <f ca="1">IF(C43="","",VLOOKUP(中学一覧表!C44&amp;"子4X100mR",競技csv!A:O,MATCH("競技コード",競技csv!$1:$1,0),0))</f>
        <v/>
      </c>
      <c r="N43" t="str">
        <f ca="1">IF(C43="","",IF(中学一覧表!T44="","",中学一覧表!T44&amp;".")&amp;IF(中学一覧表!U44="","",TEXT(中学一覧表!U44,"00")&amp;".")&amp;IF(中学一覧表!V44="","",TEXT(中学一覧表!V44,"00")))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IF(C44="","",VLOOKUP(中学一覧表!C45,中学一覧表!A:B,2,0)*10000+VLOOKUP(中学一覧表!S45,中学一覧表!A:B,2,0)+C44)</f>
        <v/>
      </c>
      <c r="C44" t="str">
        <f ca="1">IF(中学一覧表!S45="","",VLOOKUP(VLOOKUP(中学一覧表!D45,INDIRECT("中学"&amp;中学一覧表!C45&amp;"選手データ!A:O"),MATCH("所属",INDIRECT("中学"&amp;中学一覧表!C45&amp;"選手データ!1:1"),0),0),所属csv!$A:$H,MATCH("所属コード",所属csv!$1:$1,0),0))</f>
        <v/>
      </c>
      <c r="D44" t="str">
        <f ca="1">IF(C44="","",IF(COUNTIF(中学一覧表!W:W,中学一覧表!C45&amp;"Ｂ")=0,VLOOKUP(中学一覧表!D45,INDIRECT("中学"&amp;中学一覧表!C45&amp;"選手データ!A:O"),MATCH("所属",INDIRECT("中学"&amp;中学一覧表!C45&amp;"選手データ!1:1"),0),0),VLOOKUP(中学一覧表!D45,INDIRECT("中学"&amp;中学一覧表!C45&amp;"選手データ!A:O"),MATCH("所属",INDIRECT("中学"&amp;中学一覧表!C45&amp;"選手データ!1:1"),0),0)&amp;中学一覧表!S45))</f>
        <v/>
      </c>
      <c r="F44" t="str">
        <f t="shared" ca="1" si="1"/>
        <v/>
      </c>
      <c r="I44" t="str">
        <f t="shared" ca="1" si="2"/>
        <v/>
      </c>
      <c r="J44" t="str">
        <f ca="1">IF(C44="","",中学一覧表!AD45)</f>
        <v/>
      </c>
      <c r="K44" t="str">
        <f ca="1">IF(C44="","",VLOOKUP(中学一覧表!C45,中学一覧表!A:B,2,0)*10000+中学一覧表!D45)</f>
        <v/>
      </c>
      <c r="L44" t="str">
        <f ca="1">IF(C44="","",中学一覧表!E45)</f>
        <v/>
      </c>
      <c r="M44" t="str">
        <f ca="1">IF(C44="","",VLOOKUP(中学一覧表!C45&amp;"子4X100mR",競技csv!A:O,MATCH("競技コード",競技csv!$1:$1,0),0))</f>
        <v/>
      </c>
      <c r="N44" t="str">
        <f ca="1">IF(C44="","",IF(中学一覧表!T45="","",中学一覧表!T45&amp;".")&amp;IF(中学一覧表!U45="","",TEXT(中学一覧表!U45,"00")&amp;".")&amp;IF(中学一覧表!V45="","",TEXT(中学一覧表!V45,"00")))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IF(C45="","",VLOOKUP(中学一覧表!C46,中学一覧表!A:B,2,0)*10000+VLOOKUP(中学一覧表!S46,中学一覧表!A:B,2,0)+C45)</f>
        <v/>
      </c>
      <c r="C45" t="str">
        <f ca="1">IF(中学一覧表!S46="","",VLOOKUP(VLOOKUP(中学一覧表!D46,INDIRECT("中学"&amp;中学一覧表!C46&amp;"選手データ!A:O"),MATCH("所属",INDIRECT("中学"&amp;中学一覧表!C46&amp;"選手データ!1:1"),0),0),所属csv!$A:$H,MATCH("所属コード",所属csv!$1:$1,0),0))</f>
        <v/>
      </c>
      <c r="D45" t="str">
        <f ca="1">IF(C45="","",IF(COUNTIF(中学一覧表!W:W,中学一覧表!C46&amp;"Ｂ")=0,VLOOKUP(中学一覧表!D46,INDIRECT("中学"&amp;中学一覧表!C46&amp;"選手データ!A:O"),MATCH("所属",INDIRECT("中学"&amp;中学一覧表!C46&amp;"選手データ!1:1"),0),0),VLOOKUP(中学一覧表!D46,INDIRECT("中学"&amp;中学一覧表!C46&amp;"選手データ!A:O"),MATCH("所属",INDIRECT("中学"&amp;中学一覧表!C46&amp;"選手データ!1:1"),0),0)&amp;中学一覧表!S46))</f>
        <v/>
      </c>
      <c r="F45" t="str">
        <f t="shared" ca="1" si="1"/>
        <v/>
      </c>
      <c r="I45" t="str">
        <f t="shared" ca="1" si="2"/>
        <v/>
      </c>
      <c r="J45" t="str">
        <f ca="1">IF(C45="","",中学一覧表!AD46)</f>
        <v/>
      </c>
      <c r="K45" t="str">
        <f ca="1">IF(C45="","",VLOOKUP(中学一覧表!C46,中学一覧表!A:B,2,0)*10000+中学一覧表!D46)</f>
        <v/>
      </c>
      <c r="L45" t="str">
        <f ca="1">IF(C45="","",中学一覧表!E46)</f>
        <v/>
      </c>
      <c r="M45" t="str">
        <f ca="1">IF(C45="","",VLOOKUP(中学一覧表!C46&amp;"子4X100mR",競技csv!A:O,MATCH("競技コード",競技csv!$1:$1,0),0))</f>
        <v/>
      </c>
      <c r="N45" t="str">
        <f ca="1">IF(C45="","",IF(中学一覧表!T46="","",中学一覧表!T46&amp;".")&amp;IF(中学一覧表!U46="","",TEXT(中学一覧表!U46,"00")&amp;".")&amp;IF(中学一覧表!V46="","",TEXT(中学一覧表!V46,"00")))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IF(C46="","",VLOOKUP(中学一覧表!C47,中学一覧表!A:B,2,0)*10000+VLOOKUP(中学一覧表!S47,中学一覧表!A:B,2,0)+C46)</f>
        <v/>
      </c>
      <c r="C46" t="str">
        <f ca="1">IF(中学一覧表!S47="","",VLOOKUP(VLOOKUP(中学一覧表!D47,INDIRECT("中学"&amp;中学一覧表!C47&amp;"選手データ!A:O"),MATCH("所属",INDIRECT("中学"&amp;中学一覧表!C47&amp;"選手データ!1:1"),0),0),所属csv!$A:$H,MATCH("所属コード",所属csv!$1:$1,0),0))</f>
        <v/>
      </c>
      <c r="D46" t="str">
        <f ca="1">IF(C46="","",IF(COUNTIF(中学一覧表!W:W,中学一覧表!C47&amp;"Ｂ")=0,VLOOKUP(中学一覧表!D47,INDIRECT("中学"&amp;中学一覧表!C47&amp;"選手データ!A:O"),MATCH("所属",INDIRECT("中学"&amp;中学一覧表!C47&amp;"選手データ!1:1"),0),0),VLOOKUP(中学一覧表!D47,INDIRECT("中学"&amp;中学一覧表!C47&amp;"選手データ!A:O"),MATCH("所属",INDIRECT("中学"&amp;中学一覧表!C47&amp;"選手データ!1:1"),0),0)&amp;中学一覧表!S47))</f>
        <v/>
      </c>
      <c r="F46" t="str">
        <f t="shared" ca="1" si="1"/>
        <v/>
      </c>
      <c r="I46" t="str">
        <f t="shared" ca="1" si="2"/>
        <v/>
      </c>
      <c r="J46" t="str">
        <f ca="1">IF(C46="","",中学一覧表!AD47)</f>
        <v/>
      </c>
      <c r="K46" t="str">
        <f ca="1">IF(C46="","",VLOOKUP(中学一覧表!C47,中学一覧表!A:B,2,0)*10000+中学一覧表!D47)</f>
        <v/>
      </c>
      <c r="L46" t="str">
        <f ca="1">IF(C46="","",中学一覧表!E47)</f>
        <v/>
      </c>
      <c r="M46" t="str">
        <f ca="1">IF(C46="","",VLOOKUP(中学一覧表!C47&amp;"子4X100mR",競技csv!A:O,MATCH("競技コード",競技csv!$1:$1,0),0))</f>
        <v/>
      </c>
      <c r="N46" t="str">
        <f ca="1">IF(C46="","",IF(中学一覧表!T47="","",中学一覧表!T47&amp;".")&amp;IF(中学一覧表!U47="","",TEXT(中学一覧表!U47,"00")&amp;".")&amp;IF(中学一覧表!V47="","",TEXT(中学一覧表!V47,"00")))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IF(C47="","",VLOOKUP(中学一覧表!C48,中学一覧表!A:B,2,0)*10000+VLOOKUP(中学一覧表!S48,中学一覧表!A:B,2,0)+C47)</f>
        <v/>
      </c>
      <c r="C47" t="str">
        <f ca="1">IF(中学一覧表!S48="","",VLOOKUP(VLOOKUP(中学一覧表!D48,INDIRECT("中学"&amp;中学一覧表!C48&amp;"選手データ!A:O"),MATCH("所属",INDIRECT("中学"&amp;中学一覧表!C48&amp;"選手データ!1:1"),0),0),所属csv!$A:$H,MATCH("所属コード",所属csv!$1:$1,0),0))</f>
        <v/>
      </c>
      <c r="D47" t="str">
        <f ca="1">IF(C47="","",IF(COUNTIF(中学一覧表!W:W,中学一覧表!C48&amp;"Ｂ")=0,VLOOKUP(中学一覧表!D48,INDIRECT("中学"&amp;中学一覧表!C48&amp;"選手データ!A:O"),MATCH("所属",INDIRECT("中学"&amp;中学一覧表!C48&amp;"選手データ!1:1"),0),0),VLOOKUP(中学一覧表!D48,INDIRECT("中学"&amp;中学一覧表!C48&amp;"選手データ!A:O"),MATCH("所属",INDIRECT("中学"&amp;中学一覧表!C48&amp;"選手データ!1:1"),0),0)&amp;中学一覧表!S48))</f>
        <v/>
      </c>
      <c r="F47" t="str">
        <f t="shared" ca="1" si="1"/>
        <v/>
      </c>
      <c r="I47" t="str">
        <f t="shared" ca="1" si="2"/>
        <v/>
      </c>
      <c r="J47" t="str">
        <f ca="1">IF(C47="","",中学一覧表!AD48)</f>
        <v/>
      </c>
      <c r="K47" t="str">
        <f ca="1">IF(C47="","",VLOOKUP(中学一覧表!C48,中学一覧表!A:B,2,0)*10000+中学一覧表!D48)</f>
        <v/>
      </c>
      <c r="L47" t="str">
        <f ca="1">IF(C47="","",中学一覧表!E48)</f>
        <v/>
      </c>
      <c r="M47" t="str">
        <f ca="1">IF(C47="","",VLOOKUP(中学一覧表!C48&amp;"子4X100mR",競技csv!A:O,MATCH("競技コード",競技csv!$1:$1,0),0))</f>
        <v/>
      </c>
      <c r="N47" t="str">
        <f ca="1">IF(C47="","",IF(中学一覧表!T48="","",中学一覧表!T48&amp;".")&amp;IF(中学一覧表!U48="","",TEXT(中学一覧表!U48,"00")&amp;".")&amp;IF(中学一覧表!V48="","",TEXT(中学一覧表!V48,"00")))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IF(C48="","",VLOOKUP(中学一覧表!C49,中学一覧表!A:B,2,0)*10000+VLOOKUP(中学一覧表!S49,中学一覧表!A:B,2,0)+C48)</f>
        <v/>
      </c>
      <c r="C48" t="str">
        <f ca="1">IF(中学一覧表!S49="","",VLOOKUP(VLOOKUP(中学一覧表!D49,INDIRECT("中学"&amp;中学一覧表!C49&amp;"選手データ!A:O"),MATCH("所属",INDIRECT("中学"&amp;中学一覧表!C49&amp;"選手データ!1:1"),0),0),所属csv!$A:$H,MATCH("所属コード",所属csv!$1:$1,0),0))</f>
        <v/>
      </c>
      <c r="D48" t="str">
        <f ca="1">IF(C48="","",IF(COUNTIF(中学一覧表!W:W,中学一覧表!C49&amp;"Ｂ")=0,VLOOKUP(中学一覧表!D49,INDIRECT("中学"&amp;中学一覧表!C49&amp;"選手データ!A:O"),MATCH("所属",INDIRECT("中学"&amp;中学一覧表!C49&amp;"選手データ!1:1"),0),0),VLOOKUP(中学一覧表!D49,INDIRECT("中学"&amp;中学一覧表!C49&amp;"選手データ!A:O"),MATCH("所属",INDIRECT("中学"&amp;中学一覧表!C49&amp;"選手データ!1:1"),0),0)&amp;中学一覧表!S49))</f>
        <v/>
      </c>
      <c r="F48" t="str">
        <f t="shared" ca="1" si="1"/>
        <v/>
      </c>
      <c r="I48" t="str">
        <f t="shared" ca="1" si="2"/>
        <v/>
      </c>
      <c r="J48" t="str">
        <f ca="1">IF(C48="","",中学一覧表!AD49)</f>
        <v/>
      </c>
      <c r="K48" t="str">
        <f ca="1">IF(C48="","",VLOOKUP(中学一覧表!C49,中学一覧表!A:B,2,0)*10000+中学一覧表!D49)</f>
        <v/>
      </c>
      <c r="L48" t="str">
        <f ca="1">IF(C48="","",中学一覧表!E49)</f>
        <v/>
      </c>
      <c r="M48" t="str">
        <f ca="1">IF(C48="","",VLOOKUP(中学一覧表!C49&amp;"子4X100mR",競技csv!A:O,MATCH("競技コード",競技csv!$1:$1,0),0))</f>
        <v/>
      </c>
      <c r="N48" t="str">
        <f ca="1">IF(C48="","",IF(中学一覧表!T49="","",中学一覧表!T49&amp;".")&amp;IF(中学一覧表!U49="","",TEXT(中学一覧表!U49,"00")&amp;".")&amp;IF(中学一覧表!V49="","",TEXT(中学一覧表!V49,"00")))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IF(C49="","",VLOOKUP(中学一覧表!C50,中学一覧表!A:B,2,0)*10000+VLOOKUP(中学一覧表!S50,中学一覧表!A:B,2,0)+C49)</f>
        <v/>
      </c>
      <c r="C49" t="str">
        <f ca="1">IF(中学一覧表!S50="","",VLOOKUP(VLOOKUP(中学一覧表!D50,INDIRECT("中学"&amp;中学一覧表!C50&amp;"選手データ!A:O"),MATCH("所属",INDIRECT("中学"&amp;中学一覧表!C50&amp;"選手データ!1:1"),0),0),所属csv!$A:$H,MATCH("所属コード",所属csv!$1:$1,0),0))</f>
        <v/>
      </c>
      <c r="D49" t="str">
        <f ca="1">IF(C49="","",IF(COUNTIF(中学一覧表!W:W,中学一覧表!C50&amp;"Ｂ")=0,VLOOKUP(中学一覧表!D50,INDIRECT("中学"&amp;中学一覧表!C50&amp;"選手データ!A:O"),MATCH("所属",INDIRECT("中学"&amp;中学一覧表!C50&amp;"選手データ!1:1"),0),0),VLOOKUP(中学一覧表!D50,INDIRECT("中学"&amp;中学一覧表!C50&amp;"選手データ!A:O"),MATCH("所属",INDIRECT("中学"&amp;中学一覧表!C50&amp;"選手データ!1:1"),0),0)&amp;中学一覧表!S50))</f>
        <v/>
      </c>
      <c r="F49" t="str">
        <f t="shared" ca="1" si="1"/>
        <v/>
      </c>
      <c r="I49" t="str">
        <f t="shared" ca="1" si="2"/>
        <v/>
      </c>
      <c r="J49" t="str">
        <f ca="1">IF(C49="","",中学一覧表!AD50)</f>
        <v/>
      </c>
      <c r="K49" t="str">
        <f ca="1">IF(C49="","",VLOOKUP(中学一覧表!C50,中学一覧表!A:B,2,0)*10000+中学一覧表!D50)</f>
        <v/>
      </c>
      <c r="L49" t="str">
        <f ca="1">IF(C49="","",中学一覧表!E50)</f>
        <v/>
      </c>
      <c r="M49" t="str">
        <f ca="1">IF(C49="","",VLOOKUP(中学一覧表!C50&amp;"子4X100mR",競技csv!A:O,MATCH("競技コード",競技csv!$1:$1,0),0))</f>
        <v/>
      </c>
      <c r="N49" t="str">
        <f ca="1">IF(C49="","",IF(中学一覧表!T50="","",中学一覧表!T50&amp;".")&amp;IF(中学一覧表!U50="","",TEXT(中学一覧表!U50,"00")&amp;".")&amp;IF(中学一覧表!V50="","",TEXT(中学一覧表!V50,"00")))</f>
        <v/>
      </c>
      <c r="O49" t="str">
        <f t="shared" ca="1" si="3"/>
        <v/>
      </c>
      <c r="P49" t="str">
        <f t="shared" ca="1" si="4"/>
        <v/>
      </c>
    </row>
    <row r="50" spans="1:16" x14ac:dyDescent="0.45">
      <c r="A50">
        <f t="shared" ca="1" si="5"/>
        <v>0</v>
      </c>
      <c r="B50" t="str">
        <f ca="1">IF(C50="","",VLOOKUP(中学一覧表!C51,中学一覧表!A:B,2,0)*10000+VLOOKUP(中学一覧表!S51,中学一覧表!A:B,2,0)+C50)</f>
        <v/>
      </c>
      <c r="C50" t="str">
        <f ca="1">IF(中学一覧表!S51="","",VLOOKUP(VLOOKUP(中学一覧表!D51,INDIRECT("中学"&amp;中学一覧表!C51&amp;"選手データ!A:O"),MATCH("所属",INDIRECT("中学"&amp;中学一覧表!C51&amp;"選手データ!1:1"),0),0),所属csv!$A:$H,MATCH("所属コード",所属csv!$1:$1,0),0))</f>
        <v/>
      </c>
      <c r="D50" t="str">
        <f ca="1">IF(C50="","",IF(COUNTIF(中学一覧表!W:W,中学一覧表!C51&amp;"Ｂ")=0,VLOOKUP(中学一覧表!D51,INDIRECT("中学"&amp;中学一覧表!C51&amp;"選手データ!A:O"),MATCH("所属",INDIRECT("中学"&amp;中学一覧表!C51&amp;"選手データ!1:1"),0),0),VLOOKUP(中学一覧表!D51,INDIRECT("中学"&amp;中学一覧表!C51&amp;"選手データ!A:O"),MATCH("所属",INDIRECT("中学"&amp;中学一覧表!C51&amp;"選手データ!1:1"),0),0)&amp;中学一覧表!S51))</f>
        <v/>
      </c>
      <c r="F50" t="str">
        <f t="shared" ca="1" si="1"/>
        <v/>
      </c>
      <c r="I50" t="str">
        <f t="shared" ca="1" si="2"/>
        <v/>
      </c>
      <c r="J50" t="str">
        <f ca="1">IF(C50="","",中学一覧表!AD51)</f>
        <v/>
      </c>
      <c r="K50" t="str">
        <f ca="1">IF(C50="","",VLOOKUP(中学一覧表!C51,中学一覧表!A:B,2,0)*10000+中学一覧表!D51)</f>
        <v/>
      </c>
      <c r="L50" t="str">
        <f ca="1">IF(C50="","",中学一覧表!E51)</f>
        <v/>
      </c>
      <c r="M50" t="str">
        <f ca="1">IF(C50="","",VLOOKUP(中学一覧表!C51&amp;"子4X100mR",競技csv!A:O,MATCH("競技コード",競技csv!$1:$1,0),0))</f>
        <v/>
      </c>
      <c r="N50" t="str">
        <f ca="1">IF(C50="","",IF(中学一覧表!T51="","",中学一覧表!T51&amp;".")&amp;IF(中学一覧表!U51="","",TEXT(中学一覧表!U51,"00")&amp;".")&amp;IF(中学一覧表!V51="","",TEXT(中学一覧表!V51,"00")))</f>
        <v/>
      </c>
      <c r="O50" t="str">
        <f t="shared" ca="1" si="3"/>
        <v/>
      </c>
      <c r="P50" t="str">
        <f t="shared" ca="1" si="4"/>
        <v/>
      </c>
    </row>
    <row r="51" spans="1:16" x14ac:dyDescent="0.45">
      <c r="A51">
        <f t="shared" ca="1" si="5"/>
        <v>0</v>
      </c>
      <c r="B51" t="str">
        <f ca="1">IF(C51="","",VLOOKUP(中学一覧表!C52,中学一覧表!A:B,2,0)*10000+VLOOKUP(中学一覧表!S52,中学一覧表!A:B,2,0)+C51)</f>
        <v/>
      </c>
      <c r="C51" t="str">
        <f ca="1">IF(中学一覧表!S52="","",VLOOKUP(VLOOKUP(中学一覧表!D52,INDIRECT("中学"&amp;中学一覧表!C52&amp;"選手データ!A:O"),MATCH("所属",INDIRECT("中学"&amp;中学一覧表!C52&amp;"選手データ!1:1"),0),0),所属csv!$A:$H,MATCH("所属コード",所属csv!$1:$1,0),0))</f>
        <v/>
      </c>
      <c r="D51" t="str">
        <f ca="1">IF(C51="","",IF(COUNTIF(中学一覧表!W:W,中学一覧表!C52&amp;"Ｂ")=0,VLOOKUP(中学一覧表!D52,INDIRECT("中学"&amp;中学一覧表!C52&amp;"選手データ!A:O"),MATCH("所属",INDIRECT("中学"&amp;中学一覧表!C52&amp;"選手データ!1:1"),0),0),VLOOKUP(中学一覧表!D52,INDIRECT("中学"&amp;中学一覧表!C52&amp;"選手データ!A:O"),MATCH("所属",INDIRECT("中学"&amp;中学一覧表!C52&amp;"選手データ!1:1"),0),0)&amp;中学一覧表!S52))</f>
        <v/>
      </c>
      <c r="F51" t="str">
        <f t="shared" ca="1" si="1"/>
        <v/>
      </c>
      <c r="I51" t="str">
        <f t="shared" ca="1" si="2"/>
        <v/>
      </c>
      <c r="J51" t="str">
        <f ca="1">IF(C51="","",中学一覧表!AD52)</f>
        <v/>
      </c>
      <c r="K51" t="str">
        <f ca="1">IF(C51="","",VLOOKUP(中学一覧表!C52,中学一覧表!A:B,2,0)*10000+中学一覧表!D52)</f>
        <v/>
      </c>
      <c r="L51" t="str">
        <f ca="1">IF(C51="","",中学一覧表!E52)</f>
        <v/>
      </c>
      <c r="M51" t="str">
        <f ca="1">IF(C51="","",VLOOKUP(中学一覧表!C52&amp;"子4X100mR",競技csv!A:O,MATCH("競技コード",競技csv!$1:$1,0),0))</f>
        <v/>
      </c>
      <c r="N51" t="str">
        <f ca="1">IF(C51="","",IF(中学一覧表!T52="","",中学一覧表!T52&amp;".")&amp;IF(中学一覧表!U52="","",TEXT(中学一覧表!U52,"00")&amp;".")&amp;IF(中学一覧表!V52="","",TEXT(中学一覧表!V52,"00")))</f>
        <v/>
      </c>
      <c r="O51" t="str">
        <f t="shared" ca="1" si="3"/>
        <v/>
      </c>
      <c r="P51" t="str">
        <f t="shared" ca="1" si="4"/>
        <v/>
      </c>
    </row>
    <row r="52" spans="1:16" x14ac:dyDescent="0.45">
      <c r="A52">
        <f t="shared" ca="1" si="5"/>
        <v>0</v>
      </c>
      <c r="B52" t="str">
        <f ca="1">IF(C52="","",VLOOKUP(中学一覧表!C53,中学一覧表!A:B,2,0)*10000+VLOOKUP(中学一覧表!S53,中学一覧表!A:B,2,0)+C52)</f>
        <v/>
      </c>
      <c r="C52" t="str">
        <f ca="1">IF(中学一覧表!S53="","",VLOOKUP(VLOOKUP(中学一覧表!D53,INDIRECT("中学"&amp;中学一覧表!C53&amp;"選手データ!A:O"),MATCH("所属",INDIRECT("中学"&amp;中学一覧表!C53&amp;"選手データ!1:1"),0),0),所属csv!$A:$H,MATCH("所属コード",所属csv!$1:$1,0),0))</f>
        <v/>
      </c>
      <c r="D52" t="str">
        <f ca="1">IF(C52="","",IF(COUNTIF(中学一覧表!W:W,中学一覧表!C53&amp;"Ｂ")=0,VLOOKUP(中学一覧表!D53,INDIRECT("中学"&amp;中学一覧表!C53&amp;"選手データ!A:O"),MATCH("所属",INDIRECT("中学"&amp;中学一覧表!C53&amp;"選手データ!1:1"),0),0),VLOOKUP(中学一覧表!D53,INDIRECT("中学"&amp;中学一覧表!C53&amp;"選手データ!A:O"),MATCH("所属",INDIRECT("中学"&amp;中学一覧表!C53&amp;"選手データ!1:1"),0),0)&amp;中学一覧表!S53))</f>
        <v/>
      </c>
      <c r="F52" t="str">
        <f t="shared" ca="1" si="1"/>
        <v/>
      </c>
      <c r="I52" t="str">
        <f t="shared" ca="1" si="2"/>
        <v/>
      </c>
      <c r="J52" t="str">
        <f ca="1">IF(C52="","",中学一覧表!AD53)</f>
        <v/>
      </c>
      <c r="K52" t="str">
        <f ca="1">IF(C52="","",VLOOKUP(中学一覧表!C53,中学一覧表!A:B,2,0)*10000+中学一覧表!D53)</f>
        <v/>
      </c>
      <c r="L52" t="str">
        <f ca="1">IF(C52="","",中学一覧表!E53)</f>
        <v/>
      </c>
      <c r="M52" t="str">
        <f ca="1">IF(C52="","",VLOOKUP(中学一覧表!C53&amp;"子4X100mR",競技csv!A:O,MATCH("競技コード",競技csv!$1:$1,0),0))</f>
        <v/>
      </c>
      <c r="N52" t="str">
        <f ca="1">IF(C52="","",IF(中学一覧表!T53="","",中学一覧表!T53&amp;".")&amp;IF(中学一覧表!U53="","",TEXT(中学一覧表!U53,"00")&amp;".")&amp;IF(中学一覧表!V53="","",TEXT(中学一覧表!V53,"00")))</f>
        <v/>
      </c>
      <c r="O52" t="str">
        <f t="shared" ca="1" si="3"/>
        <v/>
      </c>
      <c r="P52" t="str">
        <f t="shared" ca="1" si="4"/>
        <v/>
      </c>
    </row>
    <row r="53" spans="1:16" x14ac:dyDescent="0.45">
      <c r="A53">
        <f t="shared" ca="1" si="5"/>
        <v>0</v>
      </c>
      <c r="B53" t="str">
        <f ca="1">IF(C53="","",VLOOKUP(中学一覧表!C54,中学一覧表!A:B,2,0)*10000+VLOOKUP(中学一覧表!S54,中学一覧表!A:B,2,0)+C53)</f>
        <v/>
      </c>
      <c r="C53" t="str">
        <f ca="1">IF(中学一覧表!S54="","",VLOOKUP(VLOOKUP(中学一覧表!D54,INDIRECT("中学"&amp;中学一覧表!C54&amp;"選手データ!A:O"),MATCH("所属",INDIRECT("中学"&amp;中学一覧表!C54&amp;"選手データ!1:1"),0),0),所属csv!$A:$H,MATCH("所属コード",所属csv!$1:$1,0),0))</f>
        <v/>
      </c>
      <c r="D53" t="str">
        <f ca="1">IF(C53="","",IF(COUNTIF(中学一覧表!W:W,中学一覧表!C54&amp;"Ｂ")=0,VLOOKUP(中学一覧表!D54,INDIRECT("中学"&amp;中学一覧表!C54&amp;"選手データ!A:O"),MATCH("所属",INDIRECT("中学"&amp;中学一覧表!C54&amp;"選手データ!1:1"),0),0),VLOOKUP(中学一覧表!D54,INDIRECT("中学"&amp;中学一覧表!C54&amp;"選手データ!A:O"),MATCH("所属",INDIRECT("中学"&amp;中学一覧表!C54&amp;"選手データ!1:1"),0),0)&amp;中学一覧表!S54))</f>
        <v/>
      </c>
      <c r="F53" t="str">
        <f t="shared" ca="1" si="1"/>
        <v/>
      </c>
      <c r="I53" t="str">
        <f t="shared" ca="1" si="2"/>
        <v/>
      </c>
      <c r="J53" t="str">
        <f ca="1">IF(C53="","",中学一覧表!AD54)</f>
        <v/>
      </c>
      <c r="K53" t="str">
        <f ca="1">IF(C53="","",VLOOKUP(中学一覧表!C54,中学一覧表!A:B,2,0)*10000+中学一覧表!D54)</f>
        <v/>
      </c>
      <c r="L53" t="str">
        <f ca="1">IF(C53="","",中学一覧表!E54)</f>
        <v/>
      </c>
      <c r="M53" t="str">
        <f ca="1">IF(C53="","",VLOOKUP(中学一覧表!C54&amp;"子4X100mR",競技csv!A:O,MATCH("競技コード",競技csv!$1:$1,0),0))</f>
        <v/>
      </c>
      <c r="N53" t="str">
        <f ca="1">IF(C53="","",IF(中学一覧表!T54="","",中学一覧表!T54&amp;".")&amp;IF(中学一覧表!U54="","",TEXT(中学一覧表!U54,"00")&amp;".")&amp;IF(中学一覧表!V54="","",TEXT(中学一覧表!V54,"00")))</f>
        <v/>
      </c>
      <c r="O53" t="str">
        <f t="shared" ca="1" si="3"/>
        <v/>
      </c>
      <c r="P53" t="str">
        <f t="shared" ca="1" si="4"/>
        <v/>
      </c>
    </row>
    <row r="54" spans="1:16" x14ac:dyDescent="0.45">
      <c r="A54">
        <f t="shared" ca="1" si="5"/>
        <v>0</v>
      </c>
      <c r="B54" t="str">
        <f ca="1">IF(C54="","",VLOOKUP(中学一覧表!C55,中学一覧表!A:B,2,0)*10000+VLOOKUP(中学一覧表!S55,中学一覧表!A:B,2,0)+C54)</f>
        <v/>
      </c>
      <c r="C54" t="str">
        <f ca="1">IF(中学一覧表!S55="","",VLOOKUP(VLOOKUP(中学一覧表!D55,INDIRECT("中学"&amp;中学一覧表!C55&amp;"選手データ!A:O"),MATCH("所属",INDIRECT("中学"&amp;中学一覧表!C55&amp;"選手データ!1:1"),0),0),所属csv!$A:$H,MATCH("所属コード",所属csv!$1:$1,0),0))</f>
        <v/>
      </c>
      <c r="D54" t="str">
        <f ca="1">IF(C54="","",IF(COUNTIF(中学一覧表!W:W,中学一覧表!C55&amp;"Ｂ")=0,VLOOKUP(中学一覧表!D55,INDIRECT("中学"&amp;中学一覧表!C55&amp;"選手データ!A:O"),MATCH("所属",INDIRECT("中学"&amp;中学一覧表!C55&amp;"選手データ!1:1"),0),0),VLOOKUP(中学一覧表!D55,INDIRECT("中学"&amp;中学一覧表!C55&amp;"選手データ!A:O"),MATCH("所属",INDIRECT("中学"&amp;中学一覧表!C55&amp;"選手データ!1:1"),0),0)&amp;中学一覧表!S55))</f>
        <v/>
      </c>
      <c r="F54" t="str">
        <f t="shared" ca="1" si="1"/>
        <v/>
      </c>
      <c r="I54" t="str">
        <f t="shared" ca="1" si="2"/>
        <v/>
      </c>
      <c r="J54" t="str">
        <f ca="1">IF(C54="","",中学一覧表!AD55)</f>
        <v/>
      </c>
      <c r="K54" t="str">
        <f ca="1">IF(C54="","",VLOOKUP(中学一覧表!C55,中学一覧表!A:B,2,0)*10000+中学一覧表!D55)</f>
        <v/>
      </c>
      <c r="L54" t="str">
        <f ca="1">IF(C54="","",中学一覧表!E55)</f>
        <v/>
      </c>
      <c r="M54" t="str">
        <f ca="1">IF(C54="","",VLOOKUP(中学一覧表!C55&amp;"子4X100mR",競技csv!A:O,MATCH("競技コード",競技csv!$1:$1,0),0))</f>
        <v/>
      </c>
      <c r="N54" t="str">
        <f ca="1">IF(C54="","",IF(中学一覧表!T55="","",中学一覧表!T55&amp;".")&amp;IF(中学一覧表!U55="","",TEXT(中学一覧表!U55,"00")&amp;".")&amp;IF(中学一覧表!V55="","",TEXT(中学一覧表!V55,"00")))</f>
        <v/>
      </c>
      <c r="O54" t="str">
        <f t="shared" ca="1" si="3"/>
        <v/>
      </c>
      <c r="P54" t="str">
        <f t="shared" ca="1" si="4"/>
        <v/>
      </c>
    </row>
    <row r="55" spans="1:16" x14ac:dyDescent="0.45">
      <c r="A55">
        <f t="shared" ca="1" si="5"/>
        <v>0</v>
      </c>
      <c r="B55" t="str">
        <f ca="1">IF(C55="","",VLOOKUP(中学一覧表!C56,中学一覧表!A:B,2,0)*10000+VLOOKUP(中学一覧表!S56,中学一覧表!A:B,2,0)+C55)</f>
        <v/>
      </c>
      <c r="C55" t="str">
        <f ca="1">IF(中学一覧表!S56="","",VLOOKUP(VLOOKUP(中学一覧表!D56,INDIRECT("中学"&amp;中学一覧表!C56&amp;"選手データ!A:O"),MATCH("所属",INDIRECT("中学"&amp;中学一覧表!C56&amp;"選手データ!1:1"),0),0),所属csv!$A:$H,MATCH("所属コード",所属csv!$1:$1,0),0))</f>
        <v/>
      </c>
      <c r="D55" t="str">
        <f ca="1">IF(C55="","",IF(COUNTIF(中学一覧表!W:W,中学一覧表!C56&amp;"Ｂ")=0,VLOOKUP(中学一覧表!D56,INDIRECT("中学"&amp;中学一覧表!C56&amp;"選手データ!A:O"),MATCH("所属",INDIRECT("中学"&amp;中学一覧表!C56&amp;"選手データ!1:1"),0),0),VLOOKUP(中学一覧表!D56,INDIRECT("中学"&amp;中学一覧表!C56&amp;"選手データ!A:O"),MATCH("所属",INDIRECT("中学"&amp;中学一覧表!C56&amp;"選手データ!1:1"),0),0)&amp;中学一覧表!S56))</f>
        <v/>
      </c>
      <c r="F55" t="str">
        <f t="shared" ca="1" si="1"/>
        <v/>
      </c>
      <c r="I55" t="str">
        <f t="shared" ca="1" si="2"/>
        <v/>
      </c>
      <c r="J55" t="str">
        <f ca="1">IF(C55="","",中学一覧表!AD56)</f>
        <v/>
      </c>
      <c r="K55" t="str">
        <f ca="1">IF(C55="","",VLOOKUP(中学一覧表!C56,中学一覧表!A:B,2,0)*10000+中学一覧表!D56)</f>
        <v/>
      </c>
      <c r="L55" t="str">
        <f ca="1">IF(C55="","",中学一覧表!E56)</f>
        <v/>
      </c>
      <c r="M55" t="str">
        <f ca="1">IF(C55="","",VLOOKUP(中学一覧表!C56&amp;"子4X100mR",競技csv!A:O,MATCH("競技コード",競技csv!$1:$1,0),0))</f>
        <v/>
      </c>
      <c r="N55" t="str">
        <f ca="1">IF(C55="","",IF(中学一覧表!T56="","",中学一覧表!T56&amp;".")&amp;IF(中学一覧表!U56="","",TEXT(中学一覧表!U56,"00")&amp;".")&amp;IF(中学一覧表!V56="","",TEXT(中学一覧表!V56,"00")))</f>
        <v/>
      </c>
      <c r="O55" t="str">
        <f t="shared" ca="1" si="3"/>
        <v/>
      </c>
      <c r="P55" t="str">
        <f t="shared" ca="1" si="4"/>
        <v/>
      </c>
    </row>
    <row r="56" spans="1:16" x14ac:dyDescent="0.45">
      <c r="A56">
        <f t="shared" ca="1" si="5"/>
        <v>0</v>
      </c>
      <c r="B56" t="str">
        <f ca="1">IF(C56="","",VLOOKUP(中学一覧表!C57,中学一覧表!A:B,2,0)*10000+VLOOKUP(中学一覧表!S57,中学一覧表!A:B,2,0)+C56)</f>
        <v/>
      </c>
      <c r="C56" t="str">
        <f ca="1">IF(中学一覧表!S57="","",VLOOKUP(VLOOKUP(中学一覧表!D57,INDIRECT("中学"&amp;中学一覧表!C57&amp;"選手データ!A:O"),MATCH("所属",INDIRECT("中学"&amp;中学一覧表!C57&amp;"選手データ!1:1"),0),0),所属csv!$A:$H,MATCH("所属コード",所属csv!$1:$1,0),0))</f>
        <v/>
      </c>
      <c r="D56" t="str">
        <f ca="1">IF(C56="","",IF(COUNTIF(中学一覧表!W:W,中学一覧表!C57&amp;"Ｂ")=0,VLOOKUP(中学一覧表!D57,INDIRECT("中学"&amp;中学一覧表!C57&amp;"選手データ!A:O"),MATCH("所属",INDIRECT("中学"&amp;中学一覧表!C57&amp;"選手データ!1:1"),0),0),VLOOKUP(中学一覧表!D57,INDIRECT("中学"&amp;中学一覧表!C57&amp;"選手データ!A:O"),MATCH("所属",INDIRECT("中学"&amp;中学一覧表!C57&amp;"選手データ!1:1"),0),0)&amp;中学一覧表!S57))</f>
        <v/>
      </c>
      <c r="F56" t="str">
        <f t="shared" ca="1" si="1"/>
        <v/>
      </c>
      <c r="I56" t="str">
        <f t="shared" ca="1" si="2"/>
        <v/>
      </c>
      <c r="J56" t="str">
        <f ca="1">IF(C56="","",中学一覧表!AD57)</f>
        <v/>
      </c>
      <c r="K56" t="str">
        <f ca="1">IF(C56="","",VLOOKUP(中学一覧表!C57,中学一覧表!A:B,2,0)*10000+中学一覧表!D57)</f>
        <v/>
      </c>
      <c r="L56" t="str">
        <f ca="1">IF(C56="","",中学一覧表!E57)</f>
        <v/>
      </c>
      <c r="M56" t="str">
        <f ca="1">IF(C56="","",VLOOKUP(中学一覧表!C57&amp;"子4X100mR",競技csv!A:O,MATCH("競技コード",競技csv!$1:$1,0),0))</f>
        <v/>
      </c>
      <c r="N56" t="str">
        <f ca="1">IF(C56="","",IF(中学一覧表!T57="","",中学一覧表!T57&amp;".")&amp;IF(中学一覧表!U57="","",TEXT(中学一覧表!U57,"00")&amp;".")&amp;IF(中学一覧表!V57="","",TEXT(中学一覧表!V57,"00")))</f>
        <v/>
      </c>
      <c r="O56" t="str">
        <f t="shared" ca="1" si="3"/>
        <v/>
      </c>
      <c r="P56" t="str">
        <f t="shared" ca="1" si="4"/>
        <v/>
      </c>
    </row>
    <row r="57" spans="1:16" x14ac:dyDescent="0.45">
      <c r="A57">
        <f t="shared" ca="1" si="5"/>
        <v>0</v>
      </c>
      <c r="B57" t="str">
        <f ca="1">IF(C57="","",VLOOKUP(中学一覧表!C58,中学一覧表!A:B,2,0)*10000+VLOOKUP(中学一覧表!S58,中学一覧表!A:B,2,0)+C57)</f>
        <v/>
      </c>
      <c r="C57" t="str">
        <f ca="1">IF(中学一覧表!S58="","",VLOOKUP(VLOOKUP(中学一覧表!D58,INDIRECT("中学"&amp;中学一覧表!C58&amp;"選手データ!A:O"),MATCH("所属",INDIRECT("中学"&amp;中学一覧表!C58&amp;"選手データ!1:1"),0),0),所属csv!$A:$H,MATCH("所属コード",所属csv!$1:$1,0),0))</f>
        <v/>
      </c>
      <c r="D57" t="str">
        <f ca="1">IF(C57="","",IF(COUNTIF(中学一覧表!W:W,中学一覧表!C58&amp;"Ｂ")=0,VLOOKUP(中学一覧表!D58,INDIRECT("中学"&amp;中学一覧表!C58&amp;"選手データ!A:O"),MATCH("所属",INDIRECT("中学"&amp;中学一覧表!C58&amp;"選手データ!1:1"),0),0),VLOOKUP(中学一覧表!D58,INDIRECT("中学"&amp;中学一覧表!C58&amp;"選手データ!A:O"),MATCH("所属",INDIRECT("中学"&amp;中学一覧表!C58&amp;"選手データ!1:1"),0),0)&amp;中学一覧表!S58))</f>
        <v/>
      </c>
      <c r="F57" t="str">
        <f t="shared" ca="1" si="1"/>
        <v/>
      </c>
      <c r="I57" t="str">
        <f t="shared" ca="1" si="2"/>
        <v/>
      </c>
      <c r="J57" t="str">
        <f ca="1">IF(C57="","",中学一覧表!AD58)</f>
        <v/>
      </c>
      <c r="K57" t="str">
        <f ca="1">IF(C57="","",VLOOKUP(中学一覧表!C58,中学一覧表!A:B,2,0)*10000+中学一覧表!D58)</f>
        <v/>
      </c>
      <c r="L57" t="str">
        <f ca="1">IF(C57="","",中学一覧表!E58)</f>
        <v/>
      </c>
      <c r="M57" t="str">
        <f ca="1">IF(C57="","",VLOOKUP(中学一覧表!C58&amp;"子4X100mR",競技csv!A:O,MATCH("競技コード",競技csv!$1:$1,0),0))</f>
        <v/>
      </c>
      <c r="N57" t="str">
        <f ca="1">IF(C57="","",IF(中学一覧表!T58="","",中学一覧表!T58&amp;".")&amp;IF(中学一覧表!U58="","",TEXT(中学一覧表!U58,"00")&amp;".")&amp;IF(中学一覧表!V58="","",TEXT(中学一覧表!V58,"00")))</f>
        <v/>
      </c>
      <c r="O57" t="str">
        <f t="shared" ca="1" si="3"/>
        <v/>
      </c>
      <c r="P57" t="str">
        <f t="shared" ca="1" si="4"/>
        <v/>
      </c>
    </row>
    <row r="58" spans="1:16" x14ac:dyDescent="0.45">
      <c r="A58">
        <f t="shared" ca="1" si="5"/>
        <v>0</v>
      </c>
      <c r="B58" t="str">
        <f ca="1">IF(C58="","",VLOOKUP(中学一覧表!C59,中学一覧表!A:B,2,0)*10000+VLOOKUP(中学一覧表!S59,中学一覧表!A:B,2,0)+C58)</f>
        <v/>
      </c>
      <c r="C58" t="str">
        <f ca="1">IF(中学一覧表!S59="","",VLOOKUP(VLOOKUP(中学一覧表!D59,INDIRECT("中学"&amp;中学一覧表!C59&amp;"選手データ!A:O"),MATCH("所属",INDIRECT("中学"&amp;中学一覧表!C59&amp;"選手データ!1:1"),0),0),所属csv!$A:$H,MATCH("所属コード",所属csv!$1:$1,0),0))</f>
        <v/>
      </c>
      <c r="D58" t="str">
        <f ca="1">IF(C58="","",IF(COUNTIF(中学一覧表!W:W,中学一覧表!C59&amp;"Ｂ")=0,VLOOKUP(中学一覧表!D59,INDIRECT("中学"&amp;中学一覧表!C59&amp;"選手データ!A:O"),MATCH("所属",INDIRECT("中学"&amp;中学一覧表!C59&amp;"選手データ!1:1"),0),0),VLOOKUP(中学一覧表!D59,INDIRECT("中学"&amp;中学一覧表!C59&amp;"選手データ!A:O"),MATCH("所属",INDIRECT("中学"&amp;中学一覧表!C59&amp;"選手データ!1:1"),0),0)&amp;中学一覧表!S59))</f>
        <v/>
      </c>
      <c r="F58" t="str">
        <f t="shared" ca="1" si="1"/>
        <v/>
      </c>
      <c r="I58" t="str">
        <f t="shared" ca="1" si="2"/>
        <v/>
      </c>
      <c r="J58" t="str">
        <f ca="1">IF(C58="","",中学一覧表!AD59)</f>
        <v/>
      </c>
      <c r="K58" t="str">
        <f ca="1">IF(C58="","",VLOOKUP(中学一覧表!C59,中学一覧表!A:B,2,0)*10000+中学一覧表!D59)</f>
        <v/>
      </c>
      <c r="L58" t="str">
        <f ca="1">IF(C58="","",中学一覧表!E59)</f>
        <v/>
      </c>
      <c r="M58" t="str">
        <f ca="1">IF(C58="","",VLOOKUP(中学一覧表!C59&amp;"子4X100mR",競技csv!A:O,MATCH("競技コード",競技csv!$1:$1,0),0))</f>
        <v/>
      </c>
      <c r="N58" t="str">
        <f ca="1">IF(C58="","",IF(中学一覧表!T59="","",中学一覧表!T59&amp;".")&amp;IF(中学一覧表!U59="","",TEXT(中学一覧表!U59,"00")&amp;".")&amp;IF(中学一覧表!V59="","",TEXT(中学一覧表!V59,"00")))</f>
        <v/>
      </c>
      <c r="O58" t="str">
        <f t="shared" ca="1" si="3"/>
        <v/>
      </c>
      <c r="P58" t="str">
        <f t="shared" ca="1" si="4"/>
        <v/>
      </c>
    </row>
    <row r="59" spans="1:16" x14ac:dyDescent="0.45">
      <c r="A59">
        <f t="shared" ca="1" si="5"/>
        <v>0</v>
      </c>
      <c r="B59" t="str">
        <f ca="1">IF(C59="","",VLOOKUP(中学一覧表!C60,中学一覧表!A:B,2,0)*10000+VLOOKUP(中学一覧表!S60,中学一覧表!A:B,2,0)+C59)</f>
        <v/>
      </c>
      <c r="C59" t="str">
        <f ca="1">IF(中学一覧表!S60="","",VLOOKUP(VLOOKUP(中学一覧表!D60,INDIRECT("中学"&amp;中学一覧表!C60&amp;"選手データ!A:O"),MATCH("所属",INDIRECT("中学"&amp;中学一覧表!C60&amp;"選手データ!1:1"),0),0),所属csv!$A:$H,MATCH("所属コード",所属csv!$1:$1,0),0))</f>
        <v/>
      </c>
      <c r="D59" t="str">
        <f ca="1">IF(C59="","",IF(COUNTIF(中学一覧表!W:W,中学一覧表!C60&amp;"Ｂ")=0,VLOOKUP(中学一覧表!D60,INDIRECT("中学"&amp;中学一覧表!C60&amp;"選手データ!A:O"),MATCH("所属",INDIRECT("中学"&amp;中学一覧表!C60&amp;"選手データ!1:1"),0),0),VLOOKUP(中学一覧表!D60,INDIRECT("中学"&amp;中学一覧表!C60&amp;"選手データ!A:O"),MATCH("所属",INDIRECT("中学"&amp;中学一覧表!C60&amp;"選手データ!1:1"),0),0)&amp;中学一覧表!S60))</f>
        <v/>
      </c>
      <c r="F59" t="str">
        <f t="shared" ca="1" si="1"/>
        <v/>
      </c>
      <c r="I59" t="str">
        <f t="shared" ca="1" si="2"/>
        <v/>
      </c>
      <c r="J59" t="str">
        <f ca="1">IF(C59="","",中学一覧表!AD60)</f>
        <v/>
      </c>
      <c r="K59" t="str">
        <f ca="1">IF(C59="","",VLOOKUP(中学一覧表!C60,中学一覧表!A:B,2,0)*10000+中学一覧表!D60)</f>
        <v/>
      </c>
      <c r="L59" t="str">
        <f ca="1">IF(C59="","",中学一覧表!E60)</f>
        <v/>
      </c>
      <c r="M59" t="str">
        <f ca="1">IF(C59="","",VLOOKUP(中学一覧表!C60&amp;"子4X100mR",競技csv!A:O,MATCH("競技コード",競技csv!$1:$1,0),0))</f>
        <v/>
      </c>
      <c r="N59" t="str">
        <f ca="1">IF(C59="","",IF(中学一覧表!T60="","",中学一覧表!T60&amp;".")&amp;IF(中学一覧表!U60="","",TEXT(中学一覧表!U60,"00")&amp;".")&amp;IF(中学一覧表!V60="","",TEXT(中学一覧表!V60,"00")))</f>
        <v/>
      </c>
      <c r="O59" t="str">
        <f t="shared" ca="1" si="3"/>
        <v/>
      </c>
      <c r="P59" t="str">
        <f t="shared" ca="1" si="4"/>
        <v/>
      </c>
    </row>
    <row r="60" spans="1:16" x14ac:dyDescent="0.45">
      <c r="A60">
        <f t="shared" ref="A60:A62" ca="1" si="6">IF(C60="",A59,A59+1)</f>
        <v>0</v>
      </c>
      <c r="B60" t="str">
        <f ca="1">IF(C60="","",VLOOKUP(中学一覧表!C61,中学一覧表!A:B,2,0)*10000+VLOOKUP(中学一覧表!S61,中学一覧表!A:B,2,0)+C60)</f>
        <v/>
      </c>
      <c r="C60" t="str">
        <f ca="1">IF(中学一覧表!S61="","",VLOOKUP(VLOOKUP(中学一覧表!D61,INDIRECT("中学"&amp;中学一覧表!C61&amp;"選手データ!A:O"),MATCH("所属",INDIRECT("中学"&amp;中学一覧表!C61&amp;"選手データ!1:1"),0),0),所属csv!$A:$H,MATCH("所属コード",所属csv!$1:$1,0),0))</f>
        <v/>
      </c>
      <c r="D60" t="str">
        <f ca="1">IF(C60="","",IF(COUNTIF(中学一覧表!W:W,中学一覧表!C61&amp;"Ｂ")=0,VLOOKUP(中学一覧表!D61,INDIRECT("中学"&amp;中学一覧表!C61&amp;"選手データ!A:O"),MATCH("所属",INDIRECT("中学"&amp;中学一覧表!C61&amp;"選手データ!1:1"),0),0),VLOOKUP(中学一覧表!D61,INDIRECT("中学"&amp;中学一覧表!C61&amp;"選手データ!A:O"),MATCH("所属",INDIRECT("中学"&amp;中学一覧表!C61&amp;"選手データ!1:1"),0),0)&amp;中学一覧表!S61))</f>
        <v/>
      </c>
      <c r="F60" t="str">
        <f t="shared" ca="1" si="1"/>
        <v/>
      </c>
      <c r="I60" t="str">
        <f t="shared" ca="1" si="2"/>
        <v/>
      </c>
      <c r="J60" t="str">
        <f ca="1">IF(C60="","",中学一覧表!AD61)</f>
        <v/>
      </c>
      <c r="K60" t="str">
        <f ca="1">IF(C60="","",VLOOKUP(中学一覧表!C61,中学一覧表!A:B,2,0)*10000+中学一覧表!D61)</f>
        <v/>
      </c>
      <c r="L60" t="str">
        <f ca="1">IF(C60="","",中学一覧表!E61)</f>
        <v/>
      </c>
      <c r="M60" t="str">
        <f ca="1">IF(C60="","",VLOOKUP(中学一覧表!C61&amp;"子4X100mR",競技csv!A:O,MATCH("競技コード",競技csv!$1:$1,0),0))</f>
        <v/>
      </c>
      <c r="N60" t="str">
        <f ca="1">IF(C60="","",IF(中学一覧表!T61="","",中学一覧表!T61&amp;".")&amp;IF(中学一覧表!U61="","",TEXT(中学一覧表!U61,"00")&amp;".")&amp;IF(中学一覧表!V61="","",TEXT(中学一覧表!V61,"00")))</f>
        <v/>
      </c>
      <c r="O60" t="str">
        <f t="shared" ca="1" si="3"/>
        <v/>
      </c>
      <c r="P60" t="str">
        <f t="shared" ca="1" si="4"/>
        <v/>
      </c>
    </row>
    <row r="61" spans="1:16" x14ac:dyDescent="0.45">
      <c r="A61">
        <f t="shared" ca="1" si="6"/>
        <v>0</v>
      </c>
      <c r="B61" t="str">
        <f ca="1">IF(C61="","",VLOOKUP(中学一覧表!C62,中学一覧表!A:B,2,0)*10000+VLOOKUP(中学一覧表!S62,中学一覧表!A:B,2,0)+C61)</f>
        <v/>
      </c>
      <c r="C61" t="str">
        <f ca="1">IF(中学一覧表!S62="","",VLOOKUP(VLOOKUP(中学一覧表!D62,INDIRECT("中学"&amp;中学一覧表!C62&amp;"選手データ!A:O"),MATCH("所属",INDIRECT("中学"&amp;中学一覧表!C62&amp;"選手データ!1:1"),0),0),所属csv!$A:$H,MATCH("所属コード",所属csv!$1:$1,0),0))</f>
        <v/>
      </c>
      <c r="D61" t="str">
        <f ca="1">IF(C61="","",IF(COUNTIF(中学一覧表!W:W,中学一覧表!C62&amp;"Ｂ")=0,VLOOKUP(中学一覧表!D62,INDIRECT("中学"&amp;中学一覧表!C62&amp;"選手データ!A:O"),MATCH("所属",INDIRECT("中学"&amp;中学一覧表!C62&amp;"選手データ!1:1"),0),0),VLOOKUP(中学一覧表!D62,INDIRECT("中学"&amp;中学一覧表!C62&amp;"選手データ!A:O"),MATCH("所属",INDIRECT("中学"&amp;中学一覧表!C62&amp;"選手データ!1:1"),0),0)&amp;中学一覧表!S62))</f>
        <v/>
      </c>
      <c r="F61" t="str">
        <f t="shared" ca="1" si="1"/>
        <v/>
      </c>
      <c r="I61" t="str">
        <f t="shared" ca="1" si="2"/>
        <v/>
      </c>
      <c r="J61" t="str">
        <f ca="1">IF(C61="","",中学一覧表!AD62)</f>
        <v/>
      </c>
      <c r="K61" t="str">
        <f ca="1">IF(C61="","",VLOOKUP(中学一覧表!C62,中学一覧表!A:B,2,0)*10000+中学一覧表!D62)</f>
        <v/>
      </c>
      <c r="L61" t="str">
        <f ca="1">IF(C61="","",中学一覧表!E62)</f>
        <v/>
      </c>
      <c r="M61" t="str">
        <f ca="1">IF(C61="","",VLOOKUP(中学一覧表!C62&amp;"子4X100mR",競技csv!A:O,MATCH("競技コード",競技csv!$1:$1,0),0))</f>
        <v/>
      </c>
      <c r="N61" t="str">
        <f ca="1">IF(C61="","",IF(中学一覧表!T62="","",中学一覧表!T62&amp;".")&amp;IF(中学一覧表!U62="","",TEXT(中学一覧表!U62,"00")&amp;".")&amp;IF(中学一覧表!V62="","",TEXT(中学一覧表!V62,"00")))</f>
        <v/>
      </c>
      <c r="O61" t="str">
        <f t="shared" ca="1" si="3"/>
        <v/>
      </c>
      <c r="P61" t="str">
        <f t="shared" ca="1" si="4"/>
        <v/>
      </c>
    </row>
    <row r="62" spans="1:16" x14ac:dyDescent="0.45">
      <c r="A62">
        <f t="shared" ca="1" si="6"/>
        <v>0</v>
      </c>
      <c r="B62" t="str">
        <f ca="1">IF(C62="","",VLOOKUP(高校一覧表!C3,高校一覧表!A:B,2,0)*10000+VLOOKUP(高校一覧表!S3,高校一覧表!A:B,2,0)+C62)</f>
        <v/>
      </c>
      <c r="C62" t="str">
        <f ca="1">IF(高校一覧表!S3="","",VLOOKUP(VLOOKUP(高校一覧表!D3,INDIRECT("高校"&amp;高校一覧表!C3&amp;"選手データ!A:O"),MATCH("所属",INDIRECT("高校"&amp;高校一覧表!C3&amp;"選手データ!1:1"),0),0),所属csv!$A:$H,MATCH("所属コード",所属csv!$1:$1,0),0))</f>
        <v/>
      </c>
      <c r="D62" t="str">
        <f ca="1">IF(C62="","",IF(COUNTIF(高校一覧表!W:W,高校一覧表!C3&amp;"Ｂ")=0,VLOOKUP(高校一覧表!D3,INDIRECT("高校"&amp;高校一覧表!C3&amp;"選手データ!A:O"),MATCH("所属",INDIRECT("高校"&amp;高校一覧表!C3&amp;"選手データ!1:1"),0),0),VLOOKUP(高校一覧表!D3,INDIRECT("高校"&amp;高校一覧表!C3&amp;"選手データ!A:O"),MATCH("所属",INDIRECT("高校"&amp;高校一覧表!C3&amp;"選手データ!1:1"),0),0)&amp;高校一覧表!S3))</f>
        <v/>
      </c>
      <c r="F62" t="str">
        <f t="shared" ca="1" si="1"/>
        <v/>
      </c>
      <c r="I62" t="str">
        <f t="shared" ca="1" si="2"/>
        <v/>
      </c>
      <c r="J62" t="str">
        <f ca="1">IF(C62="","",高校一覧表!AD3)</f>
        <v/>
      </c>
      <c r="K62" t="str">
        <f ca="1">IF(C62="","",VLOOKUP(高校一覧表!C3,高校一覧表!A:B,2,0)*10000+高校一覧表!D3)</f>
        <v/>
      </c>
      <c r="L62" t="str">
        <f ca="1">IF(C62="","",高校一覧表!E3)</f>
        <v/>
      </c>
      <c r="M62" t="str">
        <f ca="1">IF(C62="","",VLOOKUP(高校一覧表!C3&amp;"子4X100mR",競技csv!A:O,MATCH("競技コード",競技csv!$1:$1,0),0))</f>
        <v/>
      </c>
      <c r="N62" t="str">
        <f ca="1">IF(C62="","",IF(高校一覧表!T3="","",高校一覧表!T3&amp;".")&amp;IF(高校一覧表!U3="","",TEXT(高校一覧表!U3,"00")&amp;".")&amp;IF(高校一覧表!V3="","",TEXT(高校一覧表!V3,"00")))</f>
        <v/>
      </c>
      <c r="O62" t="str">
        <f t="shared" ca="1" si="3"/>
        <v/>
      </c>
      <c r="P62" t="str">
        <f t="shared" ca="1" si="4"/>
        <v/>
      </c>
    </row>
    <row r="63" spans="1:16" x14ac:dyDescent="0.45">
      <c r="A63">
        <f t="shared" ref="A63:A121" ca="1" si="7">IF(C63="",A62,A62+1)</f>
        <v>0</v>
      </c>
      <c r="B63" t="str">
        <f ca="1">IF(C63="","",VLOOKUP(高校一覧表!C4,高校一覧表!A:B,2,0)*10000+VLOOKUP(高校一覧表!S4,高校一覧表!A:B,2,0)+C63)</f>
        <v/>
      </c>
      <c r="C63" t="str">
        <f ca="1">IF(高校一覧表!S4="","",VLOOKUP(VLOOKUP(高校一覧表!D4,INDIRECT("高校"&amp;高校一覧表!C4&amp;"選手データ!A:O"),MATCH("所属",INDIRECT("高校"&amp;高校一覧表!C4&amp;"選手データ!1:1"),0),0),所属csv!$A:$H,MATCH("所属コード",所属csv!$1:$1,0),0))</f>
        <v/>
      </c>
      <c r="D63" t="str">
        <f ca="1">IF(C63="","",IF(COUNTIF(高校一覧表!W:W,高校一覧表!C4&amp;"Ｂ")=0,VLOOKUP(高校一覧表!D4,INDIRECT("高校"&amp;高校一覧表!C4&amp;"選手データ!A:O"),MATCH("所属",INDIRECT("高校"&amp;高校一覧表!C4&amp;"選手データ!1:1"),0),0),VLOOKUP(高校一覧表!D4,INDIRECT("高校"&amp;高校一覧表!C4&amp;"選手データ!A:O"),MATCH("所属",INDIRECT("高校"&amp;高校一覧表!C4&amp;"選手データ!1:1"),0),0)&amp;高校一覧表!S4))</f>
        <v/>
      </c>
      <c r="F63" t="str">
        <f t="shared" ref="F63:F121" ca="1" si="8">IF(D63="","",D63)</f>
        <v/>
      </c>
      <c r="I63" t="str">
        <f t="shared" ref="I63:I121" ca="1" si="9">IF(C63="","","JPN")</f>
        <v/>
      </c>
      <c r="J63" t="str">
        <f ca="1">IF(C63="","",高校一覧表!AD4)</f>
        <v/>
      </c>
      <c r="K63" t="str">
        <f ca="1">IF(C63="","",VLOOKUP(高校一覧表!C4,高校一覧表!A:B,2,0)*10000+高校一覧表!D4)</f>
        <v/>
      </c>
      <c r="L63" t="str">
        <f ca="1">IF(C63="","",高校一覧表!E4)</f>
        <v/>
      </c>
      <c r="M63" t="str">
        <f ca="1">IF(C63="","",VLOOKUP(高校一覧表!C4&amp;"子4X100mR",競技csv!A:O,MATCH("競技コード",競技csv!$1:$1,0),0))</f>
        <v/>
      </c>
      <c r="N63" t="str">
        <f ca="1">IF(C63="","",IF(高校一覧表!T4="","",高校一覧表!T4&amp;".")&amp;IF(高校一覧表!U4="","",TEXT(高校一覧表!U4,"00")&amp;".")&amp;IF(高校一覧表!V4="","",TEXT(高校一覧表!V4,"00")))</f>
        <v/>
      </c>
      <c r="O63" t="str">
        <f t="shared" ref="O63:O121" ca="1" si="10">IF(C63="","","0")</f>
        <v/>
      </c>
      <c r="P63" t="str">
        <f t="shared" ref="P63:P121" ca="1" si="11">IF(C63="","","2")</f>
        <v/>
      </c>
    </row>
    <row r="64" spans="1:16" x14ac:dyDescent="0.45">
      <c r="A64">
        <f t="shared" ca="1" si="7"/>
        <v>0</v>
      </c>
      <c r="B64" t="str">
        <f ca="1">IF(C64="","",VLOOKUP(高校一覧表!C5,高校一覧表!A:B,2,0)*10000+VLOOKUP(高校一覧表!S5,高校一覧表!A:B,2,0)+C64)</f>
        <v/>
      </c>
      <c r="C64" t="str">
        <f ca="1">IF(高校一覧表!S5="","",VLOOKUP(VLOOKUP(高校一覧表!D5,INDIRECT("高校"&amp;高校一覧表!C5&amp;"選手データ!A:O"),MATCH("所属",INDIRECT("高校"&amp;高校一覧表!C5&amp;"選手データ!1:1"),0),0),所属csv!$A:$H,MATCH("所属コード",所属csv!$1:$1,0),0))</f>
        <v/>
      </c>
      <c r="D64" t="str">
        <f ca="1">IF(C64="","",IF(COUNTIF(高校一覧表!W:W,高校一覧表!C5&amp;"Ｂ")=0,VLOOKUP(高校一覧表!D5,INDIRECT("高校"&amp;高校一覧表!C5&amp;"選手データ!A:O"),MATCH("所属",INDIRECT("高校"&amp;高校一覧表!C5&amp;"選手データ!1:1"),0),0),VLOOKUP(高校一覧表!D5,INDIRECT("高校"&amp;高校一覧表!C5&amp;"選手データ!A:O"),MATCH("所属",INDIRECT("高校"&amp;高校一覧表!C5&amp;"選手データ!1:1"),0),0)&amp;高校一覧表!S5))</f>
        <v/>
      </c>
      <c r="F64" t="str">
        <f t="shared" ca="1" si="8"/>
        <v/>
      </c>
      <c r="I64" t="str">
        <f t="shared" ca="1" si="9"/>
        <v/>
      </c>
      <c r="J64" t="str">
        <f ca="1">IF(C64="","",高校一覧表!AD5)</f>
        <v/>
      </c>
      <c r="K64" t="str">
        <f ca="1">IF(C64="","",VLOOKUP(高校一覧表!C5,高校一覧表!A:B,2,0)*10000+高校一覧表!D5)</f>
        <v/>
      </c>
      <c r="L64" t="str">
        <f ca="1">IF(C64="","",高校一覧表!E5)</f>
        <v/>
      </c>
      <c r="M64" t="str">
        <f ca="1">IF(C64="","",VLOOKUP(高校一覧表!C5&amp;"子4X100mR",競技csv!A:O,MATCH("競技コード",競技csv!$1:$1,0),0))</f>
        <v/>
      </c>
      <c r="N64" t="str">
        <f ca="1">IF(C64="","",IF(高校一覧表!T5="","",高校一覧表!T5&amp;".")&amp;IF(高校一覧表!U5="","",TEXT(高校一覧表!U5,"00")&amp;".")&amp;IF(高校一覧表!V5="","",TEXT(高校一覧表!V5,"00")))</f>
        <v/>
      </c>
      <c r="O64" t="str">
        <f t="shared" ca="1" si="10"/>
        <v/>
      </c>
      <c r="P64" t="str">
        <f t="shared" ca="1" si="11"/>
        <v/>
      </c>
    </row>
    <row r="65" spans="1:16" x14ac:dyDescent="0.45">
      <c r="A65">
        <f t="shared" ca="1" si="7"/>
        <v>0</v>
      </c>
      <c r="B65" t="str">
        <f ca="1">IF(C65="","",VLOOKUP(高校一覧表!C6,高校一覧表!A:B,2,0)*10000+VLOOKUP(高校一覧表!S6,高校一覧表!A:B,2,0)+C65)</f>
        <v/>
      </c>
      <c r="C65" t="str">
        <f ca="1">IF(高校一覧表!S6="","",VLOOKUP(VLOOKUP(高校一覧表!D6,INDIRECT("高校"&amp;高校一覧表!C6&amp;"選手データ!A:O"),MATCH("所属",INDIRECT("高校"&amp;高校一覧表!C6&amp;"選手データ!1:1"),0),0),所属csv!$A:$H,MATCH("所属コード",所属csv!$1:$1,0),0))</f>
        <v/>
      </c>
      <c r="D65" t="str">
        <f ca="1">IF(C65="","",IF(COUNTIF(高校一覧表!W:W,高校一覧表!C6&amp;"Ｂ")=0,VLOOKUP(高校一覧表!D6,INDIRECT("高校"&amp;高校一覧表!C6&amp;"選手データ!A:O"),MATCH("所属",INDIRECT("高校"&amp;高校一覧表!C6&amp;"選手データ!1:1"),0),0),VLOOKUP(高校一覧表!D6,INDIRECT("高校"&amp;高校一覧表!C6&amp;"選手データ!A:O"),MATCH("所属",INDIRECT("高校"&amp;高校一覧表!C6&amp;"選手データ!1:1"),0),0)&amp;高校一覧表!S6))</f>
        <v/>
      </c>
      <c r="F65" t="str">
        <f t="shared" ca="1" si="8"/>
        <v/>
      </c>
      <c r="I65" t="str">
        <f t="shared" ca="1" si="9"/>
        <v/>
      </c>
      <c r="J65" t="str">
        <f ca="1">IF(C65="","",高校一覧表!AD6)</f>
        <v/>
      </c>
      <c r="K65" t="str">
        <f ca="1">IF(C65="","",VLOOKUP(高校一覧表!C6,高校一覧表!A:B,2,0)*10000+高校一覧表!D6)</f>
        <v/>
      </c>
      <c r="L65" t="str">
        <f ca="1">IF(C65="","",高校一覧表!E6)</f>
        <v/>
      </c>
      <c r="M65" t="str">
        <f ca="1">IF(C65="","",VLOOKUP(高校一覧表!C6&amp;"子4X100mR",競技csv!A:O,MATCH("競技コード",競技csv!$1:$1,0),0))</f>
        <v/>
      </c>
      <c r="N65" t="str">
        <f ca="1">IF(C65="","",IF(高校一覧表!T6="","",高校一覧表!T6&amp;".")&amp;IF(高校一覧表!U6="","",TEXT(高校一覧表!U6,"00")&amp;".")&amp;IF(高校一覧表!V6="","",TEXT(高校一覧表!V6,"00")))</f>
        <v/>
      </c>
      <c r="O65" t="str">
        <f t="shared" ca="1" si="10"/>
        <v/>
      </c>
      <c r="P65" t="str">
        <f t="shared" ca="1" si="11"/>
        <v/>
      </c>
    </row>
    <row r="66" spans="1:16" x14ac:dyDescent="0.45">
      <c r="A66">
        <f t="shared" ca="1" si="7"/>
        <v>0</v>
      </c>
      <c r="B66" t="str">
        <f ca="1">IF(C66="","",VLOOKUP(高校一覧表!C7,高校一覧表!A:B,2,0)*10000+VLOOKUP(高校一覧表!S7,高校一覧表!A:B,2,0)+C66)</f>
        <v/>
      </c>
      <c r="C66" t="str">
        <f ca="1">IF(高校一覧表!S7="","",VLOOKUP(VLOOKUP(高校一覧表!D7,INDIRECT("高校"&amp;高校一覧表!C7&amp;"選手データ!A:O"),MATCH("所属",INDIRECT("高校"&amp;高校一覧表!C7&amp;"選手データ!1:1"),0),0),所属csv!$A:$H,MATCH("所属コード",所属csv!$1:$1,0),0))</f>
        <v/>
      </c>
      <c r="D66" t="str">
        <f ca="1">IF(C66="","",IF(COUNTIF(高校一覧表!W:W,高校一覧表!C7&amp;"Ｂ")=0,VLOOKUP(高校一覧表!D7,INDIRECT("高校"&amp;高校一覧表!C7&amp;"選手データ!A:O"),MATCH("所属",INDIRECT("高校"&amp;高校一覧表!C7&amp;"選手データ!1:1"),0),0),VLOOKUP(高校一覧表!D7,INDIRECT("高校"&amp;高校一覧表!C7&amp;"選手データ!A:O"),MATCH("所属",INDIRECT("高校"&amp;高校一覧表!C7&amp;"選手データ!1:1"),0),0)&amp;高校一覧表!S7))</f>
        <v/>
      </c>
      <c r="F66" t="str">
        <f t="shared" ca="1" si="8"/>
        <v/>
      </c>
      <c r="I66" t="str">
        <f t="shared" ca="1" si="9"/>
        <v/>
      </c>
      <c r="J66" t="str">
        <f ca="1">IF(C66="","",高校一覧表!AD7)</f>
        <v/>
      </c>
      <c r="K66" t="str">
        <f ca="1">IF(C66="","",VLOOKUP(高校一覧表!C7,高校一覧表!A:B,2,0)*10000+高校一覧表!D7)</f>
        <v/>
      </c>
      <c r="L66" t="str">
        <f ca="1">IF(C66="","",高校一覧表!E7)</f>
        <v/>
      </c>
      <c r="M66" t="str">
        <f ca="1">IF(C66="","",VLOOKUP(高校一覧表!C7&amp;"子4X100mR",競技csv!A:O,MATCH("競技コード",競技csv!$1:$1,0),0))</f>
        <v/>
      </c>
      <c r="N66" t="str">
        <f ca="1">IF(C66="","",IF(高校一覧表!T7="","",高校一覧表!T7&amp;".")&amp;IF(高校一覧表!U7="","",TEXT(高校一覧表!U7,"00")&amp;".")&amp;IF(高校一覧表!V7="","",TEXT(高校一覧表!V7,"00")))</f>
        <v/>
      </c>
      <c r="O66" t="str">
        <f t="shared" ca="1" si="10"/>
        <v/>
      </c>
      <c r="P66" t="str">
        <f t="shared" ca="1" si="11"/>
        <v/>
      </c>
    </row>
    <row r="67" spans="1:16" x14ac:dyDescent="0.45">
      <c r="A67">
        <f t="shared" ca="1" si="7"/>
        <v>0</v>
      </c>
      <c r="B67" t="str">
        <f ca="1">IF(C67="","",VLOOKUP(高校一覧表!C8,高校一覧表!A:B,2,0)*10000+VLOOKUP(高校一覧表!S8,高校一覧表!A:B,2,0)+C67)</f>
        <v/>
      </c>
      <c r="C67" t="str">
        <f ca="1">IF(高校一覧表!S8="","",VLOOKUP(VLOOKUP(高校一覧表!D8,INDIRECT("高校"&amp;高校一覧表!C8&amp;"選手データ!A:O"),MATCH("所属",INDIRECT("高校"&amp;高校一覧表!C8&amp;"選手データ!1:1"),0),0),所属csv!$A:$H,MATCH("所属コード",所属csv!$1:$1,0),0))</f>
        <v/>
      </c>
      <c r="D67" t="str">
        <f ca="1">IF(C67="","",IF(COUNTIF(高校一覧表!W:W,高校一覧表!C8&amp;"Ｂ")=0,VLOOKUP(高校一覧表!D8,INDIRECT("高校"&amp;高校一覧表!C8&amp;"選手データ!A:O"),MATCH("所属",INDIRECT("高校"&amp;高校一覧表!C8&amp;"選手データ!1:1"),0),0),VLOOKUP(高校一覧表!D8,INDIRECT("高校"&amp;高校一覧表!C8&amp;"選手データ!A:O"),MATCH("所属",INDIRECT("高校"&amp;高校一覧表!C8&amp;"選手データ!1:1"),0),0)&amp;高校一覧表!S8))</f>
        <v/>
      </c>
      <c r="F67" t="str">
        <f t="shared" ca="1" si="8"/>
        <v/>
      </c>
      <c r="I67" t="str">
        <f t="shared" ca="1" si="9"/>
        <v/>
      </c>
      <c r="J67" t="str">
        <f ca="1">IF(C67="","",高校一覧表!AD8)</f>
        <v/>
      </c>
      <c r="K67" t="str">
        <f ca="1">IF(C67="","",VLOOKUP(高校一覧表!C8,高校一覧表!A:B,2,0)*10000+高校一覧表!D8)</f>
        <v/>
      </c>
      <c r="L67" t="str">
        <f ca="1">IF(C67="","",高校一覧表!E8)</f>
        <v/>
      </c>
      <c r="M67" t="str">
        <f ca="1">IF(C67="","",VLOOKUP(高校一覧表!C8&amp;"子4X100mR",競技csv!A:O,MATCH("競技コード",競技csv!$1:$1,0),0))</f>
        <v/>
      </c>
      <c r="N67" t="str">
        <f ca="1">IF(C67="","",IF(高校一覧表!T8="","",高校一覧表!T8&amp;".")&amp;IF(高校一覧表!U8="","",TEXT(高校一覧表!U8,"00")&amp;".")&amp;IF(高校一覧表!V8="","",TEXT(高校一覧表!V8,"00")))</f>
        <v/>
      </c>
      <c r="O67" t="str">
        <f t="shared" ca="1" si="10"/>
        <v/>
      </c>
      <c r="P67" t="str">
        <f t="shared" ca="1" si="11"/>
        <v/>
      </c>
    </row>
    <row r="68" spans="1:16" x14ac:dyDescent="0.45">
      <c r="A68">
        <f t="shared" ca="1" si="7"/>
        <v>0</v>
      </c>
      <c r="B68" t="str">
        <f ca="1">IF(C68="","",VLOOKUP(高校一覧表!C9,高校一覧表!A:B,2,0)*10000+VLOOKUP(高校一覧表!S9,高校一覧表!A:B,2,0)+C68)</f>
        <v/>
      </c>
      <c r="C68" t="str">
        <f ca="1">IF(高校一覧表!S9="","",VLOOKUP(VLOOKUP(高校一覧表!D9,INDIRECT("高校"&amp;高校一覧表!C9&amp;"選手データ!A:O"),MATCH("所属",INDIRECT("高校"&amp;高校一覧表!C9&amp;"選手データ!1:1"),0),0),所属csv!$A:$H,MATCH("所属コード",所属csv!$1:$1,0),0))</f>
        <v/>
      </c>
      <c r="D68" t="str">
        <f ca="1">IF(C68="","",IF(COUNTIF(高校一覧表!W:W,高校一覧表!C9&amp;"Ｂ")=0,VLOOKUP(高校一覧表!D9,INDIRECT("高校"&amp;高校一覧表!C9&amp;"選手データ!A:O"),MATCH("所属",INDIRECT("高校"&amp;高校一覧表!C9&amp;"選手データ!1:1"),0),0),VLOOKUP(高校一覧表!D9,INDIRECT("高校"&amp;高校一覧表!C9&amp;"選手データ!A:O"),MATCH("所属",INDIRECT("高校"&amp;高校一覧表!C9&amp;"選手データ!1:1"),0),0)&amp;高校一覧表!S9))</f>
        <v/>
      </c>
      <c r="F68" t="str">
        <f t="shared" ca="1" si="8"/>
        <v/>
      </c>
      <c r="I68" t="str">
        <f t="shared" ca="1" si="9"/>
        <v/>
      </c>
      <c r="J68" t="str">
        <f ca="1">IF(C68="","",高校一覧表!AD9)</f>
        <v/>
      </c>
      <c r="K68" t="str">
        <f ca="1">IF(C68="","",VLOOKUP(高校一覧表!C9,高校一覧表!A:B,2,0)*10000+高校一覧表!D9)</f>
        <v/>
      </c>
      <c r="L68" t="str">
        <f ca="1">IF(C68="","",高校一覧表!E9)</f>
        <v/>
      </c>
      <c r="M68" t="str">
        <f ca="1">IF(C68="","",VLOOKUP(高校一覧表!C9&amp;"子4X100mR",競技csv!A:O,MATCH("競技コード",競技csv!$1:$1,0),0))</f>
        <v/>
      </c>
      <c r="N68" t="str">
        <f ca="1">IF(C68="","",IF(高校一覧表!T9="","",高校一覧表!T9&amp;".")&amp;IF(高校一覧表!U9="","",TEXT(高校一覧表!U9,"00")&amp;".")&amp;IF(高校一覧表!V9="","",TEXT(高校一覧表!V9,"00")))</f>
        <v/>
      </c>
      <c r="O68" t="str">
        <f t="shared" ca="1" si="10"/>
        <v/>
      </c>
      <c r="P68" t="str">
        <f t="shared" ca="1" si="11"/>
        <v/>
      </c>
    </row>
    <row r="69" spans="1:16" x14ac:dyDescent="0.45">
      <c r="A69">
        <f t="shared" ca="1" si="7"/>
        <v>0</v>
      </c>
      <c r="B69" t="str">
        <f ca="1">IF(C69="","",VLOOKUP(高校一覧表!C10,高校一覧表!A:B,2,0)*10000+VLOOKUP(高校一覧表!S10,高校一覧表!A:B,2,0)+C69)</f>
        <v/>
      </c>
      <c r="C69" t="str">
        <f ca="1">IF(高校一覧表!S10="","",VLOOKUP(VLOOKUP(高校一覧表!D10,INDIRECT("高校"&amp;高校一覧表!C10&amp;"選手データ!A:O"),MATCH("所属",INDIRECT("高校"&amp;高校一覧表!C10&amp;"選手データ!1:1"),0),0),所属csv!$A:$H,MATCH("所属コード",所属csv!$1:$1,0),0))</f>
        <v/>
      </c>
      <c r="D69" t="str">
        <f ca="1">IF(C69="","",IF(COUNTIF(高校一覧表!W:W,高校一覧表!C10&amp;"Ｂ")=0,VLOOKUP(高校一覧表!D10,INDIRECT("高校"&amp;高校一覧表!C10&amp;"選手データ!A:O"),MATCH("所属",INDIRECT("高校"&amp;高校一覧表!C10&amp;"選手データ!1:1"),0),0),VLOOKUP(高校一覧表!D10,INDIRECT("高校"&amp;高校一覧表!C10&amp;"選手データ!A:O"),MATCH("所属",INDIRECT("高校"&amp;高校一覧表!C10&amp;"選手データ!1:1"),0),0)&amp;高校一覧表!S10))</f>
        <v/>
      </c>
      <c r="F69" t="str">
        <f t="shared" ca="1" si="8"/>
        <v/>
      </c>
      <c r="I69" t="str">
        <f t="shared" ca="1" si="9"/>
        <v/>
      </c>
      <c r="J69" t="str">
        <f ca="1">IF(C69="","",高校一覧表!AD10)</f>
        <v/>
      </c>
      <c r="K69" t="str">
        <f ca="1">IF(C69="","",VLOOKUP(高校一覧表!C10,高校一覧表!A:B,2,0)*10000+高校一覧表!D10)</f>
        <v/>
      </c>
      <c r="L69" t="str">
        <f ca="1">IF(C69="","",高校一覧表!E10)</f>
        <v/>
      </c>
      <c r="M69" t="str">
        <f ca="1">IF(C69="","",VLOOKUP(高校一覧表!C10&amp;"子4X100mR",競技csv!A:O,MATCH("競技コード",競技csv!$1:$1,0),0))</f>
        <v/>
      </c>
      <c r="N69" t="str">
        <f ca="1">IF(C69="","",IF(高校一覧表!T10="","",高校一覧表!T10&amp;".")&amp;IF(高校一覧表!U10="","",TEXT(高校一覧表!U10,"00")&amp;".")&amp;IF(高校一覧表!V10="","",TEXT(高校一覧表!V10,"00")))</f>
        <v/>
      </c>
      <c r="O69" t="str">
        <f t="shared" ca="1" si="10"/>
        <v/>
      </c>
      <c r="P69" t="str">
        <f t="shared" ca="1" si="11"/>
        <v/>
      </c>
    </row>
    <row r="70" spans="1:16" x14ac:dyDescent="0.45">
      <c r="A70">
        <f t="shared" ca="1" si="7"/>
        <v>0</v>
      </c>
      <c r="B70" t="str">
        <f ca="1">IF(C70="","",VLOOKUP(高校一覧表!C11,高校一覧表!A:B,2,0)*10000+VLOOKUP(高校一覧表!S11,高校一覧表!A:B,2,0)+C70)</f>
        <v/>
      </c>
      <c r="C70" t="str">
        <f ca="1">IF(高校一覧表!S11="","",VLOOKUP(VLOOKUP(高校一覧表!D11,INDIRECT("高校"&amp;高校一覧表!C11&amp;"選手データ!A:O"),MATCH("所属",INDIRECT("高校"&amp;高校一覧表!C11&amp;"選手データ!1:1"),0),0),所属csv!$A:$H,MATCH("所属コード",所属csv!$1:$1,0),0))</f>
        <v/>
      </c>
      <c r="D70" t="str">
        <f ca="1">IF(C70="","",IF(COUNTIF(高校一覧表!W:W,高校一覧表!C11&amp;"Ｂ")=0,VLOOKUP(高校一覧表!D11,INDIRECT("高校"&amp;高校一覧表!C11&amp;"選手データ!A:O"),MATCH("所属",INDIRECT("高校"&amp;高校一覧表!C11&amp;"選手データ!1:1"),0),0),VLOOKUP(高校一覧表!D11,INDIRECT("高校"&amp;高校一覧表!C11&amp;"選手データ!A:O"),MATCH("所属",INDIRECT("高校"&amp;高校一覧表!C11&amp;"選手データ!1:1"),0),0)&amp;高校一覧表!S11))</f>
        <v/>
      </c>
      <c r="F70" t="str">
        <f t="shared" ca="1" si="8"/>
        <v/>
      </c>
      <c r="I70" t="str">
        <f t="shared" ca="1" si="9"/>
        <v/>
      </c>
      <c r="J70" t="str">
        <f ca="1">IF(C70="","",高校一覧表!AD11)</f>
        <v/>
      </c>
      <c r="K70" t="str">
        <f ca="1">IF(C70="","",VLOOKUP(高校一覧表!C11,高校一覧表!A:B,2,0)*10000+高校一覧表!D11)</f>
        <v/>
      </c>
      <c r="L70" t="str">
        <f ca="1">IF(C70="","",高校一覧表!E11)</f>
        <v/>
      </c>
      <c r="M70" t="str">
        <f ca="1">IF(C70="","",VLOOKUP(高校一覧表!C11&amp;"子4X100mR",競技csv!A:O,MATCH("競技コード",競技csv!$1:$1,0),0))</f>
        <v/>
      </c>
      <c r="N70" t="str">
        <f ca="1">IF(C70="","",IF(高校一覧表!T11="","",高校一覧表!T11&amp;".")&amp;IF(高校一覧表!U11="","",TEXT(高校一覧表!U11,"00")&amp;".")&amp;IF(高校一覧表!V11="","",TEXT(高校一覧表!V11,"00")))</f>
        <v/>
      </c>
      <c r="O70" t="str">
        <f t="shared" ca="1" si="10"/>
        <v/>
      </c>
      <c r="P70" t="str">
        <f t="shared" ca="1" si="11"/>
        <v/>
      </c>
    </row>
    <row r="71" spans="1:16" x14ac:dyDescent="0.45">
      <c r="A71">
        <f t="shared" ca="1" si="7"/>
        <v>0</v>
      </c>
      <c r="B71" t="str">
        <f ca="1">IF(C71="","",VLOOKUP(高校一覧表!C12,高校一覧表!A:B,2,0)*10000+VLOOKUP(高校一覧表!S12,高校一覧表!A:B,2,0)+C71)</f>
        <v/>
      </c>
      <c r="C71" t="str">
        <f ca="1">IF(高校一覧表!S12="","",VLOOKUP(VLOOKUP(高校一覧表!D12,INDIRECT("高校"&amp;高校一覧表!C12&amp;"選手データ!A:O"),MATCH("所属",INDIRECT("高校"&amp;高校一覧表!C12&amp;"選手データ!1:1"),0),0),所属csv!$A:$H,MATCH("所属コード",所属csv!$1:$1,0),0))</f>
        <v/>
      </c>
      <c r="D71" t="str">
        <f ca="1">IF(C71="","",IF(COUNTIF(高校一覧表!W:W,高校一覧表!C12&amp;"Ｂ")=0,VLOOKUP(高校一覧表!D12,INDIRECT("高校"&amp;高校一覧表!C12&amp;"選手データ!A:O"),MATCH("所属",INDIRECT("高校"&amp;高校一覧表!C12&amp;"選手データ!1:1"),0),0),VLOOKUP(高校一覧表!D12,INDIRECT("高校"&amp;高校一覧表!C12&amp;"選手データ!A:O"),MATCH("所属",INDIRECT("高校"&amp;高校一覧表!C12&amp;"選手データ!1:1"),0),0)&amp;高校一覧表!S12))</f>
        <v/>
      </c>
      <c r="F71" t="str">
        <f t="shared" ca="1" si="8"/>
        <v/>
      </c>
      <c r="I71" t="str">
        <f t="shared" ca="1" si="9"/>
        <v/>
      </c>
      <c r="J71" t="str">
        <f ca="1">IF(C71="","",高校一覧表!AD12)</f>
        <v/>
      </c>
      <c r="K71" t="str">
        <f ca="1">IF(C71="","",VLOOKUP(高校一覧表!C12,高校一覧表!A:B,2,0)*10000+高校一覧表!D12)</f>
        <v/>
      </c>
      <c r="L71" t="str">
        <f ca="1">IF(C71="","",高校一覧表!E12)</f>
        <v/>
      </c>
      <c r="M71" t="str">
        <f ca="1">IF(C71="","",VLOOKUP(高校一覧表!C12&amp;"子4X100mR",競技csv!A:O,MATCH("競技コード",競技csv!$1:$1,0),0))</f>
        <v/>
      </c>
      <c r="N71" t="str">
        <f ca="1">IF(C71="","",IF(高校一覧表!T12="","",高校一覧表!T12&amp;".")&amp;IF(高校一覧表!U12="","",TEXT(高校一覧表!U12,"00")&amp;".")&amp;IF(高校一覧表!V12="","",TEXT(高校一覧表!V12,"00")))</f>
        <v/>
      </c>
      <c r="O71" t="str">
        <f t="shared" ca="1" si="10"/>
        <v/>
      </c>
      <c r="P71" t="str">
        <f t="shared" ca="1" si="11"/>
        <v/>
      </c>
    </row>
    <row r="72" spans="1:16" x14ac:dyDescent="0.45">
      <c r="A72">
        <f t="shared" ca="1" si="7"/>
        <v>0</v>
      </c>
      <c r="B72" t="str">
        <f ca="1">IF(C72="","",VLOOKUP(高校一覧表!C13,高校一覧表!A:B,2,0)*10000+VLOOKUP(高校一覧表!S13,高校一覧表!A:B,2,0)+C72)</f>
        <v/>
      </c>
      <c r="C72" t="str">
        <f ca="1">IF(高校一覧表!S13="","",VLOOKUP(VLOOKUP(高校一覧表!D13,INDIRECT("高校"&amp;高校一覧表!C13&amp;"選手データ!A:O"),MATCH("所属",INDIRECT("高校"&amp;高校一覧表!C13&amp;"選手データ!1:1"),0),0),所属csv!$A:$H,MATCH("所属コード",所属csv!$1:$1,0),0))</f>
        <v/>
      </c>
      <c r="D72" t="str">
        <f ca="1">IF(C72="","",IF(COUNTIF(高校一覧表!W:W,高校一覧表!C13&amp;"Ｂ")=0,VLOOKUP(高校一覧表!D13,INDIRECT("高校"&amp;高校一覧表!C13&amp;"選手データ!A:O"),MATCH("所属",INDIRECT("高校"&amp;高校一覧表!C13&amp;"選手データ!1:1"),0),0),VLOOKUP(高校一覧表!D13,INDIRECT("高校"&amp;高校一覧表!C13&amp;"選手データ!A:O"),MATCH("所属",INDIRECT("高校"&amp;高校一覧表!C13&amp;"選手データ!1:1"),0),0)&amp;高校一覧表!S13))</f>
        <v/>
      </c>
      <c r="F72" t="str">
        <f t="shared" ca="1" si="8"/>
        <v/>
      </c>
      <c r="I72" t="str">
        <f t="shared" ca="1" si="9"/>
        <v/>
      </c>
      <c r="J72" t="str">
        <f ca="1">IF(C72="","",高校一覧表!AD13)</f>
        <v/>
      </c>
      <c r="K72" t="str">
        <f ca="1">IF(C72="","",VLOOKUP(高校一覧表!C13,高校一覧表!A:B,2,0)*10000+高校一覧表!D13)</f>
        <v/>
      </c>
      <c r="L72" t="str">
        <f ca="1">IF(C72="","",高校一覧表!E13)</f>
        <v/>
      </c>
      <c r="M72" t="str">
        <f ca="1">IF(C72="","",VLOOKUP(高校一覧表!C13&amp;"子4X100mR",競技csv!A:O,MATCH("競技コード",競技csv!$1:$1,0),0))</f>
        <v/>
      </c>
      <c r="N72" t="str">
        <f ca="1">IF(C72="","",IF(高校一覧表!T13="","",高校一覧表!T13&amp;".")&amp;IF(高校一覧表!U13="","",TEXT(高校一覧表!U13,"00")&amp;".")&amp;IF(高校一覧表!V13="","",TEXT(高校一覧表!V13,"00")))</f>
        <v/>
      </c>
      <c r="O72" t="str">
        <f t="shared" ca="1" si="10"/>
        <v/>
      </c>
      <c r="P72" t="str">
        <f t="shared" ca="1" si="11"/>
        <v/>
      </c>
    </row>
    <row r="73" spans="1:16" x14ac:dyDescent="0.45">
      <c r="A73">
        <f t="shared" ca="1" si="7"/>
        <v>0</v>
      </c>
      <c r="B73" t="str">
        <f ca="1">IF(C73="","",VLOOKUP(高校一覧表!C14,高校一覧表!A:B,2,0)*10000+VLOOKUP(高校一覧表!S14,高校一覧表!A:B,2,0)+C73)</f>
        <v/>
      </c>
      <c r="C73" t="str">
        <f ca="1">IF(高校一覧表!S14="","",VLOOKUP(VLOOKUP(高校一覧表!D14,INDIRECT("高校"&amp;高校一覧表!C14&amp;"選手データ!A:O"),MATCH("所属",INDIRECT("高校"&amp;高校一覧表!C14&amp;"選手データ!1:1"),0),0),所属csv!$A:$H,MATCH("所属コード",所属csv!$1:$1,0),0))</f>
        <v/>
      </c>
      <c r="D73" t="str">
        <f ca="1">IF(C73="","",IF(COUNTIF(高校一覧表!W:W,高校一覧表!C14&amp;"Ｂ")=0,VLOOKUP(高校一覧表!D14,INDIRECT("高校"&amp;高校一覧表!C14&amp;"選手データ!A:O"),MATCH("所属",INDIRECT("高校"&amp;高校一覧表!C14&amp;"選手データ!1:1"),0),0),VLOOKUP(高校一覧表!D14,INDIRECT("高校"&amp;高校一覧表!C14&amp;"選手データ!A:O"),MATCH("所属",INDIRECT("高校"&amp;高校一覧表!C14&amp;"選手データ!1:1"),0),0)&amp;高校一覧表!S14))</f>
        <v/>
      </c>
      <c r="F73" t="str">
        <f t="shared" ca="1" si="8"/>
        <v/>
      </c>
      <c r="I73" t="str">
        <f t="shared" ca="1" si="9"/>
        <v/>
      </c>
      <c r="J73" t="str">
        <f ca="1">IF(C73="","",高校一覧表!AD14)</f>
        <v/>
      </c>
      <c r="K73" t="str">
        <f ca="1">IF(C73="","",VLOOKUP(高校一覧表!C14,高校一覧表!A:B,2,0)*10000+高校一覧表!D14)</f>
        <v/>
      </c>
      <c r="L73" t="str">
        <f ca="1">IF(C73="","",高校一覧表!E14)</f>
        <v/>
      </c>
      <c r="M73" t="str">
        <f ca="1">IF(C73="","",VLOOKUP(高校一覧表!C14&amp;"子4X100mR",競技csv!A:O,MATCH("競技コード",競技csv!$1:$1,0),0))</f>
        <v/>
      </c>
      <c r="N73" t="str">
        <f ca="1">IF(C73="","",IF(高校一覧表!T14="","",高校一覧表!T14&amp;".")&amp;IF(高校一覧表!U14="","",TEXT(高校一覧表!U14,"00")&amp;".")&amp;IF(高校一覧表!V14="","",TEXT(高校一覧表!V14,"00")))</f>
        <v/>
      </c>
      <c r="O73" t="str">
        <f t="shared" ca="1" si="10"/>
        <v/>
      </c>
      <c r="P73" t="str">
        <f t="shared" ca="1" si="11"/>
        <v/>
      </c>
    </row>
    <row r="74" spans="1:16" x14ac:dyDescent="0.45">
      <c r="A74">
        <f t="shared" ca="1" si="7"/>
        <v>0</v>
      </c>
      <c r="B74" t="str">
        <f ca="1">IF(C74="","",VLOOKUP(高校一覧表!C15,高校一覧表!A:B,2,0)*10000+VLOOKUP(高校一覧表!S15,高校一覧表!A:B,2,0)+C74)</f>
        <v/>
      </c>
      <c r="C74" t="str">
        <f ca="1">IF(高校一覧表!S15="","",VLOOKUP(VLOOKUP(高校一覧表!D15,INDIRECT("高校"&amp;高校一覧表!C15&amp;"選手データ!A:O"),MATCH("所属",INDIRECT("高校"&amp;高校一覧表!C15&amp;"選手データ!1:1"),0),0),所属csv!$A:$H,MATCH("所属コード",所属csv!$1:$1,0),0))</f>
        <v/>
      </c>
      <c r="D74" t="str">
        <f ca="1">IF(C74="","",IF(COUNTIF(高校一覧表!W:W,高校一覧表!C15&amp;"Ｂ")=0,VLOOKUP(高校一覧表!D15,INDIRECT("高校"&amp;高校一覧表!C15&amp;"選手データ!A:O"),MATCH("所属",INDIRECT("高校"&amp;高校一覧表!C15&amp;"選手データ!1:1"),0),0),VLOOKUP(高校一覧表!D15,INDIRECT("高校"&amp;高校一覧表!C15&amp;"選手データ!A:O"),MATCH("所属",INDIRECT("高校"&amp;高校一覧表!C15&amp;"選手データ!1:1"),0),0)&amp;高校一覧表!S15))</f>
        <v/>
      </c>
      <c r="F74" t="str">
        <f t="shared" ca="1" si="8"/>
        <v/>
      </c>
      <c r="I74" t="str">
        <f t="shared" ca="1" si="9"/>
        <v/>
      </c>
      <c r="J74" t="str">
        <f ca="1">IF(C74="","",高校一覧表!AD15)</f>
        <v/>
      </c>
      <c r="K74" t="str">
        <f ca="1">IF(C74="","",VLOOKUP(高校一覧表!C15,高校一覧表!A:B,2,0)*10000+高校一覧表!D15)</f>
        <v/>
      </c>
      <c r="L74" t="str">
        <f ca="1">IF(C74="","",高校一覧表!E15)</f>
        <v/>
      </c>
      <c r="M74" t="str">
        <f ca="1">IF(C74="","",VLOOKUP(高校一覧表!C15&amp;"子4X100mR",競技csv!A:O,MATCH("競技コード",競技csv!$1:$1,0),0))</f>
        <v/>
      </c>
      <c r="N74" t="str">
        <f ca="1">IF(C74="","",IF(高校一覧表!T15="","",高校一覧表!T15&amp;".")&amp;IF(高校一覧表!U15="","",TEXT(高校一覧表!U15,"00")&amp;".")&amp;IF(高校一覧表!V15="","",TEXT(高校一覧表!V15,"00")))</f>
        <v/>
      </c>
      <c r="O74" t="str">
        <f t="shared" ca="1" si="10"/>
        <v/>
      </c>
      <c r="P74" t="str">
        <f t="shared" ca="1" si="11"/>
        <v/>
      </c>
    </row>
    <row r="75" spans="1:16" x14ac:dyDescent="0.45">
      <c r="A75">
        <f t="shared" ca="1" si="7"/>
        <v>0</v>
      </c>
      <c r="B75" t="str">
        <f ca="1">IF(C75="","",VLOOKUP(高校一覧表!C16,高校一覧表!A:B,2,0)*10000+VLOOKUP(高校一覧表!S16,高校一覧表!A:B,2,0)+C75)</f>
        <v/>
      </c>
      <c r="C75" t="str">
        <f ca="1">IF(高校一覧表!S16="","",VLOOKUP(VLOOKUP(高校一覧表!D16,INDIRECT("高校"&amp;高校一覧表!C16&amp;"選手データ!A:O"),MATCH("所属",INDIRECT("高校"&amp;高校一覧表!C16&amp;"選手データ!1:1"),0),0),所属csv!$A:$H,MATCH("所属コード",所属csv!$1:$1,0),0))</f>
        <v/>
      </c>
      <c r="D75" t="str">
        <f ca="1">IF(C75="","",IF(COUNTIF(高校一覧表!W:W,高校一覧表!C16&amp;"Ｂ")=0,VLOOKUP(高校一覧表!D16,INDIRECT("高校"&amp;高校一覧表!C16&amp;"選手データ!A:O"),MATCH("所属",INDIRECT("高校"&amp;高校一覧表!C16&amp;"選手データ!1:1"),0),0),VLOOKUP(高校一覧表!D16,INDIRECT("高校"&amp;高校一覧表!C16&amp;"選手データ!A:O"),MATCH("所属",INDIRECT("高校"&amp;高校一覧表!C16&amp;"選手データ!1:1"),0),0)&amp;高校一覧表!S16))</f>
        <v/>
      </c>
      <c r="F75" t="str">
        <f t="shared" ca="1" si="8"/>
        <v/>
      </c>
      <c r="I75" t="str">
        <f t="shared" ca="1" si="9"/>
        <v/>
      </c>
      <c r="J75" t="str">
        <f ca="1">IF(C75="","",高校一覧表!AD16)</f>
        <v/>
      </c>
      <c r="K75" t="str">
        <f ca="1">IF(C75="","",VLOOKUP(高校一覧表!C16,高校一覧表!A:B,2,0)*10000+高校一覧表!D16)</f>
        <v/>
      </c>
      <c r="L75" t="str">
        <f ca="1">IF(C75="","",高校一覧表!E16)</f>
        <v/>
      </c>
      <c r="M75" t="str">
        <f ca="1">IF(C75="","",VLOOKUP(高校一覧表!C16&amp;"子4X100mR",競技csv!A:O,MATCH("競技コード",競技csv!$1:$1,0),0))</f>
        <v/>
      </c>
      <c r="N75" t="str">
        <f ca="1">IF(C75="","",IF(高校一覧表!T16="","",高校一覧表!T16&amp;".")&amp;IF(高校一覧表!U16="","",TEXT(高校一覧表!U16,"00")&amp;".")&amp;IF(高校一覧表!V16="","",TEXT(高校一覧表!V16,"00")))</f>
        <v/>
      </c>
      <c r="O75" t="str">
        <f t="shared" ca="1" si="10"/>
        <v/>
      </c>
      <c r="P75" t="str">
        <f t="shared" ca="1" si="11"/>
        <v/>
      </c>
    </row>
    <row r="76" spans="1:16" x14ac:dyDescent="0.45">
      <c r="A76">
        <f t="shared" ca="1" si="7"/>
        <v>0</v>
      </c>
      <c r="B76" t="str">
        <f ca="1">IF(C76="","",VLOOKUP(高校一覧表!C17,高校一覧表!A:B,2,0)*10000+VLOOKUP(高校一覧表!S17,高校一覧表!A:B,2,0)+C76)</f>
        <v/>
      </c>
      <c r="C76" t="str">
        <f ca="1">IF(高校一覧表!S17="","",VLOOKUP(VLOOKUP(高校一覧表!D17,INDIRECT("高校"&amp;高校一覧表!C17&amp;"選手データ!A:O"),MATCH("所属",INDIRECT("高校"&amp;高校一覧表!C17&amp;"選手データ!1:1"),0),0),所属csv!$A:$H,MATCH("所属コード",所属csv!$1:$1,0),0))</f>
        <v/>
      </c>
      <c r="D76" t="str">
        <f ca="1">IF(C76="","",IF(COUNTIF(高校一覧表!W:W,高校一覧表!C17&amp;"Ｂ")=0,VLOOKUP(高校一覧表!D17,INDIRECT("高校"&amp;高校一覧表!C17&amp;"選手データ!A:O"),MATCH("所属",INDIRECT("高校"&amp;高校一覧表!C17&amp;"選手データ!1:1"),0),0),VLOOKUP(高校一覧表!D17,INDIRECT("高校"&amp;高校一覧表!C17&amp;"選手データ!A:O"),MATCH("所属",INDIRECT("高校"&amp;高校一覧表!C17&amp;"選手データ!1:1"),0),0)&amp;高校一覧表!S17))</f>
        <v/>
      </c>
      <c r="F76" t="str">
        <f t="shared" ca="1" si="8"/>
        <v/>
      </c>
      <c r="I76" t="str">
        <f t="shared" ca="1" si="9"/>
        <v/>
      </c>
      <c r="J76" t="str">
        <f ca="1">IF(C76="","",高校一覧表!AD17)</f>
        <v/>
      </c>
      <c r="K76" t="str">
        <f ca="1">IF(C76="","",VLOOKUP(高校一覧表!C17,高校一覧表!A:B,2,0)*10000+高校一覧表!D17)</f>
        <v/>
      </c>
      <c r="L76" t="str">
        <f ca="1">IF(C76="","",高校一覧表!E17)</f>
        <v/>
      </c>
      <c r="M76" t="str">
        <f ca="1">IF(C76="","",VLOOKUP(高校一覧表!C17&amp;"子4X100mR",競技csv!A:O,MATCH("競技コード",競技csv!$1:$1,0),0))</f>
        <v/>
      </c>
      <c r="N76" t="str">
        <f ca="1">IF(C76="","",IF(高校一覧表!T17="","",高校一覧表!T17&amp;".")&amp;IF(高校一覧表!U17="","",TEXT(高校一覧表!U17,"00")&amp;".")&amp;IF(高校一覧表!V17="","",TEXT(高校一覧表!V17,"00")))</f>
        <v/>
      </c>
      <c r="O76" t="str">
        <f t="shared" ca="1" si="10"/>
        <v/>
      </c>
      <c r="P76" t="str">
        <f t="shared" ca="1" si="11"/>
        <v/>
      </c>
    </row>
    <row r="77" spans="1:16" x14ac:dyDescent="0.45">
      <c r="A77">
        <f t="shared" ca="1" si="7"/>
        <v>0</v>
      </c>
      <c r="B77" t="str">
        <f ca="1">IF(C77="","",VLOOKUP(高校一覧表!C18,高校一覧表!A:B,2,0)*10000+VLOOKUP(高校一覧表!S18,高校一覧表!A:B,2,0)+C77)</f>
        <v/>
      </c>
      <c r="C77" t="str">
        <f ca="1">IF(高校一覧表!S18="","",VLOOKUP(VLOOKUP(高校一覧表!D18,INDIRECT("高校"&amp;高校一覧表!C18&amp;"選手データ!A:O"),MATCH("所属",INDIRECT("高校"&amp;高校一覧表!C18&amp;"選手データ!1:1"),0),0),所属csv!$A:$H,MATCH("所属コード",所属csv!$1:$1,0),0))</f>
        <v/>
      </c>
      <c r="D77" t="str">
        <f ca="1">IF(C77="","",IF(COUNTIF(高校一覧表!W:W,高校一覧表!C18&amp;"Ｂ")=0,VLOOKUP(高校一覧表!D18,INDIRECT("高校"&amp;高校一覧表!C18&amp;"選手データ!A:O"),MATCH("所属",INDIRECT("高校"&amp;高校一覧表!C18&amp;"選手データ!1:1"),0),0),VLOOKUP(高校一覧表!D18,INDIRECT("高校"&amp;高校一覧表!C18&amp;"選手データ!A:O"),MATCH("所属",INDIRECT("高校"&amp;高校一覧表!C18&amp;"選手データ!1:1"),0),0)&amp;高校一覧表!S18))</f>
        <v/>
      </c>
      <c r="F77" t="str">
        <f t="shared" ca="1" si="8"/>
        <v/>
      </c>
      <c r="I77" t="str">
        <f t="shared" ca="1" si="9"/>
        <v/>
      </c>
      <c r="J77" t="str">
        <f ca="1">IF(C77="","",高校一覧表!AD18)</f>
        <v/>
      </c>
      <c r="K77" t="str">
        <f ca="1">IF(C77="","",VLOOKUP(高校一覧表!C18,高校一覧表!A:B,2,0)*10000+高校一覧表!D18)</f>
        <v/>
      </c>
      <c r="L77" t="str">
        <f ca="1">IF(C77="","",高校一覧表!E18)</f>
        <v/>
      </c>
      <c r="M77" t="str">
        <f ca="1">IF(C77="","",VLOOKUP(高校一覧表!C18&amp;"子4X100mR",競技csv!A:O,MATCH("競技コード",競技csv!$1:$1,0),0))</f>
        <v/>
      </c>
      <c r="N77" t="str">
        <f ca="1">IF(C77="","",IF(高校一覧表!T18="","",高校一覧表!T18&amp;".")&amp;IF(高校一覧表!U18="","",TEXT(高校一覧表!U18,"00")&amp;".")&amp;IF(高校一覧表!V18="","",TEXT(高校一覧表!V18,"00")))</f>
        <v/>
      </c>
      <c r="O77" t="str">
        <f t="shared" ca="1" si="10"/>
        <v/>
      </c>
      <c r="P77" t="str">
        <f t="shared" ca="1" si="11"/>
        <v/>
      </c>
    </row>
    <row r="78" spans="1:16" x14ac:dyDescent="0.45">
      <c r="A78">
        <f t="shared" ca="1" si="7"/>
        <v>0</v>
      </c>
      <c r="B78" t="str">
        <f ca="1">IF(C78="","",VLOOKUP(高校一覧表!C19,高校一覧表!A:B,2,0)*10000+VLOOKUP(高校一覧表!S19,高校一覧表!A:B,2,0)+C78)</f>
        <v/>
      </c>
      <c r="C78" t="str">
        <f ca="1">IF(高校一覧表!S19="","",VLOOKUP(VLOOKUP(高校一覧表!D19,INDIRECT("高校"&amp;高校一覧表!C19&amp;"選手データ!A:O"),MATCH("所属",INDIRECT("高校"&amp;高校一覧表!C19&amp;"選手データ!1:1"),0),0),所属csv!$A:$H,MATCH("所属コード",所属csv!$1:$1,0),0))</f>
        <v/>
      </c>
      <c r="D78" t="str">
        <f ca="1">IF(C78="","",IF(COUNTIF(高校一覧表!W:W,高校一覧表!C19&amp;"Ｂ")=0,VLOOKUP(高校一覧表!D19,INDIRECT("高校"&amp;高校一覧表!C19&amp;"選手データ!A:O"),MATCH("所属",INDIRECT("高校"&amp;高校一覧表!C19&amp;"選手データ!1:1"),0),0),VLOOKUP(高校一覧表!D19,INDIRECT("高校"&amp;高校一覧表!C19&amp;"選手データ!A:O"),MATCH("所属",INDIRECT("高校"&amp;高校一覧表!C19&amp;"選手データ!1:1"),0),0)&amp;高校一覧表!S19))</f>
        <v/>
      </c>
      <c r="F78" t="str">
        <f t="shared" ca="1" si="8"/>
        <v/>
      </c>
      <c r="I78" t="str">
        <f t="shared" ca="1" si="9"/>
        <v/>
      </c>
      <c r="J78" t="str">
        <f ca="1">IF(C78="","",高校一覧表!AD19)</f>
        <v/>
      </c>
      <c r="K78" t="str">
        <f ca="1">IF(C78="","",VLOOKUP(高校一覧表!C19,高校一覧表!A:B,2,0)*10000+高校一覧表!D19)</f>
        <v/>
      </c>
      <c r="L78" t="str">
        <f ca="1">IF(C78="","",高校一覧表!E19)</f>
        <v/>
      </c>
      <c r="M78" t="str">
        <f ca="1">IF(C78="","",VLOOKUP(高校一覧表!C19&amp;"子4X100mR",競技csv!A:O,MATCH("競技コード",競技csv!$1:$1,0),0))</f>
        <v/>
      </c>
      <c r="N78" t="str">
        <f ca="1">IF(C78="","",IF(高校一覧表!T19="","",高校一覧表!T19&amp;".")&amp;IF(高校一覧表!U19="","",TEXT(高校一覧表!U19,"00")&amp;".")&amp;IF(高校一覧表!V19="","",TEXT(高校一覧表!V19,"00")))</f>
        <v/>
      </c>
      <c r="O78" t="str">
        <f t="shared" ca="1" si="10"/>
        <v/>
      </c>
      <c r="P78" t="str">
        <f t="shared" ca="1" si="11"/>
        <v/>
      </c>
    </row>
    <row r="79" spans="1:16" x14ac:dyDescent="0.45">
      <c r="A79">
        <f t="shared" ca="1" si="7"/>
        <v>0</v>
      </c>
      <c r="B79" t="str">
        <f ca="1">IF(C79="","",VLOOKUP(高校一覧表!C20,高校一覧表!A:B,2,0)*10000+VLOOKUP(高校一覧表!S20,高校一覧表!A:B,2,0)+C79)</f>
        <v/>
      </c>
      <c r="C79" t="str">
        <f ca="1">IF(高校一覧表!S20="","",VLOOKUP(VLOOKUP(高校一覧表!D20,INDIRECT("高校"&amp;高校一覧表!C20&amp;"選手データ!A:O"),MATCH("所属",INDIRECT("高校"&amp;高校一覧表!C20&amp;"選手データ!1:1"),0),0),所属csv!$A:$H,MATCH("所属コード",所属csv!$1:$1,0),0))</f>
        <v/>
      </c>
      <c r="D79" t="str">
        <f ca="1">IF(C79="","",IF(COUNTIF(高校一覧表!W:W,高校一覧表!C20&amp;"Ｂ")=0,VLOOKUP(高校一覧表!D20,INDIRECT("高校"&amp;高校一覧表!C20&amp;"選手データ!A:O"),MATCH("所属",INDIRECT("高校"&amp;高校一覧表!C20&amp;"選手データ!1:1"),0),0),VLOOKUP(高校一覧表!D20,INDIRECT("高校"&amp;高校一覧表!C20&amp;"選手データ!A:O"),MATCH("所属",INDIRECT("高校"&amp;高校一覧表!C20&amp;"選手データ!1:1"),0),0)&amp;高校一覧表!S20))</f>
        <v/>
      </c>
      <c r="F79" t="str">
        <f t="shared" ca="1" si="8"/>
        <v/>
      </c>
      <c r="I79" t="str">
        <f t="shared" ca="1" si="9"/>
        <v/>
      </c>
      <c r="J79" t="str">
        <f ca="1">IF(C79="","",高校一覧表!AD20)</f>
        <v/>
      </c>
      <c r="K79" t="str">
        <f ca="1">IF(C79="","",VLOOKUP(高校一覧表!C20,高校一覧表!A:B,2,0)*10000+高校一覧表!D20)</f>
        <v/>
      </c>
      <c r="L79" t="str">
        <f ca="1">IF(C79="","",高校一覧表!E20)</f>
        <v/>
      </c>
      <c r="M79" t="str">
        <f ca="1">IF(C79="","",VLOOKUP(高校一覧表!C20&amp;"子4X100mR",競技csv!A:O,MATCH("競技コード",競技csv!$1:$1,0),0))</f>
        <v/>
      </c>
      <c r="N79" t="str">
        <f ca="1">IF(C79="","",IF(高校一覧表!T20="","",高校一覧表!T20&amp;".")&amp;IF(高校一覧表!U20="","",TEXT(高校一覧表!U20,"00")&amp;".")&amp;IF(高校一覧表!V20="","",TEXT(高校一覧表!V20,"00")))</f>
        <v/>
      </c>
      <c r="O79" t="str">
        <f t="shared" ca="1" si="10"/>
        <v/>
      </c>
      <c r="P79" t="str">
        <f t="shared" ca="1" si="11"/>
        <v/>
      </c>
    </row>
    <row r="80" spans="1:16" x14ac:dyDescent="0.45">
      <c r="A80">
        <f t="shared" ca="1" si="7"/>
        <v>0</v>
      </c>
      <c r="B80" t="str">
        <f ca="1">IF(C80="","",VLOOKUP(高校一覧表!C21,高校一覧表!A:B,2,0)*10000+VLOOKUP(高校一覧表!S21,高校一覧表!A:B,2,0)+C80)</f>
        <v/>
      </c>
      <c r="C80" t="str">
        <f ca="1">IF(高校一覧表!S21="","",VLOOKUP(VLOOKUP(高校一覧表!D21,INDIRECT("高校"&amp;高校一覧表!C21&amp;"選手データ!A:O"),MATCH("所属",INDIRECT("高校"&amp;高校一覧表!C21&amp;"選手データ!1:1"),0),0),所属csv!$A:$H,MATCH("所属コード",所属csv!$1:$1,0),0))</f>
        <v/>
      </c>
      <c r="D80" t="str">
        <f ca="1">IF(C80="","",IF(COUNTIF(高校一覧表!W:W,高校一覧表!C21&amp;"Ｂ")=0,VLOOKUP(高校一覧表!D21,INDIRECT("高校"&amp;高校一覧表!C21&amp;"選手データ!A:O"),MATCH("所属",INDIRECT("高校"&amp;高校一覧表!C21&amp;"選手データ!1:1"),0),0),VLOOKUP(高校一覧表!D21,INDIRECT("高校"&amp;高校一覧表!C21&amp;"選手データ!A:O"),MATCH("所属",INDIRECT("高校"&amp;高校一覧表!C21&amp;"選手データ!1:1"),0),0)&amp;高校一覧表!S21))</f>
        <v/>
      </c>
      <c r="F80" t="str">
        <f t="shared" ca="1" si="8"/>
        <v/>
      </c>
      <c r="I80" t="str">
        <f t="shared" ca="1" si="9"/>
        <v/>
      </c>
      <c r="J80" t="str">
        <f ca="1">IF(C80="","",高校一覧表!AD21)</f>
        <v/>
      </c>
      <c r="K80" t="str">
        <f ca="1">IF(C80="","",VLOOKUP(高校一覧表!C21,高校一覧表!A:B,2,0)*10000+高校一覧表!D21)</f>
        <v/>
      </c>
      <c r="L80" t="str">
        <f ca="1">IF(C80="","",高校一覧表!E21)</f>
        <v/>
      </c>
      <c r="M80" t="str">
        <f ca="1">IF(C80="","",VLOOKUP(高校一覧表!C21&amp;"子4X100mR",競技csv!A:O,MATCH("競技コード",競技csv!$1:$1,0),0))</f>
        <v/>
      </c>
      <c r="N80" t="str">
        <f ca="1">IF(C80="","",IF(高校一覧表!T21="","",高校一覧表!T21&amp;".")&amp;IF(高校一覧表!U21="","",TEXT(高校一覧表!U21,"00")&amp;".")&amp;IF(高校一覧表!V21="","",TEXT(高校一覧表!V21,"00")))</f>
        <v/>
      </c>
      <c r="O80" t="str">
        <f t="shared" ca="1" si="10"/>
        <v/>
      </c>
      <c r="P80" t="str">
        <f t="shared" ca="1" si="11"/>
        <v/>
      </c>
    </row>
    <row r="81" spans="1:16" x14ac:dyDescent="0.45">
      <c r="A81">
        <f t="shared" ca="1" si="7"/>
        <v>0</v>
      </c>
      <c r="B81" t="str">
        <f ca="1">IF(C81="","",VLOOKUP(高校一覧表!C22,高校一覧表!A:B,2,0)*10000+VLOOKUP(高校一覧表!S22,高校一覧表!A:B,2,0)+C81)</f>
        <v/>
      </c>
      <c r="C81" t="str">
        <f ca="1">IF(高校一覧表!S22="","",VLOOKUP(VLOOKUP(高校一覧表!D22,INDIRECT("高校"&amp;高校一覧表!C22&amp;"選手データ!A:O"),MATCH("所属",INDIRECT("高校"&amp;高校一覧表!C22&amp;"選手データ!1:1"),0),0),所属csv!$A:$H,MATCH("所属コード",所属csv!$1:$1,0),0))</f>
        <v/>
      </c>
      <c r="D81" t="str">
        <f ca="1">IF(C81="","",IF(COUNTIF(高校一覧表!W:W,高校一覧表!C22&amp;"Ｂ")=0,VLOOKUP(高校一覧表!D22,INDIRECT("高校"&amp;高校一覧表!C22&amp;"選手データ!A:O"),MATCH("所属",INDIRECT("高校"&amp;高校一覧表!C22&amp;"選手データ!1:1"),0),0),VLOOKUP(高校一覧表!D22,INDIRECT("高校"&amp;高校一覧表!C22&amp;"選手データ!A:O"),MATCH("所属",INDIRECT("高校"&amp;高校一覧表!C22&amp;"選手データ!1:1"),0),0)&amp;高校一覧表!S22))</f>
        <v/>
      </c>
      <c r="F81" t="str">
        <f t="shared" ca="1" si="8"/>
        <v/>
      </c>
      <c r="I81" t="str">
        <f t="shared" ca="1" si="9"/>
        <v/>
      </c>
      <c r="J81" t="str">
        <f ca="1">IF(C81="","",高校一覧表!AD22)</f>
        <v/>
      </c>
      <c r="K81" t="str">
        <f ca="1">IF(C81="","",VLOOKUP(高校一覧表!C22,高校一覧表!A:B,2,0)*10000+高校一覧表!D22)</f>
        <v/>
      </c>
      <c r="L81" t="str">
        <f ca="1">IF(C81="","",高校一覧表!E22)</f>
        <v/>
      </c>
      <c r="M81" t="str">
        <f ca="1">IF(C81="","",VLOOKUP(高校一覧表!C22&amp;"子4X100mR",競技csv!A:O,MATCH("競技コード",競技csv!$1:$1,0),0))</f>
        <v/>
      </c>
      <c r="N81" t="str">
        <f ca="1">IF(C81="","",IF(高校一覧表!T22="","",高校一覧表!T22&amp;".")&amp;IF(高校一覧表!U22="","",TEXT(高校一覧表!U22,"00")&amp;".")&amp;IF(高校一覧表!V22="","",TEXT(高校一覧表!V22,"00")))</f>
        <v/>
      </c>
      <c r="O81" t="str">
        <f t="shared" ca="1" si="10"/>
        <v/>
      </c>
      <c r="P81" t="str">
        <f t="shared" ca="1" si="11"/>
        <v/>
      </c>
    </row>
    <row r="82" spans="1:16" x14ac:dyDescent="0.45">
      <c r="A82">
        <f t="shared" ca="1" si="7"/>
        <v>0</v>
      </c>
      <c r="B82" t="str">
        <f ca="1">IF(C82="","",VLOOKUP(高校一覧表!C23,高校一覧表!A:B,2,0)*10000+VLOOKUP(高校一覧表!S23,高校一覧表!A:B,2,0)+C82)</f>
        <v/>
      </c>
      <c r="C82" t="str">
        <f ca="1">IF(高校一覧表!S23="","",VLOOKUP(VLOOKUP(高校一覧表!D23,INDIRECT("高校"&amp;高校一覧表!C23&amp;"選手データ!A:O"),MATCH("所属",INDIRECT("高校"&amp;高校一覧表!C23&amp;"選手データ!1:1"),0),0),所属csv!$A:$H,MATCH("所属コード",所属csv!$1:$1,0),0))</f>
        <v/>
      </c>
      <c r="D82" t="str">
        <f ca="1">IF(C82="","",IF(COUNTIF(高校一覧表!W:W,高校一覧表!C23&amp;"Ｂ")=0,VLOOKUP(高校一覧表!D23,INDIRECT("高校"&amp;高校一覧表!C23&amp;"選手データ!A:O"),MATCH("所属",INDIRECT("高校"&amp;高校一覧表!C23&amp;"選手データ!1:1"),0),0),VLOOKUP(高校一覧表!D23,INDIRECT("高校"&amp;高校一覧表!C23&amp;"選手データ!A:O"),MATCH("所属",INDIRECT("高校"&amp;高校一覧表!C23&amp;"選手データ!1:1"),0),0)&amp;高校一覧表!S23))</f>
        <v/>
      </c>
      <c r="F82" t="str">
        <f t="shared" ca="1" si="8"/>
        <v/>
      </c>
      <c r="I82" t="str">
        <f t="shared" ca="1" si="9"/>
        <v/>
      </c>
      <c r="J82" t="str">
        <f ca="1">IF(C82="","",高校一覧表!AD23)</f>
        <v/>
      </c>
      <c r="K82" t="str">
        <f ca="1">IF(C82="","",VLOOKUP(高校一覧表!C23,高校一覧表!A:B,2,0)*10000+高校一覧表!D23)</f>
        <v/>
      </c>
      <c r="L82" t="str">
        <f ca="1">IF(C82="","",高校一覧表!E23)</f>
        <v/>
      </c>
      <c r="M82" t="str">
        <f ca="1">IF(C82="","",VLOOKUP(高校一覧表!C23&amp;"子4X100mR",競技csv!A:O,MATCH("競技コード",競技csv!$1:$1,0),0))</f>
        <v/>
      </c>
      <c r="N82" t="str">
        <f ca="1">IF(C82="","",IF(高校一覧表!T23="","",高校一覧表!T23&amp;".")&amp;IF(高校一覧表!U23="","",TEXT(高校一覧表!U23,"00")&amp;".")&amp;IF(高校一覧表!V23="","",TEXT(高校一覧表!V23,"00")))</f>
        <v/>
      </c>
      <c r="O82" t="str">
        <f t="shared" ca="1" si="10"/>
        <v/>
      </c>
      <c r="P82" t="str">
        <f t="shared" ca="1" si="11"/>
        <v/>
      </c>
    </row>
    <row r="83" spans="1:16" x14ac:dyDescent="0.45">
      <c r="A83">
        <f t="shared" ca="1" si="7"/>
        <v>0</v>
      </c>
      <c r="B83" t="str">
        <f ca="1">IF(C83="","",VLOOKUP(高校一覧表!C24,高校一覧表!A:B,2,0)*10000+VLOOKUP(高校一覧表!S24,高校一覧表!A:B,2,0)+C83)</f>
        <v/>
      </c>
      <c r="C83" t="str">
        <f ca="1">IF(高校一覧表!S24="","",VLOOKUP(VLOOKUP(高校一覧表!D24,INDIRECT("高校"&amp;高校一覧表!C24&amp;"選手データ!A:O"),MATCH("所属",INDIRECT("高校"&amp;高校一覧表!C24&amp;"選手データ!1:1"),0),0),所属csv!$A:$H,MATCH("所属コード",所属csv!$1:$1,0),0))</f>
        <v/>
      </c>
      <c r="D83" t="str">
        <f ca="1">IF(C83="","",IF(COUNTIF(高校一覧表!W:W,高校一覧表!C24&amp;"Ｂ")=0,VLOOKUP(高校一覧表!D24,INDIRECT("高校"&amp;高校一覧表!C24&amp;"選手データ!A:O"),MATCH("所属",INDIRECT("高校"&amp;高校一覧表!C24&amp;"選手データ!1:1"),0),0),VLOOKUP(高校一覧表!D24,INDIRECT("高校"&amp;高校一覧表!C24&amp;"選手データ!A:O"),MATCH("所属",INDIRECT("高校"&amp;高校一覧表!C24&amp;"選手データ!1:1"),0),0)&amp;高校一覧表!S24))</f>
        <v/>
      </c>
      <c r="F83" t="str">
        <f t="shared" ca="1" si="8"/>
        <v/>
      </c>
      <c r="I83" t="str">
        <f t="shared" ca="1" si="9"/>
        <v/>
      </c>
      <c r="J83" t="str">
        <f ca="1">IF(C83="","",高校一覧表!AD24)</f>
        <v/>
      </c>
      <c r="K83" t="str">
        <f ca="1">IF(C83="","",VLOOKUP(高校一覧表!C24,高校一覧表!A:B,2,0)*10000+高校一覧表!D24)</f>
        <v/>
      </c>
      <c r="L83" t="str">
        <f ca="1">IF(C83="","",高校一覧表!E24)</f>
        <v/>
      </c>
      <c r="M83" t="str">
        <f ca="1">IF(C83="","",VLOOKUP(高校一覧表!C24&amp;"子4X100mR",競技csv!A:O,MATCH("競技コード",競技csv!$1:$1,0),0))</f>
        <v/>
      </c>
      <c r="N83" t="str">
        <f ca="1">IF(C83="","",IF(高校一覧表!T24="","",高校一覧表!T24&amp;".")&amp;IF(高校一覧表!U24="","",TEXT(高校一覧表!U24,"00")&amp;".")&amp;IF(高校一覧表!V24="","",TEXT(高校一覧表!V24,"00")))</f>
        <v/>
      </c>
      <c r="O83" t="str">
        <f t="shared" ca="1" si="10"/>
        <v/>
      </c>
      <c r="P83" t="str">
        <f t="shared" ca="1" si="11"/>
        <v/>
      </c>
    </row>
    <row r="84" spans="1:16" x14ac:dyDescent="0.45">
      <c r="A84">
        <f t="shared" ca="1" si="7"/>
        <v>0</v>
      </c>
      <c r="B84" t="str">
        <f ca="1">IF(C84="","",VLOOKUP(高校一覧表!C25,高校一覧表!A:B,2,0)*10000+VLOOKUP(高校一覧表!S25,高校一覧表!A:B,2,0)+C84)</f>
        <v/>
      </c>
      <c r="C84" t="str">
        <f ca="1">IF(高校一覧表!S25="","",VLOOKUP(VLOOKUP(高校一覧表!D25,INDIRECT("高校"&amp;高校一覧表!C25&amp;"選手データ!A:O"),MATCH("所属",INDIRECT("高校"&amp;高校一覧表!C25&amp;"選手データ!1:1"),0),0),所属csv!$A:$H,MATCH("所属コード",所属csv!$1:$1,0),0))</f>
        <v/>
      </c>
      <c r="D84" t="str">
        <f ca="1">IF(C84="","",IF(COUNTIF(高校一覧表!W:W,高校一覧表!C25&amp;"Ｂ")=0,VLOOKUP(高校一覧表!D25,INDIRECT("高校"&amp;高校一覧表!C25&amp;"選手データ!A:O"),MATCH("所属",INDIRECT("高校"&amp;高校一覧表!C25&amp;"選手データ!1:1"),0),0),VLOOKUP(高校一覧表!D25,INDIRECT("高校"&amp;高校一覧表!C25&amp;"選手データ!A:O"),MATCH("所属",INDIRECT("高校"&amp;高校一覧表!C25&amp;"選手データ!1:1"),0),0)&amp;高校一覧表!S25))</f>
        <v/>
      </c>
      <c r="F84" t="str">
        <f t="shared" ca="1" si="8"/>
        <v/>
      </c>
      <c r="I84" t="str">
        <f t="shared" ca="1" si="9"/>
        <v/>
      </c>
      <c r="J84" t="str">
        <f ca="1">IF(C84="","",高校一覧表!AD25)</f>
        <v/>
      </c>
      <c r="K84" t="str">
        <f ca="1">IF(C84="","",VLOOKUP(高校一覧表!C25,高校一覧表!A:B,2,0)*10000+高校一覧表!D25)</f>
        <v/>
      </c>
      <c r="L84" t="str">
        <f ca="1">IF(C84="","",高校一覧表!E25)</f>
        <v/>
      </c>
      <c r="M84" t="str">
        <f ca="1">IF(C84="","",VLOOKUP(高校一覧表!C25&amp;"子4X100mR",競技csv!A:O,MATCH("競技コード",競技csv!$1:$1,0),0))</f>
        <v/>
      </c>
      <c r="N84" t="str">
        <f ca="1">IF(C84="","",IF(高校一覧表!T25="","",高校一覧表!T25&amp;".")&amp;IF(高校一覧表!U25="","",TEXT(高校一覧表!U25,"00")&amp;".")&amp;IF(高校一覧表!V25="","",TEXT(高校一覧表!V25,"00")))</f>
        <v/>
      </c>
      <c r="O84" t="str">
        <f t="shared" ca="1" si="10"/>
        <v/>
      </c>
      <c r="P84" t="str">
        <f t="shared" ca="1" si="11"/>
        <v/>
      </c>
    </row>
    <row r="85" spans="1:16" x14ac:dyDescent="0.45">
      <c r="A85">
        <f t="shared" ca="1" si="7"/>
        <v>0</v>
      </c>
      <c r="B85" t="str">
        <f ca="1">IF(C85="","",VLOOKUP(高校一覧表!C26,高校一覧表!A:B,2,0)*10000+VLOOKUP(高校一覧表!S26,高校一覧表!A:B,2,0)+C85)</f>
        <v/>
      </c>
      <c r="C85" t="str">
        <f ca="1">IF(高校一覧表!S26="","",VLOOKUP(VLOOKUP(高校一覧表!D26,INDIRECT("高校"&amp;高校一覧表!C26&amp;"選手データ!A:O"),MATCH("所属",INDIRECT("高校"&amp;高校一覧表!C26&amp;"選手データ!1:1"),0),0),所属csv!$A:$H,MATCH("所属コード",所属csv!$1:$1,0),0))</f>
        <v/>
      </c>
      <c r="D85" t="str">
        <f ca="1">IF(C85="","",IF(COUNTIF(高校一覧表!W:W,高校一覧表!C26&amp;"Ｂ")=0,VLOOKUP(高校一覧表!D26,INDIRECT("高校"&amp;高校一覧表!C26&amp;"選手データ!A:O"),MATCH("所属",INDIRECT("高校"&amp;高校一覧表!C26&amp;"選手データ!1:1"),0),0),VLOOKUP(高校一覧表!D26,INDIRECT("高校"&amp;高校一覧表!C26&amp;"選手データ!A:O"),MATCH("所属",INDIRECT("高校"&amp;高校一覧表!C26&amp;"選手データ!1:1"),0),0)&amp;高校一覧表!S26))</f>
        <v/>
      </c>
      <c r="F85" t="str">
        <f t="shared" ca="1" si="8"/>
        <v/>
      </c>
      <c r="I85" t="str">
        <f t="shared" ca="1" si="9"/>
        <v/>
      </c>
      <c r="J85" t="str">
        <f ca="1">IF(C85="","",高校一覧表!AD26)</f>
        <v/>
      </c>
      <c r="K85" t="str">
        <f ca="1">IF(C85="","",VLOOKUP(高校一覧表!C26,高校一覧表!A:B,2,0)*10000+高校一覧表!D26)</f>
        <v/>
      </c>
      <c r="L85" t="str">
        <f ca="1">IF(C85="","",高校一覧表!E26)</f>
        <v/>
      </c>
      <c r="M85" t="str">
        <f ca="1">IF(C85="","",VLOOKUP(高校一覧表!C26&amp;"子4X100mR",競技csv!A:O,MATCH("競技コード",競技csv!$1:$1,0),0))</f>
        <v/>
      </c>
      <c r="N85" t="str">
        <f ca="1">IF(C85="","",IF(高校一覧表!T26="","",高校一覧表!T26&amp;".")&amp;IF(高校一覧表!U26="","",TEXT(高校一覧表!U26,"00")&amp;".")&amp;IF(高校一覧表!V26="","",TEXT(高校一覧表!V26,"00")))</f>
        <v/>
      </c>
      <c r="O85" t="str">
        <f t="shared" ca="1" si="10"/>
        <v/>
      </c>
      <c r="P85" t="str">
        <f t="shared" ca="1" si="11"/>
        <v/>
      </c>
    </row>
    <row r="86" spans="1:16" x14ac:dyDescent="0.45">
      <c r="A86">
        <f t="shared" ca="1" si="7"/>
        <v>0</v>
      </c>
      <c r="B86" t="str">
        <f ca="1">IF(C86="","",VLOOKUP(高校一覧表!C27,高校一覧表!A:B,2,0)*10000+VLOOKUP(高校一覧表!S27,高校一覧表!A:B,2,0)+C86)</f>
        <v/>
      </c>
      <c r="C86" t="str">
        <f ca="1">IF(高校一覧表!S27="","",VLOOKUP(VLOOKUP(高校一覧表!D27,INDIRECT("高校"&amp;高校一覧表!C27&amp;"選手データ!A:O"),MATCH("所属",INDIRECT("高校"&amp;高校一覧表!C27&amp;"選手データ!1:1"),0),0),所属csv!$A:$H,MATCH("所属コード",所属csv!$1:$1,0),0))</f>
        <v/>
      </c>
      <c r="D86" t="str">
        <f ca="1">IF(C86="","",IF(COUNTIF(高校一覧表!W:W,高校一覧表!C27&amp;"Ｂ")=0,VLOOKUP(高校一覧表!D27,INDIRECT("高校"&amp;高校一覧表!C27&amp;"選手データ!A:O"),MATCH("所属",INDIRECT("高校"&amp;高校一覧表!C27&amp;"選手データ!1:1"),0),0),VLOOKUP(高校一覧表!D27,INDIRECT("高校"&amp;高校一覧表!C27&amp;"選手データ!A:O"),MATCH("所属",INDIRECT("高校"&amp;高校一覧表!C27&amp;"選手データ!1:1"),0),0)&amp;高校一覧表!S27))</f>
        <v/>
      </c>
      <c r="F86" t="str">
        <f t="shared" ca="1" si="8"/>
        <v/>
      </c>
      <c r="I86" t="str">
        <f t="shared" ca="1" si="9"/>
        <v/>
      </c>
      <c r="J86" t="str">
        <f ca="1">IF(C86="","",高校一覧表!AD27)</f>
        <v/>
      </c>
      <c r="K86" t="str">
        <f ca="1">IF(C86="","",VLOOKUP(高校一覧表!C27,高校一覧表!A:B,2,0)*10000+高校一覧表!D27)</f>
        <v/>
      </c>
      <c r="L86" t="str">
        <f ca="1">IF(C86="","",高校一覧表!E27)</f>
        <v/>
      </c>
      <c r="M86" t="str">
        <f ca="1">IF(C86="","",VLOOKUP(高校一覧表!C27&amp;"子4X100mR",競技csv!A:O,MATCH("競技コード",競技csv!$1:$1,0),0))</f>
        <v/>
      </c>
      <c r="N86" t="str">
        <f ca="1">IF(C86="","",IF(高校一覧表!T27="","",高校一覧表!T27&amp;".")&amp;IF(高校一覧表!U27="","",TEXT(高校一覧表!U27,"00")&amp;".")&amp;IF(高校一覧表!V27="","",TEXT(高校一覧表!V27,"00")))</f>
        <v/>
      </c>
      <c r="O86" t="str">
        <f t="shared" ca="1" si="10"/>
        <v/>
      </c>
      <c r="P86" t="str">
        <f t="shared" ca="1" si="11"/>
        <v/>
      </c>
    </row>
    <row r="87" spans="1:16" x14ac:dyDescent="0.45">
      <c r="A87">
        <f t="shared" ca="1" si="7"/>
        <v>0</v>
      </c>
      <c r="B87" t="str">
        <f ca="1">IF(C87="","",VLOOKUP(高校一覧表!C28,高校一覧表!A:B,2,0)*10000+VLOOKUP(高校一覧表!S28,高校一覧表!A:B,2,0)+C87)</f>
        <v/>
      </c>
      <c r="C87" t="str">
        <f ca="1">IF(高校一覧表!S28="","",VLOOKUP(VLOOKUP(高校一覧表!D28,INDIRECT("高校"&amp;高校一覧表!C28&amp;"選手データ!A:O"),MATCH("所属",INDIRECT("高校"&amp;高校一覧表!C28&amp;"選手データ!1:1"),0),0),所属csv!$A:$H,MATCH("所属コード",所属csv!$1:$1,0),0))</f>
        <v/>
      </c>
      <c r="D87" t="str">
        <f ca="1">IF(C87="","",IF(COUNTIF(高校一覧表!W:W,高校一覧表!C28&amp;"Ｂ")=0,VLOOKUP(高校一覧表!D28,INDIRECT("高校"&amp;高校一覧表!C28&amp;"選手データ!A:O"),MATCH("所属",INDIRECT("高校"&amp;高校一覧表!C28&amp;"選手データ!1:1"),0),0),VLOOKUP(高校一覧表!D28,INDIRECT("高校"&amp;高校一覧表!C28&amp;"選手データ!A:O"),MATCH("所属",INDIRECT("高校"&amp;高校一覧表!C28&amp;"選手データ!1:1"),0),0)&amp;高校一覧表!S28))</f>
        <v/>
      </c>
      <c r="F87" t="str">
        <f t="shared" ca="1" si="8"/>
        <v/>
      </c>
      <c r="I87" t="str">
        <f t="shared" ca="1" si="9"/>
        <v/>
      </c>
      <c r="J87" t="str">
        <f ca="1">IF(C87="","",高校一覧表!AD28)</f>
        <v/>
      </c>
      <c r="K87" t="str">
        <f ca="1">IF(C87="","",VLOOKUP(高校一覧表!C28,高校一覧表!A:B,2,0)*10000+高校一覧表!D28)</f>
        <v/>
      </c>
      <c r="L87" t="str">
        <f ca="1">IF(C87="","",高校一覧表!E28)</f>
        <v/>
      </c>
      <c r="M87" t="str">
        <f ca="1">IF(C87="","",VLOOKUP(高校一覧表!C28&amp;"子4X100mR",競技csv!A:O,MATCH("競技コード",競技csv!$1:$1,0),0))</f>
        <v/>
      </c>
      <c r="N87" t="str">
        <f ca="1">IF(C87="","",IF(高校一覧表!T28="","",高校一覧表!T28&amp;".")&amp;IF(高校一覧表!U28="","",TEXT(高校一覧表!U28,"00")&amp;".")&amp;IF(高校一覧表!V28="","",TEXT(高校一覧表!V28,"00")))</f>
        <v/>
      </c>
      <c r="O87" t="str">
        <f t="shared" ca="1" si="10"/>
        <v/>
      </c>
      <c r="P87" t="str">
        <f t="shared" ca="1" si="11"/>
        <v/>
      </c>
    </row>
    <row r="88" spans="1:16" x14ac:dyDescent="0.45">
      <c r="A88">
        <f t="shared" ca="1" si="7"/>
        <v>0</v>
      </c>
      <c r="B88" t="str">
        <f ca="1">IF(C88="","",VLOOKUP(高校一覧表!C29,高校一覧表!A:B,2,0)*10000+VLOOKUP(高校一覧表!S29,高校一覧表!A:B,2,0)+C88)</f>
        <v/>
      </c>
      <c r="C88" t="str">
        <f ca="1">IF(高校一覧表!S29="","",VLOOKUP(VLOOKUP(高校一覧表!D29,INDIRECT("高校"&amp;高校一覧表!C29&amp;"選手データ!A:O"),MATCH("所属",INDIRECT("高校"&amp;高校一覧表!C29&amp;"選手データ!1:1"),0),0),所属csv!$A:$H,MATCH("所属コード",所属csv!$1:$1,0),0))</f>
        <v/>
      </c>
      <c r="D88" t="str">
        <f ca="1">IF(C88="","",IF(COUNTIF(高校一覧表!W:W,高校一覧表!C29&amp;"Ｂ")=0,VLOOKUP(高校一覧表!D29,INDIRECT("高校"&amp;高校一覧表!C29&amp;"選手データ!A:O"),MATCH("所属",INDIRECT("高校"&amp;高校一覧表!C29&amp;"選手データ!1:1"),0),0),VLOOKUP(高校一覧表!D29,INDIRECT("高校"&amp;高校一覧表!C29&amp;"選手データ!A:O"),MATCH("所属",INDIRECT("高校"&amp;高校一覧表!C29&amp;"選手データ!1:1"),0),0)&amp;高校一覧表!S29))</f>
        <v/>
      </c>
      <c r="F88" t="str">
        <f t="shared" ca="1" si="8"/>
        <v/>
      </c>
      <c r="I88" t="str">
        <f t="shared" ca="1" si="9"/>
        <v/>
      </c>
      <c r="J88" t="str">
        <f ca="1">IF(C88="","",高校一覧表!AD29)</f>
        <v/>
      </c>
      <c r="K88" t="str">
        <f ca="1">IF(C88="","",VLOOKUP(高校一覧表!C29,高校一覧表!A:B,2,0)*10000+高校一覧表!D29)</f>
        <v/>
      </c>
      <c r="L88" t="str">
        <f ca="1">IF(C88="","",高校一覧表!E29)</f>
        <v/>
      </c>
      <c r="M88" t="str">
        <f ca="1">IF(C88="","",VLOOKUP(高校一覧表!C29&amp;"子4X100mR",競技csv!A:O,MATCH("競技コード",競技csv!$1:$1,0),0))</f>
        <v/>
      </c>
      <c r="N88" t="str">
        <f ca="1">IF(C88="","",IF(高校一覧表!T29="","",高校一覧表!T29&amp;".")&amp;IF(高校一覧表!U29="","",TEXT(高校一覧表!U29,"00")&amp;".")&amp;IF(高校一覧表!V29="","",TEXT(高校一覧表!V29,"00")))</f>
        <v/>
      </c>
      <c r="O88" t="str">
        <f t="shared" ca="1" si="10"/>
        <v/>
      </c>
      <c r="P88" t="str">
        <f t="shared" ca="1" si="11"/>
        <v/>
      </c>
    </row>
    <row r="89" spans="1:16" x14ac:dyDescent="0.45">
      <c r="A89">
        <f t="shared" ca="1" si="7"/>
        <v>0</v>
      </c>
      <c r="B89" t="str">
        <f ca="1">IF(C89="","",VLOOKUP(高校一覧表!C30,高校一覧表!A:B,2,0)*10000+VLOOKUP(高校一覧表!S30,高校一覧表!A:B,2,0)+C89)</f>
        <v/>
      </c>
      <c r="C89" t="str">
        <f ca="1">IF(高校一覧表!S30="","",VLOOKUP(VLOOKUP(高校一覧表!D30,INDIRECT("高校"&amp;高校一覧表!C30&amp;"選手データ!A:O"),MATCH("所属",INDIRECT("高校"&amp;高校一覧表!C30&amp;"選手データ!1:1"),0),0),所属csv!$A:$H,MATCH("所属コード",所属csv!$1:$1,0),0))</f>
        <v/>
      </c>
      <c r="D89" t="str">
        <f ca="1">IF(C89="","",IF(COUNTIF(高校一覧表!W:W,高校一覧表!C30&amp;"Ｂ")=0,VLOOKUP(高校一覧表!D30,INDIRECT("高校"&amp;高校一覧表!C30&amp;"選手データ!A:O"),MATCH("所属",INDIRECT("高校"&amp;高校一覧表!C30&amp;"選手データ!1:1"),0),0),VLOOKUP(高校一覧表!D30,INDIRECT("高校"&amp;高校一覧表!C30&amp;"選手データ!A:O"),MATCH("所属",INDIRECT("高校"&amp;高校一覧表!C30&amp;"選手データ!1:1"),0),0)&amp;高校一覧表!S30))</f>
        <v/>
      </c>
      <c r="F89" t="str">
        <f t="shared" ca="1" si="8"/>
        <v/>
      </c>
      <c r="I89" t="str">
        <f t="shared" ca="1" si="9"/>
        <v/>
      </c>
      <c r="J89" t="str">
        <f ca="1">IF(C89="","",高校一覧表!AD30)</f>
        <v/>
      </c>
      <c r="K89" t="str">
        <f ca="1">IF(C89="","",VLOOKUP(高校一覧表!C30,高校一覧表!A:B,2,0)*10000+高校一覧表!D30)</f>
        <v/>
      </c>
      <c r="L89" t="str">
        <f ca="1">IF(C89="","",高校一覧表!E30)</f>
        <v/>
      </c>
      <c r="M89" t="str">
        <f ca="1">IF(C89="","",VLOOKUP(高校一覧表!C30&amp;"子4X100mR",競技csv!A:O,MATCH("競技コード",競技csv!$1:$1,0),0))</f>
        <v/>
      </c>
      <c r="N89" t="str">
        <f ca="1">IF(C89="","",IF(高校一覧表!T30="","",高校一覧表!T30&amp;".")&amp;IF(高校一覧表!U30="","",TEXT(高校一覧表!U30,"00")&amp;".")&amp;IF(高校一覧表!V30="","",TEXT(高校一覧表!V30,"00")))</f>
        <v/>
      </c>
      <c r="O89" t="str">
        <f t="shared" ca="1" si="10"/>
        <v/>
      </c>
      <c r="P89" t="str">
        <f t="shared" ca="1" si="11"/>
        <v/>
      </c>
    </row>
    <row r="90" spans="1:16" x14ac:dyDescent="0.45">
      <c r="A90">
        <f t="shared" ca="1" si="7"/>
        <v>0</v>
      </c>
      <c r="B90" t="str">
        <f ca="1">IF(C90="","",VLOOKUP(高校一覧表!C31,高校一覧表!A:B,2,0)*10000+VLOOKUP(高校一覧表!S31,高校一覧表!A:B,2,0)+C90)</f>
        <v/>
      </c>
      <c r="C90" t="str">
        <f ca="1">IF(高校一覧表!S31="","",VLOOKUP(VLOOKUP(高校一覧表!D31,INDIRECT("高校"&amp;高校一覧表!C31&amp;"選手データ!A:O"),MATCH("所属",INDIRECT("高校"&amp;高校一覧表!C31&amp;"選手データ!1:1"),0),0),所属csv!$A:$H,MATCH("所属コード",所属csv!$1:$1,0),0))</f>
        <v/>
      </c>
      <c r="D90" t="str">
        <f ca="1">IF(C90="","",IF(COUNTIF(高校一覧表!W:W,高校一覧表!C31&amp;"Ｂ")=0,VLOOKUP(高校一覧表!D31,INDIRECT("高校"&amp;高校一覧表!C31&amp;"選手データ!A:O"),MATCH("所属",INDIRECT("高校"&amp;高校一覧表!C31&amp;"選手データ!1:1"),0),0),VLOOKUP(高校一覧表!D31,INDIRECT("高校"&amp;高校一覧表!C31&amp;"選手データ!A:O"),MATCH("所属",INDIRECT("高校"&amp;高校一覧表!C31&amp;"選手データ!1:1"),0),0)&amp;高校一覧表!S31))</f>
        <v/>
      </c>
      <c r="F90" t="str">
        <f t="shared" ca="1" si="8"/>
        <v/>
      </c>
      <c r="I90" t="str">
        <f t="shared" ca="1" si="9"/>
        <v/>
      </c>
      <c r="J90" t="str">
        <f ca="1">IF(C90="","",高校一覧表!AD31)</f>
        <v/>
      </c>
      <c r="K90" t="str">
        <f ca="1">IF(C90="","",VLOOKUP(高校一覧表!C31,高校一覧表!A:B,2,0)*10000+高校一覧表!D31)</f>
        <v/>
      </c>
      <c r="L90" t="str">
        <f ca="1">IF(C90="","",高校一覧表!E31)</f>
        <v/>
      </c>
      <c r="M90" t="str">
        <f ca="1">IF(C90="","",VLOOKUP(高校一覧表!C31&amp;"子4X100mR",競技csv!A:O,MATCH("競技コード",競技csv!$1:$1,0),0))</f>
        <v/>
      </c>
      <c r="N90" t="str">
        <f ca="1">IF(C90="","",IF(高校一覧表!T31="","",高校一覧表!T31&amp;".")&amp;IF(高校一覧表!U31="","",TEXT(高校一覧表!U31,"00")&amp;".")&amp;IF(高校一覧表!V31="","",TEXT(高校一覧表!V31,"00")))</f>
        <v/>
      </c>
      <c r="O90" t="str">
        <f t="shared" ca="1" si="10"/>
        <v/>
      </c>
      <c r="P90" t="str">
        <f t="shared" ca="1" si="11"/>
        <v/>
      </c>
    </row>
    <row r="91" spans="1:16" x14ac:dyDescent="0.45">
      <c r="A91">
        <f t="shared" ca="1" si="7"/>
        <v>0</v>
      </c>
      <c r="B91" t="str">
        <f ca="1">IF(C91="","",VLOOKUP(高校一覧表!C32,高校一覧表!A:B,2,0)*10000+VLOOKUP(高校一覧表!S32,高校一覧表!A:B,2,0)+C91)</f>
        <v/>
      </c>
      <c r="C91" t="str">
        <f ca="1">IF(高校一覧表!S32="","",VLOOKUP(VLOOKUP(高校一覧表!D32,INDIRECT("高校"&amp;高校一覧表!C32&amp;"選手データ!A:O"),MATCH("所属",INDIRECT("高校"&amp;高校一覧表!C32&amp;"選手データ!1:1"),0),0),所属csv!$A:$H,MATCH("所属コード",所属csv!$1:$1,0),0))</f>
        <v/>
      </c>
      <c r="D91" t="str">
        <f ca="1">IF(C91="","",IF(COUNTIF(高校一覧表!W:W,高校一覧表!C32&amp;"Ｂ")=0,VLOOKUP(高校一覧表!D32,INDIRECT("高校"&amp;高校一覧表!C32&amp;"選手データ!A:O"),MATCH("所属",INDIRECT("高校"&amp;高校一覧表!C32&amp;"選手データ!1:1"),0),0),VLOOKUP(高校一覧表!D32,INDIRECT("高校"&amp;高校一覧表!C32&amp;"選手データ!A:O"),MATCH("所属",INDIRECT("高校"&amp;高校一覧表!C32&amp;"選手データ!1:1"),0),0)&amp;高校一覧表!S32))</f>
        <v/>
      </c>
      <c r="F91" t="str">
        <f t="shared" ca="1" si="8"/>
        <v/>
      </c>
      <c r="I91" t="str">
        <f t="shared" ca="1" si="9"/>
        <v/>
      </c>
      <c r="J91" t="str">
        <f ca="1">IF(C91="","",高校一覧表!AD32)</f>
        <v/>
      </c>
      <c r="K91" t="str">
        <f ca="1">IF(C91="","",VLOOKUP(高校一覧表!C32,高校一覧表!A:B,2,0)*10000+高校一覧表!D32)</f>
        <v/>
      </c>
      <c r="L91" t="str">
        <f ca="1">IF(C91="","",高校一覧表!E32)</f>
        <v/>
      </c>
      <c r="M91" t="str">
        <f ca="1">IF(C91="","",VLOOKUP(高校一覧表!C32&amp;"子4X100mR",競技csv!A:O,MATCH("競技コード",競技csv!$1:$1,0),0))</f>
        <v/>
      </c>
      <c r="N91" t="str">
        <f ca="1">IF(C91="","",IF(高校一覧表!T32="","",高校一覧表!T32&amp;".")&amp;IF(高校一覧表!U32="","",TEXT(高校一覧表!U32,"00")&amp;".")&amp;IF(高校一覧表!V32="","",TEXT(高校一覧表!V32,"00")))</f>
        <v/>
      </c>
      <c r="O91" t="str">
        <f t="shared" ca="1" si="10"/>
        <v/>
      </c>
      <c r="P91" t="str">
        <f t="shared" ca="1" si="11"/>
        <v/>
      </c>
    </row>
    <row r="92" spans="1:16" x14ac:dyDescent="0.45">
      <c r="A92">
        <f t="shared" ca="1" si="7"/>
        <v>0</v>
      </c>
      <c r="B92" t="str">
        <f ca="1">IF(C92="","",VLOOKUP(高校一覧表!C33,高校一覧表!A:B,2,0)*10000+VLOOKUP(高校一覧表!S33,高校一覧表!A:B,2,0)+C92)</f>
        <v/>
      </c>
      <c r="C92" t="str">
        <f ca="1">IF(高校一覧表!S33="","",VLOOKUP(VLOOKUP(高校一覧表!D33,INDIRECT("高校"&amp;高校一覧表!C33&amp;"選手データ!A:O"),MATCH("所属",INDIRECT("高校"&amp;高校一覧表!C33&amp;"選手データ!1:1"),0),0),所属csv!$A:$H,MATCH("所属コード",所属csv!$1:$1,0),0))</f>
        <v/>
      </c>
      <c r="D92" t="str">
        <f ca="1">IF(C92="","",IF(COUNTIF(高校一覧表!W:W,高校一覧表!C33&amp;"Ｂ")=0,VLOOKUP(高校一覧表!D33,INDIRECT("高校"&amp;高校一覧表!C33&amp;"選手データ!A:O"),MATCH("所属",INDIRECT("高校"&amp;高校一覧表!C33&amp;"選手データ!1:1"),0),0),VLOOKUP(高校一覧表!D33,INDIRECT("高校"&amp;高校一覧表!C33&amp;"選手データ!A:O"),MATCH("所属",INDIRECT("高校"&amp;高校一覧表!C33&amp;"選手データ!1:1"),0),0)&amp;高校一覧表!S33))</f>
        <v/>
      </c>
      <c r="F92" t="str">
        <f t="shared" ca="1" si="8"/>
        <v/>
      </c>
      <c r="I92" t="str">
        <f t="shared" ca="1" si="9"/>
        <v/>
      </c>
      <c r="J92" t="str">
        <f ca="1">IF(C92="","",高校一覧表!AD33)</f>
        <v/>
      </c>
      <c r="K92" t="str">
        <f ca="1">IF(C92="","",VLOOKUP(高校一覧表!C33,高校一覧表!A:B,2,0)*10000+高校一覧表!D33)</f>
        <v/>
      </c>
      <c r="L92" t="str">
        <f ca="1">IF(C92="","",高校一覧表!E33)</f>
        <v/>
      </c>
      <c r="M92" t="str">
        <f ca="1">IF(C92="","",VLOOKUP(高校一覧表!C33&amp;"子4X100mR",競技csv!A:O,MATCH("競技コード",競技csv!$1:$1,0),0))</f>
        <v/>
      </c>
      <c r="N92" t="str">
        <f ca="1">IF(C92="","",IF(高校一覧表!T33="","",高校一覧表!T33&amp;".")&amp;IF(高校一覧表!U33="","",TEXT(高校一覧表!U33,"00")&amp;".")&amp;IF(高校一覧表!V33="","",TEXT(高校一覧表!V33,"00")))</f>
        <v/>
      </c>
      <c r="O92" t="str">
        <f t="shared" ca="1" si="10"/>
        <v/>
      </c>
      <c r="P92" t="str">
        <f t="shared" ca="1" si="11"/>
        <v/>
      </c>
    </row>
    <row r="93" spans="1:16" x14ac:dyDescent="0.45">
      <c r="A93">
        <f t="shared" ca="1" si="7"/>
        <v>0</v>
      </c>
      <c r="B93" t="str">
        <f ca="1">IF(C93="","",VLOOKUP(高校一覧表!C34,高校一覧表!A:B,2,0)*10000+VLOOKUP(高校一覧表!S34,高校一覧表!A:B,2,0)+C93)</f>
        <v/>
      </c>
      <c r="C93" t="str">
        <f ca="1">IF(高校一覧表!S34="","",VLOOKUP(VLOOKUP(高校一覧表!D34,INDIRECT("高校"&amp;高校一覧表!C34&amp;"選手データ!A:O"),MATCH("所属",INDIRECT("高校"&amp;高校一覧表!C34&amp;"選手データ!1:1"),0),0),所属csv!$A:$H,MATCH("所属コード",所属csv!$1:$1,0),0))</f>
        <v/>
      </c>
      <c r="D93" t="str">
        <f ca="1">IF(C93="","",IF(COUNTIF(高校一覧表!W:W,高校一覧表!C34&amp;"Ｂ")=0,VLOOKUP(高校一覧表!D34,INDIRECT("高校"&amp;高校一覧表!C34&amp;"選手データ!A:O"),MATCH("所属",INDIRECT("高校"&amp;高校一覧表!C34&amp;"選手データ!1:1"),0),0),VLOOKUP(高校一覧表!D34,INDIRECT("高校"&amp;高校一覧表!C34&amp;"選手データ!A:O"),MATCH("所属",INDIRECT("高校"&amp;高校一覧表!C34&amp;"選手データ!1:1"),0),0)&amp;高校一覧表!S34))</f>
        <v/>
      </c>
      <c r="F93" t="str">
        <f t="shared" ca="1" si="8"/>
        <v/>
      </c>
      <c r="I93" t="str">
        <f t="shared" ca="1" si="9"/>
        <v/>
      </c>
      <c r="J93" t="str">
        <f ca="1">IF(C93="","",高校一覧表!AD34)</f>
        <v/>
      </c>
      <c r="K93" t="str">
        <f ca="1">IF(C93="","",VLOOKUP(高校一覧表!C34,高校一覧表!A:B,2,0)*10000+高校一覧表!D34)</f>
        <v/>
      </c>
      <c r="L93" t="str">
        <f ca="1">IF(C93="","",高校一覧表!E34)</f>
        <v/>
      </c>
      <c r="M93" t="str">
        <f ca="1">IF(C93="","",VLOOKUP(高校一覧表!C34&amp;"子4X100mR",競技csv!A:O,MATCH("競技コード",競技csv!$1:$1,0),0))</f>
        <v/>
      </c>
      <c r="N93" t="str">
        <f ca="1">IF(C93="","",IF(高校一覧表!T34="","",高校一覧表!T34&amp;".")&amp;IF(高校一覧表!U34="","",TEXT(高校一覧表!U34,"00")&amp;".")&amp;IF(高校一覧表!V34="","",TEXT(高校一覧表!V34,"00")))</f>
        <v/>
      </c>
      <c r="O93" t="str">
        <f t="shared" ca="1" si="10"/>
        <v/>
      </c>
      <c r="P93" t="str">
        <f t="shared" ca="1" si="11"/>
        <v/>
      </c>
    </row>
    <row r="94" spans="1:16" x14ac:dyDescent="0.45">
      <c r="A94">
        <f t="shared" ca="1" si="7"/>
        <v>0</v>
      </c>
      <c r="B94" t="str">
        <f ca="1">IF(C94="","",VLOOKUP(高校一覧表!C35,高校一覧表!A:B,2,0)*10000+VLOOKUP(高校一覧表!S35,高校一覧表!A:B,2,0)+C94)</f>
        <v/>
      </c>
      <c r="C94" t="str">
        <f ca="1">IF(高校一覧表!S35="","",VLOOKUP(VLOOKUP(高校一覧表!D35,INDIRECT("高校"&amp;高校一覧表!C35&amp;"選手データ!A:O"),MATCH("所属",INDIRECT("高校"&amp;高校一覧表!C35&amp;"選手データ!1:1"),0),0),所属csv!$A:$H,MATCH("所属コード",所属csv!$1:$1,0),0))</f>
        <v/>
      </c>
      <c r="D94" t="str">
        <f ca="1">IF(C94="","",IF(COUNTIF(高校一覧表!W:W,高校一覧表!C35&amp;"Ｂ")=0,VLOOKUP(高校一覧表!D35,INDIRECT("高校"&amp;高校一覧表!C35&amp;"選手データ!A:O"),MATCH("所属",INDIRECT("高校"&amp;高校一覧表!C35&amp;"選手データ!1:1"),0),0),VLOOKUP(高校一覧表!D35,INDIRECT("高校"&amp;高校一覧表!C35&amp;"選手データ!A:O"),MATCH("所属",INDIRECT("高校"&amp;高校一覧表!C35&amp;"選手データ!1:1"),0),0)&amp;高校一覧表!S35))</f>
        <v/>
      </c>
      <c r="F94" t="str">
        <f t="shared" ca="1" si="8"/>
        <v/>
      </c>
      <c r="I94" t="str">
        <f t="shared" ca="1" si="9"/>
        <v/>
      </c>
      <c r="J94" t="str">
        <f ca="1">IF(C94="","",高校一覧表!AD35)</f>
        <v/>
      </c>
      <c r="K94" t="str">
        <f ca="1">IF(C94="","",VLOOKUP(高校一覧表!C35,高校一覧表!A:B,2,0)*10000+高校一覧表!D35)</f>
        <v/>
      </c>
      <c r="L94" t="str">
        <f ca="1">IF(C94="","",高校一覧表!E35)</f>
        <v/>
      </c>
      <c r="M94" t="str">
        <f ca="1">IF(C94="","",VLOOKUP(高校一覧表!C35&amp;"子4X100mR",競技csv!A:O,MATCH("競技コード",競技csv!$1:$1,0),0))</f>
        <v/>
      </c>
      <c r="N94" t="str">
        <f ca="1">IF(C94="","",IF(高校一覧表!T35="","",高校一覧表!T35&amp;".")&amp;IF(高校一覧表!U35="","",TEXT(高校一覧表!U35,"00")&amp;".")&amp;IF(高校一覧表!V35="","",TEXT(高校一覧表!V35,"00")))</f>
        <v/>
      </c>
      <c r="O94" t="str">
        <f t="shared" ca="1" si="10"/>
        <v/>
      </c>
      <c r="P94" t="str">
        <f t="shared" ca="1" si="11"/>
        <v/>
      </c>
    </row>
    <row r="95" spans="1:16" x14ac:dyDescent="0.45">
      <c r="A95">
        <f t="shared" ca="1" si="7"/>
        <v>0</v>
      </c>
      <c r="B95" t="str">
        <f ca="1">IF(C95="","",VLOOKUP(高校一覧表!C36,高校一覧表!A:B,2,0)*10000+VLOOKUP(高校一覧表!S36,高校一覧表!A:B,2,0)+C95)</f>
        <v/>
      </c>
      <c r="C95" t="str">
        <f ca="1">IF(高校一覧表!S36="","",VLOOKUP(VLOOKUP(高校一覧表!D36,INDIRECT("高校"&amp;高校一覧表!C36&amp;"選手データ!A:O"),MATCH("所属",INDIRECT("高校"&amp;高校一覧表!C36&amp;"選手データ!1:1"),0),0),所属csv!$A:$H,MATCH("所属コード",所属csv!$1:$1,0),0))</f>
        <v/>
      </c>
      <c r="D95" t="str">
        <f ca="1">IF(C95="","",IF(COUNTIF(高校一覧表!W:W,高校一覧表!C36&amp;"Ｂ")=0,VLOOKUP(高校一覧表!D36,INDIRECT("高校"&amp;高校一覧表!C36&amp;"選手データ!A:O"),MATCH("所属",INDIRECT("高校"&amp;高校一覧表!C36&amp;"選手データ!1:1"),0),0),VLOOKUP(高校一覧表!D36,INDIRECT("高校"&amp;高校一覧表!C36&amp;"選手データ!A:O"),MATCH("所属",INDIRECT("高校"&amp;高校一覧表!C36&amp;"選手データ!1:1"),0),0)&amp;高校一覧表!S36))</f>
        <v/>
      </c>
      <c r="F95" t="str">
        <f t="shared" ca="1" si="8"/>
        <v/>
      </c>
      <c r="I95" t="str">
        <f t="shared" ca="1" si="9"/>
        <v/>
      </c>
      <c r="J95" t="str">
        <f ca="1">IF(C95="","",高校一覧表!AD36)</f>
        <v/>
      </c>
      <c r="K95" t="str">
        <f ca="1">IF(C95="","",VLOOKUP(高校一覧表!C36,高校一覧表!A:B,2,0)*10000+高校一覧表!D36)</f>
        <v/>
      </c>
      <c r="L95" t="str">
        <f ca="1">IF(C95="","",高校一覧表!E36)</f>
        <v/>
      </c>
      <c r="M95" t="str">
        <f ca="1">IF(C95="","",VLOOKUP(高校一覧表!C36&amp;"子4X100mR",競技csv!A:O,MATCH("競技コード",競技csv!$1:$1,0),0))</f>
        <v/>
      </c>
      <c r="N95" t="str">
        <f ca="1">IF(C95="","",IF(高校一覧表!T36="","",高校一覧表!T36&amp;".")&amp;IF(高校一覧表!U36="","",TEXT(高校一覧表!U36,"00")&amp;".")&amp;IF(高校一覧表!V36="","",TEXT(高校一覧表!V36,"00")))</f>
        <v/>
      </c>
      <c r="O95" t="str">
        <f t="shared" ca="1" si="10"/>
        <v/>
      </c>
      <c r="P95" t="str">
        <f t="shared" ca="1" si="11"/>
        <v/>
      </c>
    </row>
    <row r="96" spans="1:16" x14ac:dyDescent="0.45">
      <c r="A96">
        <f t="shared" ca="1" si="7"/>
        <v>0</v>
      </c>
      <c r="B96" t="str">
        <f ca="1">IF(C96="","",VLOOKUP(高校一覧表!C37,高校一覧表!A:B,2,0)*10000+VLOOKUP(高校一覧表!S37,高校一覧表!A:B,2,0)+C96)</f>
        <v/>
      </c>
      <c r="C96" t="str">
        <f ca="1">IF(高校一覧表!S37="","",VLOOKUP(VLOOKUP(高校一覧表!D37,INDIRECT("高校"&amp;高校一覧表!C37&amp;"選手データ!A:O"),MATCH("所属",INDIRECT("高校"&amp;高校一覧表!C37&amp;"選手データ!1:1"),0),0),所属csv!$A:$H,MATCH("所属コード",所属csv!$1:$1,0),0))</f>
        <v/>
      </c>
      <c r="D96" t="str">
        <f ca="1">IF(C96="","",IF(COUNTIF(高校一覧表!W:W,高校一覧表!C37&amp;"Ｂ")=0,VLOOKUP(高校一覧表!D37,INDIRECT("高校"&amp;高校一覧表!C37&amp;"選手データ!A:O"),MATCH("所属",INDIRECT("高校"&amp;高校一覧表!C37&amp;"選手データ!1:1"),0),0),VLOOKUP(高校一覧表!D37,INDIRECT("高校"&amp;高校一覧表!C37&amp;"選手データ!A:O"),MATCH("所属",INDIRECT("高校"&amp;高校一覧表!C37&amp;"選手データ!1:1"),0),0)&amp;高校一覧表!S37))</f>
        <v/>
      </c>
      <c r="F96" t="str">
        <f t="shared" ca="1" si="8"/>
        <v/>
      </c>
      <c r="I96" t="str">
        <f t="shared" ca="1" si="9"/>
        <v/>
      </c>
      <c r="J96" t="str">
        <f ca="1">IF(C96="","",高校一覧表!AD37)</f>
        <v/>
      </c>
      <c r="K96" t="str">
        <f ca="1">IF(C96="","",VLOOKUP(高校一覧表!C37,高校一覧表!A:B,2,0)*10000+高校一覧表!D37)</f>
        <v/>
      </c>
      <c r="L96" t="str">
        <f ca="1">IF(C96="","",高校一覧表!E37)</f>
        <v/>
      </c>
      <c r="M96" t="str">
        <f ca="1">IF(C96="","",VLOOKUP(高校一覧表!C37&amp;"子4X100mR",競技csv!A:O,MATCH("競技コード",競技csv!$1:$1,0),0))</f>
        <v/>
      </c>
      <c r="N96" t="str">
        <f ca="1">IF(C96="","",IF(高校一覧表!T37="","",高校一覧表!T37&amp;".")&amp;IF(高校一覧表!U37="","",TEXT(高校一覧表!U37,"00")&amp;".")&amp;IF(高校一覧表!V37="","",TEXT(高校一覧表!V37,"00")))</f>
        <v/>
      </c>
      <c r="O96" t="str">
        <f t="shared" ca="1" si="10"/>
        <v/>
      </c>
      <c r="P96" t="str">
        <f t="shared" ca="1" si="11"/>
        <v/>
      </c>
    </row>
    <row r="97" spans="1:16" x14ac:dyDescent="0.45">
      <c r="A97">
        <f t="shared" ca="1" si="7"/>
        <v>0</v>
      </c>
      <c r="B97" t="str">
        <f ca="1">IF(C97="","",VLOOKUP(高校一覧表!C38,高校一覧表!A:B,2,0)*10000+VLOOKUP(高校一覧表!S38,高校一覧表!A:B,2,0)+C97)</f>
        <v/>
      </c>
      <c r="C97" t="str">
        <f ca="1">IF(高校一覧表!S38="","",VLOOKUP(VLOOKUP(高校一覧表!D38,INDIRECT("高校"&amp;高校一覧表!C38&amp;"選手データ!A:O"),MATCH("所属",INDIRECT("高校"&amp;高校一覧表!C38&amp;"選手データ!1:1"),0),0),所属csv!$A:$H,MATCH("所属コード",所属csv!$1:$1,0),0))</f>
        <v/>
      </c>
      <c r="D97" t="str">
        <f ca="1">IF(C97="","",IF(COUNTIF(高校一覧表!W:W,高校一覧表!C38&amp;"Ｂ")=0,VLOOKUP(高校一覧表!D38,INDIRECT("高校"&amp;高校一覧表!C38&amp;"選手データ!A:O"),MATCH("所属",INDIRECT("高校"&amp;高校一覧表!C38&amp;"選手データ!1:1"),0),0),VLOOKUP(高校一覧表!D38,INDIRECT("高校"&amp;高校一覧表!C38&amp;"選手データ!A:O"),MATCH("所属",INDIRECT("高校"&amp;高校一覧表!C38&amp;"選手データ!1:1"),0),0)&amp;高校一覧表!S38))</f>
        <v/>
      </c>
      <c r="F97" t="str">
        <f t="shared" ca="1" si="8"/>
        <v/>
      </c>
      <c r="I97" t="str">
        <f t="shared" ca="1" si="9"/>
        <v/>
      </c>
      <c r="J97" t="str">
        <f ca="1">IF(C97="","",高校一覧表!AD38)</f>
        <v/>
      </c>
      <c r="K97" t="str">
        <f ca="1">IF(C97="","",VLOOKUP(高校一覧表!C38,高校一覧表!A:B,2,0)*10000+高校一覧表!D38)</f>
        <v/>
      </c>
      <c r="L97" t="str">
        <f ca="1">IF(C97="","",高校一覧表!E38)</f>
        <v/>
      </c>
      <c r="M97" t="str">
        <f ca="1">IF(C97="","",VLOOKUP(高校一覧表!C38&amp;"子4X100mR",競技csv!A:O,MATCH("競技コード",競技csv!$1:$1,0),0))</f>
        <v/>
      </c>
      <c r="N97" t="str">
        <f ca="1">IF(C97="","",IF(高校一覧表!T38="","",高校一覧表!T38&amp;".")&amp;IF(高校一覧表!U38="","",TEXT(高校一覧表!U38,"00")&amp;".")&amp;IF(高校一覧表!V38="","",TEXT(高校一覧表!V38,"00")))</f>
        <v/>
      </c>
      <c r="O97" t="str">
        <f t="shared" ca="1" si="10"/>
        <v/>
      </c>
      <c r="P97" t="str">
        <f t="shared" ca="1" si="11"/>
        <v/>
      </c>
    </row>
    <row r="98" spans="1:16" x14ac:dyDescent="0.45">
      <c r="A98">
        <f t="shared" ca="1" si="7"/>
        <v>0</v>
      </c>
      <c r="B98" t="str">
        <f ca="1">IF(C98="","",VLOOKUP(高校一覧表!C39,高校一覧表!A:B,2,0)*10000+VLOOKUP(高校一覧表!S39,高校一覧表!A:B,2,0)+C98)</f>
        <v/>
      </c>
      <c r="C98" t="str">
        <f ca="1">IF(高校一覧表!S39="","",VLOOKUP(VLOOKUP(高校一覧表!D39,INDIRECT("高校"&amp;高校一覧表!C39&amp;"選手データ!A:O"),MATCH("所属",INDIRECT("高校"&amp;高校一覧表!C39&amp;"選手データ!1:1"),0),0),所属csv!$A:$H,MATCH("所属コード",所属csv!$1:$1,0),0))</f>
        <v/>
      </c>
      <c r="D98" t="str">
        <f ca="1">IF(C98="","",IF(COUNTIF(高校一覧表!W:W,高校一覧表!C39&amp;"Ｂ")=0,VLOOKUP(高校一覧表!D39,INDIRECT("高校"&amp;高校一覧表!C39&amp;"選手データ!A:O"),MATCH("所属",INDIRECT("高校"&amp;高校一覧表!C39&amp;"選手データ!1:1"),0),0),VLOOKUP(高校一覧表!D39,INDIRECT("高校"&amp;高校一覧表!C39&amp;"選手データ!A:O"),MATCH("所属",INDIRECT("高校"&amp;高校一覧表!C39&amp;"選手データ!1:1"),0),0)&amp;高校一覧表!S39))</f>
        <v/>
      </c>
      <c r="F98" t="str">
        <f t="shared" ca="1" si="8"/>
        <v/>
      </c>
      <c r="I98" t="str">
        <f t="shared" ca="1" si="9"/>
        <v/>
      </c>
      <c r="J98" t="str">
        <f ca="1">IF(C98="","",高校一覧表!AD39)</f>
        <v/>
      </c>
      <c r="K98" t="str">
        <f ca="1">IF(C98="","",VLOOKUP(高校一覧表!C39,高校一覧表!A:B,2,0)*10000+高校一覧表!D39)</f>
        <v/>
      </c>
      <c r="L98" t="str">
        <f ca="1">IF(C98="","",高校一覧表!E39)</f>
        <v/>
      </c>
      <c r="M98" t="str">
        <f ca="1">IF(C98="","",VLOOKUP(高校一覧表!C39&amp;"子4X100mR",競技csv!A:O,MATCH("競技コード",競技csv!$1:$1,0),0))</f>
        <v/>
      </c>
      <c r="N98" t="str">
        <f ca="1">IF(C98="","",IF(高校一覧表!T39="","",高校一覧表!T39&amp;".")&amp;IF(高校一覧表!U39="","",TEXT(高校一覧表!U39,"00")&amp;".")&amp;IF(高校一覧表!V39="","",TEXT(高校一覧表!V39,"00")))</f>
        <v/>
      </c>
      <c r="O98" t="str">
        <f t="shared" ca="1" si="10"/>
        <v/>
      </c>
      <c r="P98" t="str">
        <f t="shared" ca="1" si="11"/>
        <v/>
      </c>
    </row>
    <row r="99" spans="1:16" x14ac:dyDescent="0.45">
      <c r="A99">
        <f t="shared" ca="1" si="7"/>
        <v>0</v>
      </c>
      <c r="B99" t="str">
        <f ca="1">IF(C99="","",VLOOKUP(高校一覧表!C40,高校一覧表!A:B,2,0)*10000+VLOOKUP(高校一覧表!S40,高校一覧表!A:B,2,0)+C99)</f>
        <v/>
      </c>
      <c r="C99" t="str">
        <f ca="1">IF(高校一覧表!S40="","",VLOOKUP(VLOOKUP(高校一覧表!D40,INDIRECT("高校"&amp;高校一覧表!C40&amp;"選手データ!A:O"),MATCH("所属",INDIRECT("高校"&amp;高校一覧表!C40&amp;"選手データ!1:1"),0),0),所属csv!$A:$H,MATCH("所属コード",所属csv!$1:$1,0),0))</f>
        <v/>
      </c>
      <c r="D99" t="str">
        <f ca="1">IF(C99="","",IF(COUNTIF(高校一覧表!W:W,高校一覧表!C40&amp;"Ｂ")=0,VLOOKUP(高校一覧表!D40,INDIRECT("高校"&amp;高校一覧表!C40&amp;"選手データ!A:O"),MATCH("所属",INDIRECT("高校"&amp;高校一覧表!C40&amp;"選手データ!1:1"),0),0),VLOOKUP(高校一覧表!D40,INDIRECT("高校"&amp;高校一覧表!C40&amp;"選手データ!A:O"),MATCH("所属",INDIRECT("高校"&amp;高校一覧表!C40&amp;"選手データ!1:1"),0),0)&amp;高校一覧表!S40))</f>
        <v/>
      </c>
      <c r="F99" t="str">
        <f t="shared" ca="1" si="8"/>
        <v/>
      </c>
      <c r="I99" t="str">
        <f t="shared" ca="1" si="9"/>
        <v/>
      </c>
      <c r="J99" t="str">
        <f ca="1">IF(C99="","",高校一覧表!AD40)</f>
        <v/>
      </c>
      <c r="K99" t="str">
        <f ca="1">IF(C99="","",VLOOKUP(高校一覧表!C40,高校一覧表!A:B,2,0)*10000+高校一覧表!D40)</f>
        <v/>
      </c>
      <c r="L99" t="str">
        <f ca="1">IF(C99="","",高校一覧表!E40)</f>
        <v/>
      </c>
      <c r="M99" t="str">
        <f ca="1">IF(C99="","",VLOOKUP(高校一覧表!C40&amp;"子4X100mR",競技csv!A:O,MATCH("競技コード",競技csv!$1:$1,0),0))</f>
        <v/>
      </c>
      <c r="N99" t="str">
        <f ca="1">IF(C99="","",IF(高校一覧表!T40="","",高校一覧表!T40&amp;".")&amp;IF(高校一覧表!U40="","",TEXT(高校一覧表!U40,"00")&amp;".")&amp;IF(高校一覧表!V40="","",TEXT(高校一覧表!V40,"00")))</f>
        <v/>
      </c>
      <c r="O99" t="str">
        <f t="shared" ca="1" si="10"/>
        <v/>
      </c>
      <c r="P99" t="str">
        <f t="shared" ca="1" si="11"/>
        <v/>
      </c>
    </row>
    <row r="100" spans="1:16" x14ac:dyDescent="0.45">
      <c r="A100">
        <f t="shared" ca="1" si="7"/>
        <v>0</v>
      </c>
      <c r="B100" t="str">
        <f ca="1">IF(C100="","",VLOOKUP(高校一覧表!C41,高校一覧表!A:B,2,0)*10000+VLOOKUP(高校一覧表!S41,高校一覧表!A:B,2,0)+C100)</f>
        <v/>
      </c>
      <c r="C100" t="str">
        <f ca="1">IF(高校一覧表!S41="","",VLOOKUP(VLOOKUP(高校一覧表!D41,INDIRECT("高校"&amp;高校一覧表!C41&amp;"選手データ!A:O"),MATCH("所属",INDIRECT("高校"&amp;高校一覧表!C41&amp;"選手データ!1:1"),0),0),所属csv!$A:$H,MATCH("所属コード",所属csv!$1:$1,0),0))</f>
        <v/>
      </c>
      <c r="D100" t="str">
        <f ca="1">IF(C100="","",IF(COUNTIF(高校一覧表!W:W,高校一覧表!C41&amp;"Ｂ")=0,VLOOKUP(高校一覧表!D41,INDIRECT("高校"&amp;高校一覧表!C41&amp;"選手データ!A:O"),MATCH("所属",INDIRECT("高校"&amp;高校一覧表!C41&amp;"選手データ!1:1"),0),0),VLOOKUP(高校一覧表!D41,INDIRECT("高校"&amp;高校一覧表!C41&amp;"選手データ!A:O"),MATCH("所属",INDIRECT("高校"&amp;高校一覧表!C41&amp;"選手データ!1:1"),0),0)&amp;高校一覧表!S41))</f>
        <v/>
      </c>
      <c r="F100" t="str">
        <f t="shared" ca="1" si="8"/>
        <v/>
      </c>
      <c r="I100" t="str">
        <f t="shared" ca="1" si="9"/>
        <v/>
      </c>
      <c r="J100" t="str">
        <f ca="1">IF(C100="","",高校一覧表!AD41)</f>
        <v/>
      </c>
      <c r="K100" t="str">
        <f ca="1">IF(C100="","",VLOOKUP(高校一覧表!C41,高校一覧表!A:B,2,0)*10000+高校一覧表!D41)</f>
        <v/>
      </c>
      <c r="L100" t="str">
        <f ca="1">IF(C100="","",高校一覧表!E41)</f>
        <v/>
      </c>
      <c r="M100" t="str">
        <f ca="1">IF(C100="","",VLOOKUP(高校一覧表!C41&amp;"子4X100mR",競技csv!A:O,MATCH("競技コード",競技csv!$1:$1,0),0))</f>
        <v/>
      </c>
      <c r="N100" t="str">
        <f ca="1">IF(C100="","",IF(高校一覧表!T41="","",高校一覧表!T41&amp;".")&amp;IF(高校一覧表!U41="","",TEXT(高校一覧表!U41,"00")&amp;".")&amp;IF(高校一覧表!V41="","",TEXT(高校一覧表!V41,"00")))</f>
        <v/>
      </c>
      <c r="O100" t="str">
        <f t="shared" ca="1" si="10"/>
        <v/>
      </c>
      <c r="P100" t="str">
        <f t="shared" ca="1" si="11"/>
        <v/>
      </c>
    </row>
    <row r="101" spans="1:16" x14ac:dyDescent="0.45">
      <c r="A101">
        <f t="shared" ca="1" si="7"/>
        <v>0</v>
      </c>
      <c r="B101" t="str">
        <f ca="1">IF(C101="","",VLOOKUP(高校一覧表!C42,高校一覧表!A:B,2,0)*10000+VLOOKUP(高校一覧表!S42,高校一覧表!A:B,2,0)+C101)</f>
        <v/>
      </c>
      <c r="C101" t="str">
        <f ca="1">IF(高校一覧表!S42="","",VLOOKUP(VLOOKUP(高校一覧表!D42,INDIRECT("高校"&amp;高校一覧表!C42&amp;"選手データ!A:O"),MATCH("所属",INDIRECT("高校"&amp;高校一覧表!C42&amp;"選手データ!1:1"),0),0),所属csv!$A:$H,MATCH("所属コード",所属csv!$1:$1,0),0))</f>
        <v/>
      </c>
      <c r="D101" t="str">
        <f ca="1">IF(C101="","",IF(COUNTIF(高校一覧表!W:W,高校一覧表!C42&amp;"Ｂ")=0,VLOOKUP(高校一覧表!D42,INDIRECT("高校"&amp;高校一覧表!C42&amp;"選手データ!A:O"),MATCH("所属",INDIRECT("高校"&amp;高校一覧表!C42&amp;"選手データ!1:1"),0),0),VLOOKUP(高校一覧表!D42,INDIRECT("高校"&amp;高校一覧表!C42&amp;"選手データ!A:O"),MATCH("所属",INDIRECT("高校"&amp;高校一覧表!C42&amp;"選手データ!1:1"),0),0)&amp;高校一覧表!S42))</f>
        <v/>
      </c>
      <c r="F101" t="str">
        <f t="shared" ca="1" si="8"/>
        <v/>
      </c>
      <c r="I101" t="str">
        <f t="shared" ca="1" si="9"/>
        <v/>
      </c>
      <c r="J101" t="str">
        <f ca="1">IF(C101="","",高校一覧表!AD42)</f>
        <v/>
      </c>
      <c r="K101" t="str">
        <f ca="1">IF(C101="","",VLOOKUP(高校一覧表!C42,高校一覧表!A:B,2,0)*10000+高校一覧表!D42)</f>
        <v/>
      </c>
      <c r="L101" t="str">
        <f ca="1">IF(C101="","",高校一覧表!E42)</f>
        <v/>
      </c>
      <c r="M101" t="str">
        <f ca="1">IF(C101="","",VLOOKUP(高校一覧表!C42&amp;"子4X100mR",競技csv!A:O,MATCH("競技コード",競技csv!$1:$1,0),0))</f>
        <v/>
      </c>
      <c r="N101" t="str">
        <f ca="1">IF(C101="","",IF(高校一覧表!T42="","",高校一覧表!T42&amp;".")&amp;IF(高校一覧表!U42="","",TEXT(高校一覧表!U42,"00")&amp;".")&amp;IF(高校一覧表!V42="","",TEXT(高校一覧表!V42,"00")))</f>
        <v/>
      </c>
      <c r="O101" t="str">
        <f t="shared" ca="1" si="10"/>
        <v/>
      </c>
      <c r="P101" t="str">
        <f t="shared" ca="1" si="11"/>
        <v/>
      </c>
    </row>
    <row r="102" spans="1:16" x14ac:dyDescent="0.45">
      <c r="A102">
        <f t="shared" ca="1" si="7"/>
        <v>0</v>
      </c>
      <c r="B102" t="str">
        <f ca="1">IF(C102="","",VLOOKUP(高校一覧表!C43,高校一覧表!A:B,2,0)*10000+VLOOKUP(高校一覧表!S43,高校一覧表!A:B,2,0)+C102)</f>
        <v/>
      </c>
      <c r="C102" t="str">
        <f ca="1">IF(高校一覧表!S43="","",VLOOKUP(VLOOKUP(高校一覧表!D43,INDIRECT("高校"&amp;高校一覧表!C43&amp;"選手データ!A:O"),MATCH("所属",INDIRECT("高校"&amp;高校一覧表!C43&amp;"選手データ!1:1"),0),0),所属csv!$A:$H,MATCH("所属コード",所属csv!$1:$1,0),0))</f>
        <v/>
      </c>
      <c r="D102" t="str">
        <f ca="1">IF(C102="","",IF(COUNTIF(高校一覧表!W:W,高校一覧表!C43&amp;"Ｂ")=0,VLOOKUP(高校一覧表!D43,INDIRECT("高校"&amp;高校一覧表!C43&amp;"選手データ!A:O"),MATCH("所属",INDIRECT("高校"&amp;高校一覧表!C43&amp;"選手データ!1:1"),0),0),VLOOKUP(高校一覧表!D43,INDIRECT("高校"&amp;高校一覧表!C43&amp;"選手データ!A:O"),MATCH("所属",INDIRECT("高校"&amp;高校一覧表!C43&amp;"選手データ!1:1"),0),0)&amp;高校一覧表!S43))</f>
        <v/>
      </c>
      <c r="F102" t="str">
        <f t="shared" ca="1" si="8"/>
        <v/>
      </c>
      <c r="I102" t="str">
        <f t="shared" ca="1" si="9"/>
        <v/>
      </c>
      <c r="J102" t="str">
        <f ca="1">IF(C102="","",高校一覧表!AD43)</f>
        <v/>
      </c>
      <c r="K102" t="str">
        <f ca="1">IF(C102="","",VLOOKUP(高校一覧表!C43,高校一覧表!A:B,2,0)*10000+高校一覧表!D43)</f>
        <v/>
      </c>
      <c r="L102" t="str">
        <f ca="1">IF(C102="","",高校一覧表!E43)</f>
        <v/>
      </c>
      <c r="M102" t="str">
        <f ca="1">IF(C102="","",VLOOKUP(高校一覧表!C43&amp;"子4X100mR",競技csv!A:O,MATCH("競技コード",競技csv!$1:$1,0),0))</f>
        <v/>
      </c>
      <c r="N102" t="str">
        <f ca="1">IF(C102="","",IF(高校一覧表!T43="","",高校一覧表!T43&amp;".")&amp;IF(高校一覧表!U43="","",TEXT(高校一覧表!U43,"00")&amp;".")&amp;IF(高校一覧表!V43="","",TEXT(高校一覧表!V43,"00")))</f>
        <v/>
      </c>
      <c r="O102" t="str">
        <f t="shared" ca="1" si="10"/>
        <v/>
      </c>
      <c r="P102" t="str">
        <f t="shared" ca="1" si="11"/>
        <v/>
      </c>
    </row>
    <row r="103" spans="1:16" x14ac:dyDescent="0.45">
      <c r="A103">
        <f t="shared" ca="1" si="7"/>
        <v>0</v>
      </c>
      <c r="B103" t="str">
        <f ca="1">IF(C103="","",VLOOKUP(高校一覧表!C44,高校一覧表!A:B,2,0)*10000+VLOOKUP(高校一覧表!S44,高校一覧表!A:B,2,0)+C103)</f>
        <v/>
      </c>
      <c r="C103" t="str">
        <f ca="1">IF(高校一覧表!S44="","",VLOOKUP(VLOOKUP(高校一覧表!D44,INDIRECT("高校"&amp;高校一覧表!C44&amp;"選手データ!A:O"),MATCH("所属",INDIRECT("高校"&amp;高校一覧表!C44&amp;"選手データ!1:1"),0),0),所属csv!$A:$H,MATCH("所属コード",所属csv!$1:$1,0),0))</f>
        <v/>
      </c>
      <c r="D103" t="str">
        <f ca="1">IF(C103="","",IF(COUNTIF(高校一覧表!W:W,高校一覧表!C44&amp;"Ｂ")=0,VLOOKUP(高校一覧表!D44,INDIRECT("高校"&amp;高校一覧表!C44&amp;"選手データ!A:O"),MATCH("所属",INDIRECT("高校"&amp;高校一覧表!C44&amp;"選手データ!1:1"),0),0),VLOOKUP(高校一覧表!D44,INDIRECT("高校"&amp;高校一覧表!C44&amp;"選手データ!A:O"),MATCH("所属",INDIRECT("高校"&amp;高校一覧表!C44&amp;"選手データ!1:1"),0),0)&amp;高校一覧表!S44))</f>
        <v/>
      </c>
      <c r="F103" t="str">
        <f t="shared" ca="1" si="8"/>
        <v/>
      </c>
      <c r="I103" t="str">
        <f t="shared" ca="1" si="9"/>
        <v/>
      </c>
      <c r="J103" t="str">
        <f ca="1">IF(C103="","",高校一覧表!AD44)</f>
        <v/>
      </c>
      <c r="K103" t="str">
        <f ca="1">IF(C103="","",VLOOKUP(高校一覧表!C44,高校一覧表!A:B,2,0)*10000+高校一覧表!D44)</f>
        <v/>
      </c>
      <c r="L103" t="str">
        <f ca="1">IF(C103="","",高校一覧表!E44)</f>
        <v/>
      </c>
      <c r="M103" t="str">
        <f ca="1">IF(C103="","",VLOOKUP(高校一覧表!C44&amp;"子4X100mR",競技csv!A:O,MATCH("競技コード",競技csv!$1:$1,0),0))</f>
        <v/>
      </c>
      <c r="N103" t="str">
        <f ca="1">IF(C103="","",IF(高校一覧表!T44="","",高校一覧表!T44&amp;".")&amp;IF(高校一覧表!U44="","",TEXT(高校一覧表!U44,"00")&amp;".")&amp;IF(高校一覧表!V44="","",TEXT(高校一覧表!V44,"00")))</f>
        <v/>
      </c>
      <c r="O103" t="str">
        <f t="shared" ca="1" si="10"/>
        <v/>
      </c>
      <c r="P103" t="str">
        <f t="shared" ca="1" si="11"/>
        <v/>
      </c>
    </row>
    <row r="104" spans="1:16" x14ac:dyDescent="0.45">
      <c r="A104">
        <f t="shared" ca="1" si="7"/>
        <v>0</v>
      </c>
      <c r="B104" t="str">
        <f ca="1">IF(C104="","",VLOOKUP(高校一覧表!C45,高校一覧表!A:B,2,0)*10000+VLOOKUP(高校一覧表!S45,高校一覧表!A:B,2,0)+C104)</f>
        <v/>
      </c>
      <c r="C104" t="str">
        <f ca="1">IF(高校一覧表!S45="","",VLOOKUP(VLOOKUP(高校一覧表!D45,INDIRECT("高校"&amp;高校一覧表!C45&amp;"選手データ!A:O"),MATCH("所属",INDIRECT("高校"&amp;高校一覧表!C45&amp;"選手データ!1:1"),0),0),所属csv!$A:$H,MATCH("所属コード",所属csv!$1:$1,0),0))</f>
        <v/>
      </c>
      <c r="D104" t="str">
        <f ca="1">IF(C104="","",IF(COUNTIF(高校一覧表!W:W,高校一覧表!C45&amp;"Ｂ")=0,VLOOKUP(高校一覧表!D45,INDIRECT("高校"&amp;高校一覧表!C45&amp;"選手データ!A:O"),MATCH("所属",INDIRECT("高校"&amp;高校一覧表!C45&amp;"選手データ!1:1"),0),0),VLOOKUP(高校一覧表!D45,INDIRECT("高校"&amp;高校一覧表!C45&amp;"選手データ!A:O"),MATCH("所属",INDIRECT("高校"&amp;高校一覧表!C45&amp;"選手データ!1:1"),0),0)&amp;高校一覧表!S45))</f>
        <v/>
      </c>
      <c r="F104" t="str">
        <f t="shared" ca="1" si="8"/>
        <v/>
      </c>
      <c r="I104" t="str">
        <f t="shared" ca="1" si="9"/>
        <v/>
      </c>
      <c r="J104" t="str">
        <f ca="1">IF(C104="","",高校一覧表!AD45)</f>
        <v/>
      </c>
      <c r="K104" t="str">
        <f ca="1">IF(C104="","",VLOOKUP(高校一覧表!C45,高校一覧表!A:B,2,0)*10000+高校一覧表!D45)</f>
        <v/>
      </c>
      <c r="L104" t="str">
        <f ca="1">IF(C104="","",高校一覧表!E45)</f>
        <v/>
      </c>
      <c r="M104" t="str">
        <f ca="1">IF(C104="","",VLOOKUP(高校一覧表!C45&amp;"子4X100mR",競技csv!A:O,MATCH("競技コード",競技csv!$1:$1,0),0))</f>
        <v/>
      </c>
      <c r="N104" t="str">
        <f ca="1">IF(C104="","",IF(高校一覧表!T45="","",高校一覧表!T45&amp;".")&amp;IF(高校一覧表!U45="","",TEXT(高校一覧表!U45,"00")&amp;".")&amp;IF(高校一覧表!V45="","",TEXT(高校一覧表!V45,"00")))</f>
        <v/>
      </c>
      <c r="O104" t="str">
        <f t="shared" ca="1" si="10"/>
        <v/>
      </c>
      <c r="P104" t="str">
        <f t="shared" ca="1" si="11"/>
        <v/>
      </c>
    </row>
    <row r="105" spans="1:16" x14ac:dyDescent="0.45">
      <c r="A105">
        <f t="shared" ca="1" si="7"/>
        <v>0</v>
      </c>
      <c r="B105" t="str">
        <f ca="1">IF(C105="","",VLOOKUP(高校一覧表!C46,高校一覧表!A:B,2,0)*10000+VLOOKUP(高校一覧表!S46,高校一覧表!A:B,2,0)+C105)</f>
        <v/>
      </c>
      <c r="C105" t="str">
        <f ca="1">IF(高校一覧表!S46="","",VLOOKUP(VLOOKUP(高校一覧表!D46,INDIRECT("高校"&amp;高校一覧表!C46&amp;"選手データ!A:O"),MATCH("所属",INDIRECT("高校"&amp;高校一覧表!C46&amp;"選手データ!1:1"),0),0),所属csv!$A:$H,MATCH("所属コード",所属csv!$1:$1,0),0))</f>
        <v/>
      </c>
      <c r="D105" t="str">
        <f ca="1">IF(C105="","",IF(COUNTIF(高校一覧表!W:W,高校一覧表!C46&amp;"Ｂ")=0,VLOOKUP(高校一覧表!D46,INDIRECT("高校"&amp;高校一覧表!C46&amp;"選手データ!A:O"),MATCH("所属",INDIRECT("高校"&amp;高校一覧表!C46&amp;"選手データ!1:1"),0),0),VLOOKUP(高校一覧表!D46,INDIRECT("高校"&amp;高校一覧表!C46&amp;"選手データ!A:O"),MATCH("所属",INDIRECT("高校"&amp;高校一覧表!C46&amp;"選手データ!1:1"),0),0)&amp;高校一覧表!S46))</f>
        <v/>
      </c>
      <c r="F105" t="str">
        <f t="shared" ca="1" si="8"/>
        <v/>
      </c>
      <c r="I105" t="str">
        <f t="shared" ca="1" si="9"/>
        <v/>
      </c>
      <c r="J105" t="str">
        <f ca="1">IF(C105="","",高校一覧表!AD46)</f>
        <v/>
      </c>
      <c r="K105" t="str">
        <f ca="1">IF(C105="","",VLOOKUP(高校一覧表!C46,高校一覧表!A:B,2,0)*10000+高校一覧表!D46)</f>
        <v/>
      </c>
      <c r="L105" t="str">
        <f ca="1">IF(C105="","",高校一覧表!E46)</f>
        <v/>
      </c>
      <c r="M105" t="str">
        <f ca="1">IF(C105="","",VLOOKUP(高校一覧表!C46&amp;"子4X100mR",競技csv!A:O,MATCH("競技コード",競技csv!$1:$1,0),0))</f>
        <v/>
      </c>
      <c r="N105" t="str">
        <f ca="1">IF(C105="","",IF(高校一覧表!T46="","",高校一覧表!T46&amp;".")&amp;IF(高校一覧表!U46="","",TEXT(高校一覧表!U46,"00")&amp;".")&amp;IF(高校一覧表!V46="","",TEXT(高校一覧表!V46,"00")))</f>
        <v/>
      </c>
      <c r="O105" t="str">
        <f t="shared" ca="1" si="10"/>
        <v/>
      </c>
      <c r="P105" t="str">
        <f t="shared" ca="1" si="11"/>
        <v/>
      </c>
    </row>
    <row r="106" spans="1:16" x14ac:dyDescent="0.45">
      <c r="A106">
        <f t="shared" ca="1" si="7"/>
        <v>0</v>
      </c>
      <c r="B106" t="str">
        <f ca="1">IF(C106="","",VLOOKUP(高校一覧表!C47,高校一覧表!A:B,2,0)*10000+VLOOKUP(高校一覧表!S47,高校一覧表!A:B,2,0)+C106)</f>
        <v/>
      </c>
      <c r="C106" t="str">
        <f ca="1">IF(高校一覧表!S47="","",VLOOKUP(VLOOKUP(高校一覧表!D47,INDIRECT("高校"&amp;高校一覧表!C47&amp;"選手データ!A:O"),MATCH("所属",INDIRECT("高校"&amp;高校一覧表!C47&amp;"選手データ!1:1"),0),0),所属csv!$A:$H,MATCH("所属コード",所属csv!$1:$1,0),0))</f>
        <v/>
      </c>
      <c r="D106" t="str">
        <f ca="1">IF(C106="","",IF(COUNTIF(高校一覧表!W:W,高校一覧表!C47&amp;"Ｂ")=0,VLOOKUP(高校一覧表!D47,INDIRECT("高校"&amp;高校一覧表!C47&amp;"選手データ!A:O"),MATCH("所属",INDIRECT("高校"&amp;高校一覧表!C47&amp;"選手データ!1:1"),0),0),VLOOKUP(高校一覧表!D47,INDIRECT("高校"&amp;高校一覧表!C47&amp;"選手データ!A:O"),MATCH("所属",INDIRECT("高校"&amp;高校一覧表!C47&amp;"選手データ!1:1"),0),0)&amp;高校一覧表!S47))</f>
        <v/>
      </c>
      <c r="F106" t="str">
        <f t="shared" ca="1" si="8"/>
        <v/>
      </c>
      <c r="I106" t="str">
        <f t="shared" ca="1" si="9"/>
        <v/>
      </c>
      <c r="J106" t="str">
        <f ca="1">IF(C106="","",高校一覧表!AD47)</f>
        <v/>
      </c>
      <c r="K106" t="str">
        <f ca="1">IF(C106="","",VLOOKUP(高校一覧表!C47,高校一覧表!A:B,2,0)*10000+高校一覧表!D47)</f>
        <v/>
      </c>
      <c r="L106" t="str">
        <f ca="1">IF(C106="","",高校一覧表!E47)</f>
        <v/>
      </c>
      <c r="M106" t="str">
        <f ca="1">IF(C106="","",VLOOKUP(高校一覧表!C47&amp;"子4X100mR",競技csv!A:O,MATCH("競技コード",競技csv!$1:$1,0),0))</f>
        <v/>
      </c>
      <c r="N106" t="str">
        <f ca="1">IF(C106="","",IF(高校一覧表!T47="","",高校一覧表!T47&amp;".")&amp;IF(高校一覧表!U47="","",TEXT(高校一覧表!U47,"00")&amp;".")&amp;IF(高校一覧表!V47="","",TEXT(高校一覧表!V47,"00")))</f>
        <v/>
      </c>
      <c r="O106" t="str">
        <f t="shared" ca="1" si="10"/>
        <v/>
      </c>
      <c r="P106" t="str">
        <f t="shared" ca="1" si="11"/>
        <v/>
      </c>
    </row>
    <row r="107" spans="1:16" x14ac:dyDescent="0.45">
      <c r="A107">
        <f t="shared" ca="1" si="7"/>
        <v>0</v>
      </c>
      <c r="B107" t="str">
        <f ca="1">IF(C107="","",VLOOKUP(高校一覧表!C48,高校一覧表!A:B,2,0)*10000+VLOOKUP(高校一覧表!S48,高校一覧表!A:B,2,0)+C107)</f>
        <v/>
      </c>
      <c r="C107" t="str">
        <f ca="1">IF(高校一覧表!S48="","",VLOOKUP(VLOOKUP(高校一覧表!D48,INDIRECT("高校"&amp;高校一覧表!C48&amp;"選手データ!A:O"),MATCH("所属",INDIRECT("高校"&amp;高校一覧表!C48&amp;"選手データ!1:1"),0),0),所属csv!$A:$H,MATCH("所属コード",所属csv!$1:$1,0),0))</f>
        <v/>
      </c>
      <c r="D107" t="str">
        <f ca="1">IF(C107="","",IF(COUNTIF(高校一覧表!W:W,高校一覧表!C48&amp;"Ｂ")=0,VLOOKUP(高校一覧表!D48,INDIRECT("高校"&amp;高校一覧表!C48&amp;"選手データ!A:O"),MATCH("所属",INDIRECT("高校"&amp;高校一覧表!C48&amp;"選手データ!1:1"),0),0),VLOOKUP(高校一覧表!D48,INDIRECT("高校"&amp;高校一覧表!C48&amp;"選手データ!A:O"),MATCH("所属",INDIRECT("高校"&amp;高校一覧表!C48&amp;"選手データ!1:1"),0),0)&amp;高校一覧表!S48))</f>
        <v/>
      </c>
      <c r="F107" t="str">
        <f t="shared" ca="1" si="8"/>
        <v/>
      </c>
      <c r="I107" t="str">
        <f t="shared" ca="1" si="9"/>
        <v/>
      </c>
      <c r="J107" t="str">
        <f ca="1">IF(C107="","",高校一覧表!AD48)</f>
        <v/>
      </c>
      <c r="K107" t="str">
        <f ca="1">IF(C107="","",VLOOKUP(高校一覧表!C48,高校一覧表!A:B,2,0)*10000+高校一覧表!D48)</f>
        <v/>
      </c>
      <c r="L107" t="str">
        <f ca="1">IF(C107="","",高校一覧表!E48)</f>
        <v/>
      </c>
      <c r="M107" t="str">
        <f ca="1">IF(C107="","",VLOOKUP(高校一覧表!C48&amp;"子4X100mR",競技csv!A:O,MATCH("競技コード",競技csv!$1:$1,0),0))</f>
        <v/>
      </c>
      <c r="N107" t="str">
        <f ca="1">IF(C107="","",IF(高校一覧表!T48="","",高校一覧表!T48&amp;".")&amp;IF(高校一覧表!U48="","",TEXT(高校一覧表!U48,"00")&amp;".")&amp;IF(高校一覧表!V48="","",TEXT(高校一覧表!V48,"00")))</f>
        <v/>
      </c>
      <c r="O107" t="str">
        <f t="shared" ca="1" si="10"/>
        <v/>
      </c>
      <c r="P107" t="str">
        <f t="shared" ca="1" si="11"/>
        <v/>
      </c>
    </row>
    <row r="108" spans="1:16" x14ac:dyDescent="0.45">
      <c r="A108">
        <f t="shared" ca="1" si="7"/>
        <v>0</v>
      </c>
      <c r="B108" t="str">
        <f ca="1">IF(C108="","",VLOOKUP(高校一覧表!C49,高校一覧表!A:B,2,0)*10000+VLOOKUP(高校一覧表!S49,高校一覧表!A:B,2,0)+C108)</f>
        <v/>
      </c>
      <c r="C108" t="str">
        <f ca="1">IF(高校一覧表!S49="","",VLOOKUP(VLOOKUP(高校一覧表!D49,INDIRECT("高校"&amp;高校一覧表!C49&amp;"選手データ!A:O"),MATCH("所属",INDIRECT("高校"&amp;高校一覧表!C49&amp;"選手データ!1:1"),0),0),所属csv!$A:$H,MATCH("所属コード",所属csv!$1:$1,0),0))</f>
        <v/>
      </c>
      <c r="D108" t="str">
        <f ca="1">IF(C108="","",IF(COUNTIF(高校一覧表!W:W,高校一覧表!C49&amp;"Ｂ")=0,VLOOKUP(高校一覧表!D49,INDIRECT("高校"&amp;高校一覧表!C49&amp;"選手データ!A:O"),MATCH("所属",INDIRECT("高校"&amp;高校一覧表!C49&amp;"選手データ!1:1"),0),0),VLOOKUP(高校一覧表!D49,INDIRECT("高校"&amp;高校一覧表!C49&amp;"選手データ!A:O"),MATCH("所属",INDIRECT("高校"&amp;高校一覧表!C49&amp;"選手データ!1:1"),0),0)&amp;高校一覧表!S49))</f>
        <v/>
      </c>
      <c r="F108" t="str">
        <f t="shared" ca="1" si="8"/>
        <v/>
      </c>
      <c r="I108" t="str">
        <f t="shared" ca="1" si="9"/>
        <v/>
      </c>
      <c r="J108" t="str">
        <f ca="1">IF(C108="","",高校一覧表!AD49)</f>
        <v/>
      </c>
      <c r="K108" t="str">
        <f ca="1">IF(C108="","",VLOOKUP(高校一覧表!C49,高校一覧表!A:B,2,0)*10000+高校一覧表!D49)</f>
        <v/>
      </c>
      <c r="L108" t="str">
        <f ca="1">IF(C108="","",高校一覧表!E49)</f>
        <v/>
      </c>
      <c r="M108" t="str">
        <f ca="1">IF(C108="","",VLOOKUP(高校一覧表!C49&amp;"子4X100mR",競技csv!A:O,MATCH("競技コード",競技csv!$1:$1,0),0))</f>
        <v/>
      </c>
      <c r="N108" t="str">
        <f ca="1">IF(C108="","",IF(高校一覧表!T49="","",高校一覧表!T49&amp;".")&amp;IF(高校一覧表!U49="","",TEXT(高校一覧表!U49,"00")&amp;".")&amp;IF(高校一覧表!V49="","",TEXT(高校一覧表!V49,"00")))</f>
        <v/>
      </c>
      <c r="O108" t="str">
        <f t="shared" ca="1" si="10"/>
        <v/>
      </c>
      <c r="P108" t="str">
        <f t="shared" ca="1" si="11"/>
        <v/>
      </c>
    </row>
    <row r="109" spans="1:16" x14ac:dyDescent="0.45">
      <c r="A109">
        <f t="shared" ca="1" si="7"/>
        <v>0</v>
      </c>
      <c r="B109" t="str">
        <f ca="1">IF(C109="","",VLOOKUP(高校一覧表!C50,高校一覧表!A:B,2,0)*10000+VLOOKUP(高校一覧表!S50,高校一覧表!A:B,2,0)+C109)</f>
        <v/>
      </c>
      <c r="C109" t="str">
        <f ca="1">IF(高校一覧表!S50="","",VLOOKUP(VLOOKUP(高校一覧表!D50,INDIRECT("高校"&amp;高校一覧表!C50&amp;"選手データ!A:O"),MATCH("所属",INDIRECT("高校"&amp;高校一覧表!C50&amp;"選手データ!1:1"),0),0),所属csv!$A:$H,MATCH("所属コード",所属csv!$1:$1,0),0))</f>
        <v/>
      </c>
      <c r="D109" t="str">
        <f ca="1">IF(C109="","",IF(COUNTIF(高校一覧表!W:W,高校一覧表!C50&amp;"Ｂ")=0,VLOOKUP(高校一覧表!D50,INDIRECT("高校"&amp;高校一覧表!C50&amp;"選手データ!A:O"),MATCH("所属",INDIRECT("高校"&amp;高校一覧表!C50&amp;"選手データ!1:1"),0),0),VLOOKUP(高校一覧表!D50,INDIRECT("高校"&amp;高校一覧表!C50&amp;"選手データ!A:O"),MATCH("所属",INDIRECT("高校"&amp;高校一覧表!C50&amp;"選手データ!1:1"),0),0)&amp;高校一覧表!S50))</f>
        <v/>
      </c>
      <c r="F109" t="str">
        <f t="shared" ca="1" si="8"/>
        <v/>
      </c>
      <c r="I109" t="str">
        <f t="shared" ca="1" si="9"/>
        <v/>
      </c>
      <c r="J109" t="str">
        <f ca="1">IF(C109="","",高校一覧表!AD50)</f>
        <v/>
      </c>
      <c r="K109" t="str">
        <f ca="1">IF(C109="","",VLOOKUP(高校一覧表!C50,高校一覧表!A:B,2,0)*10000+高校一覧表!D50)</f>
        <v/>
      </c>
      <c r="L109" t="str">
        <f ca="1">IF(C109="","",高校一覧表!E50)</f>
        <v/>
      </c>
      <c r="M109" t="str">
        <f ca="1">IF(C109="","",VLOOKUP(高校一覧表!C50&amp;"子4X100mR",競技csv!A:O,MATCH("競技コード",競技csv!$1:$1,0),0))</f>
        <v/>
      </c>
      <c r="N109" t="str">
        <f ca="1">IF(C109="","",IF(高校一覧表!T50="","",高校一覧表!T50&amp;".")&amp;IF(高校一覧表!U50="","",TEXT(高校一覧表!U50,"00")&amp;".")&amp;IF(高校一覧表!V50="","",TEXT(高校一覧表!V50,"00")))</f>
        <v/>
      </c>
      <c r="O109" t="str">
        <f t="shared" ca="1" si="10"/>
        <v/>
      </c>
      <c r="P109" t="str">
        <f t="shared" ca="1" si="11"/>
        <v/>
      </c>
    </row>
    <row r="110" spans="1:16" x14ac:dyDescent="0.45">
      <c r="A110">
        <f t="shared" ca="1" si="7"/>
        <v>0</v>
      </c>
      <c r="B110" t="str">
        <f ca="1">IF(C110="","",VLOOKUP(高校一覧表!C51,高校一覧表!A:B,2,0)*10000+VLOOKUP(高校一覧表!S51,高校一覧表!A:B,2,0)+C110)</f>
        <v/>
      </c>
      <c r="C110" t="str">
        <f ca="1">IF(高校一覧表!S51="","",VLOOKUP(VLOOKUP(高校一覧表!D51,INDIRECT("高校"&amp;高校一覧表!C51&amp;"選手データ!A:O"),MATCH("所属",INDIRECT("高校"&amp;高校一覧表!C51&amp;"選手データ!1:1"),0),0),所属csv!$A:$H,MATCH("所属コード",所属csv!$1:$1,0),0))</f>
        <v/>
      </c>
      <c r="D110" t="str">
        <f ca="1">IF(C110="","",IF(COUNTIF(高校一覧表!W:W,高校一覧表!C51&amp;"Ｂ")=0,VLOOKUP(高校一覧表!D51,INDIRECT("高校"&amp;高校一覧表!C51&amp;"選手データ!A:O"),MATCH("所属",INDIRECT("高校"&amp;高校一覧表!C51&amp;"選手データ!1:1"),0),0),VLOOKUP(高校一覧表!D51,INDIRECT("高校"&amp;高校一覧表!C51&amp;"選手データ!A:O"),MATCH("所属",INDIRECT("高校"&amp;高校一覧表!C51&amp;"選手データ!1:1"),0),0)&amp;高校一覧表!S51))</f>
        <v/>
      </c>
      <c r="F110" t="str">
        <f t="shared" ca="1" si="8"/>
        <v/>
      </c>
      <c r="I110" t="str">
        <f t="shared" ca="1" si="9"/>
        <v/>
      </c>
      <c r="J110" t="str">
        <f ca="1">IF(C110="","",高校一覧表!AD51)</f>
        <v/>
      </c>
      <c r="K110" t="str">
        <f ca="1">IF(C110="","",VLOOKUP(高校一覧表!C51,高校一覧表!A:B,2,0)*10000+高校一覧表!D51)</f>
        <v/>
      </c>
      <c r="L110" t="str">
        <f ca="1">IF(C110="","",高校一覧表!E51)</f>
        <v/>
      </c>
      <c r="M110" t="str">
        <f ca="1">IF(C110="","",VLOOKUP(高校一覧表!C51&amp;"子4X100mR",競技csv!A:O,MATCH("競技コード",競技csv!$1:$1,0),0))</f>
        <v/>
      </c>
      <c r="N110" t="str">
        <f ca="1">IF(C110="","",IF(高校一覧表!T51="","",高校一覧表!T51&amp;".")&amp;IF(高校一覧表!U51="","",TEXT(高校一覧表!U51,"00")&amp;".")&amp;IF(高校一覧表!V51="","",TEXT(高校一覧表!V51,"00")))</f>
        <v/>
      </c>
      <c r="O110" t="str">
        <f t="shared" ca="1" si="10"/>
        <v/>
      </c>
      <c r="P110" t="str">
        <f t="shared" ca="1" si="11"/>
        <v/>
      </c>
    </row>
    <row r="111" spans="1:16" x14ac:dyDescent="0.45">
      <c r="A111">
        <f t="shared" ca="1" si="7"/>
        <v>0</v>
      </c>
      <c r="B111" t="str">
        <f ca="1">IF(C111="","",VLOOKUP(高校一覧表!C52,高校一覧表!A:B,2,0)*10000+VLOOKUP(高校一覧表!S52,高校一覧表!A:B,2,0)+C111)</f>
        <v/>
      </c>
      <c r="C111" t="str">
        <f ca="1">IF(高校一覧表!S52="","",VLOOKUP(VLOOKUP(高校一覧表!D52,INDIRECT("高校"&amp;高校一覧表!C52&amp;"選手データ!A:O"),MATCH("所属",INDIRECT("高校"&amp;高校一覧表!C52&amp;"選手データ!1:1"),0),0),所属csv!$A:$H,MATCH("所属コード",所属csv!$1:$1,0),0))</f>
        <v/>
      </c>
      <c r="D111" t="str">
        <f ca="1">IF(C111="","",IF(COUNTIF(高校一覧表!W:W,高校一覧表!C52&amp;"Ｂ")=0,VLOOKUP(高校一覧表!D52,INDIRECT("高校"&amp;高校一覧表!C52&amp;"選手データ!A:O"),MATCH("所属",INDIRECT("高校"&amp;高校一覧表!C52&amp;"選手データ!1:1"),0),0),VLOOKUP(高校一覧表!D52,INDIRECT("高校"&amp;高校一覧表!C52&amp;"選手データ!A:O"),MATCH("所属",INDIRECT("高校"&amp;高校一覧表!C52&amp;"選手データ!1:1"),0),0)&amp;高校一覧表!S52))</f>
        <v/>
      </c>
      <c r="F111" t="str">
        <f t="shared" ca="1" si="8"/>
        <v/>
      </c>
      <c r="I111" t="str">
        <f t="shared" ca="1" si="9"/>
        <v/>
      </c>
      <c r="J111" t="str">
        <f ca="1">IF(C111="","",高校一覧表!AD52)</f>
        <v/>
      </c>
      <c r="K111" t="str">
        <f ca="1">IF(C111="","",VLOOKUP(高校一覧表!C52,高校一覧表!A:B,2,0)*10000+高校一覧表!D52)</f>
        <v/>
      </c>
      <c r="L111" t="str">
        <f ca="1">IF(C111="","",高校一覧表!E52)</f>
        <v/>
      </c>
      <c r="M111" t="str">
        <f ca="1">IF(C111="","",VLOOKUP(高校一覧表!C52&amp;"子4X100mR",競技csv!A:O,MATCH("競技コード",競技csv!$1:$1,0),0))</f>
        <v/>
      </c>
      <c r="N111" t="str">
        <f ca="1">IF(C111="","",IF(高校一覧表!T52="","",高校一覧表!T52&amp;".")&amp;IF(高校一覧表!U52="","",TEXT(高校一覧表!U52,"00")&amp;".")&amp;IF(高校一覧表!V52="","",TEXT(高校一覧表!V52,"00")))</f>
        <v/>
      </c>
      <c r="O111" t="str">
        <f t="shared" ca="1" si="10"/>
        <v/>
      </c>
      <c r="P111" t="str">
        <f t="shared" ca="1" si="11"/>
        <v/>
      </c>
    </row>
    <row r="112" spans="1:16" x14ac:dyDescent="0.45">
      <c r="A112">
        <f t="shared" ca="1" si="7"/>
        <v>0</v>
      </c>
      <c r="B112" t="str">
        <f ca="1">IF(C112="","",VLOOKUP(高校一覧表!C53,高校一覧表!A:B,2,0)*10000+VLOOKUP(高校一覧表!S53,高校一覧表!A:B,2,0)+C112)</f>
        <v/>
      </c>
      <c r="C112" t="str">
        <f ca="1">IF(高校一覧表!S53="","",VLOOKUP(VLOOKUP(高校一覧表!D53,INDIRECT("高校"&amp;高校一覧表!C53&amp;"選手データ!A:O"),MATCH("所属",INDIRECT("高校"&amp;高校一覧表!C53&amp;"選手データ!1:1"),0),0),所属csv!$A:$H,MATCH("所属コード",所属csv!$1:$1,0),0))</f>
        <v/>
      </c>
      <c r="D112" t="str">
        <f ca="1">IF(C112="","",IF(COUNTIF(高校一覧表!W:W,高校一覧表!C53&amp;"Ｂ")=0,VLOOKUP(高校一覧表!D53,INDIRECT("高校"&amp;高校一覧表!C53&amp;"選手データ!A:O"),MATCH("所属",INDIRECT("高校"&amp;高校一覧表!C53&amp;"選手データ!1:1"),0),0),VLOOKUP(高校一覧表!D53,INDIRECT("高校"&amp;高校一覧表!C53&amp;"選手データ!A:O"),MATCH("所属",INDIRECT("高校"&amp;高校一覧表!C53&amp;"選手データ!1:1"),0),0)&amp;高校一覧表!S53))</f>
        <v/>
      </c>
      <c r="F112" t="str">
        <f t="shared" ca="1" si="8"/>
        <v/>
      </c>
      <c r="I112" t="str">
        <f t="shared" ca="1" si="9"/>
        <v/>
      </c>
      <c r="J112" t="str">
        <f ca="1">IF(C112="","",高校一覧表!AD53)</f>
        <v/>
      </c>
      <c r="K112" t="str">
        <f ca="1">IF(C112="","",VLOOKUP(高校一覧表!C53,高校一覧表!A:B,2,0)*10000+高校一覧表!D53)</f>
        <v/>
      </c>
      <c r="L112" t="str">
        <f ca="1">IF(C112="","",高校一覧表!E53)</f>
        <v/>
      </c>
      <c r="M112" t="str">
        <f ca="1">IF(C112="","",VLOOKUP(高校一覧表!C53&amp;"子4X100mR",競技csv!A:O,MATCH("競技コード",競技csv!$1:$1,0),0))</f>
        <v/>
      </c>
      <c r="N112" t="str">
        <f ca="1">IF(C112="","",IF(高校一覧表!T53="","",高校一覧表!T53&amp;".")&amp;IF(高校一覧表!U53="","",TEXT(高校一覧表!U53,"00")&amp;".")&amp;IF(高校一覧表!V53="","",TEXT(高校一覧表!V53,"00")))</f>
        <v/>
      </c>
      <c r="O112" t="str">
        <f t="shared" ca="1" si="10"/>
        <v/>
      </c>
      <c r="P112" t="str">
        <f t="shared" ca="1" si="11"/>
        <v/>
      </c>
    </row>
    <row r="113" spans="1:16" x14ac:dyDescent="0.45">
      <c r="A113">
        <f t="shared" ca="1" si="7"/>
        <v>0</v>
      </c>
      <c r="B113" t="str">
        <f ca="1">IF(C113="","",VLOOKUP(高校一覧表!C54,高校一覧表!A:B,2,0)*10000+VLOOKUP(高校一覧表!S54,高校一覧表!A:B,2,0)+C113)</f>
        <v/>
      </c>
      <c r="C113" t="str">
        <f ca="1">IF(高校一覧表!S54="","",VLOOKUP(VLOOKUP(高校一覧表!D54,INDIRECT("高校"&amp;高校一覧表!C54&amp;"選手データ!A:O"),MATCH("所属",INDIRECT("高校"&amp;高校一覧表!C54&amp;"選手データ!1:1"),0),0),所属csv!$A:$H,MATCH("所属コード",所属csv!$1:$1,0),0))</f>
        <v/>
      </c>
      <c r="D113" t="str">
        <f ca="1">IF(C113="","",IF(COUNTIF(高校一覧表!W:W,高校一覧表!C54&amp;"Ｂ")=0,VLOOKUP(高校一覧表!D54,INDIRECT("高校"&amp;高校一覧表!C54&amp;"選手データ!A:O"),MATCH("所属",INDIRECT("高校"&amp;高校一覧表!C54&amp;"選手データ!1:1"),0),0),VLOOKUP(高校一覧表!D54,INDIRECT("高校"&amp;高校一覧表!C54&amp;"選手データ!A:O"),MATCH("所属",INDIRECT("高校"&amp;高校一覧表!C54&amp;"選手データ!1:1"),0),0)&amp;高校一覧表!S54))</f>
        <v/>
      </c>
      <c r="F113" t="str">
        <f t="shared" ca="1" si="8"/>
        <v/>
      </c>
      <c r="I113" t="str">
        <f t="shared" ca="1" si="9"/>
        <v/>
      </c>
      <c r="J113" t="str">
        <f ca="1">IF(C113="","",高校一覧表!AD54)</f>
        <v/>
      </c>
      <c r="K113" t="str">
        <f ca="1">IF(C113="","",VLOOKUP(高校一覧表!C54,高校一覧表!A:B,2,0)*10000+高校一覧表!D54)</f>
        <v/>
      </c>
      <c r="L113" t="str">
        <f ca="1">IF(C113="","",高校一覧表!E54)</f>
        <v/>
      </c>
      <c r="M113" t="str">
        <f ca="1">IF(C113="","",VLOOKUP(高校一覧表!C54&amp;"子4X100mR",競技csv!A:O,MATCH("競技コード",競技csv!$1:$1,0),0))</f>
        <v/>
      </c>
      <c r="N113" t="str">
        <f ca="1">IF(C113="","",IF(高校一覧表!T54="","",高校一覧表!T54&amp;".")&amp;IF(高校一覧表!U54="","",TEXT(高校一覧表!U54,"00")&amp;".")&amp;IF(高校一覧表!V54="","",TEXT(高校一覧表!V54,"00")))</f>
        <v/>
      </c>
      <c r="O113" t="str">
        <f t="shared" ca="1" si="10"/>
        <v/>
      </c>
      <c r="P113" t="str">
        <f t="shared" ca="1" si="11"/>
        <v/>
      </c>
    </row>
    <row r="114" spans="1:16" x14ac:dyDescent="0.45">
      <c r="A114">
        <f t="shared" ca="1" si="7"/>
        <v>0</v>
      </c>
      <c r="B114" t="str">
        <f ca="1">IF(C114="","",VLOOKUP(高校一覧表!C55,高校一覧表!A:B,2,0)*10000+VLOOKUP(高校一覧表!S55,高校一覧表!A:B,2,0)+C114)</f>
        <v/>
      </c>
      <c r="C114" t="str">
        <f ca="1">IF(高校一覧表!S55="","",VLOOKUP(VLOOKUP(高校一覧表!D55,INDIRECT("高校"&amp;高校一覧表!C55&amp;"選手データ!A:O"),MATCH("所属",INDIRECT("高校"&amp;高校一覧表!C55&amp;"選手データ!1:1"),0),0),所属csv!$A:$H,MATCH("所属コード",所属csv!$1:$1,0),0))</f>
        <v/>
      </c>
      <c r="D114" t="str">
        <f ca="1">IF(C114="","",IF(COUNTIF(高校一覧表!W:W,高校一覧表!C55&amp;"Ｂ")=0,VLOOKUP(高校一覧表!D55,INDIRECT("高校"&amp;高校一覧表!C55&amp;"選手データ!A:O"),MATCH("所属",INDIRECT("高校"&amp;高校一覧表!C55&amp;"選手データ!1:1"),0),0),VLOOKUP(高校一覧表!D55,INDIRECT("高校"&amp;高校一覧表!C55&amp;"選手データ!A:O"),MATCH("所属",INDIRECT("高校"&amp;高校一覧表!C55&amp;"選手データ!1:1"),0),0)&amp;高校一覧表!S55))</f>
        <v/>
      </c>
      <c r="F114" t="str">
        <f t="shared" ca="1" si="8"/>
        <v/>
      </c>
      <c r="I114" t="str">
        <f t="shared" ca="1" si="9"/>
        <v/>
      </c>
      <c r="J114" t="str">
        <f ca="1">IF(C114="","",高校一覧表!AD55)</f>
        <v/>
      </c>
      <c r="K114" t="str">
        <f ca="1">IF(C114="","",VLOOKUP(高校一覧表!C55,高校一覧表!A:B,2,0)*10000+高校一覧表!D55)</f>
        <v/>
      </c>
      <c r="L114" t="str">
        <f ca="1">IF(C114="","",高校一覧表!E55)</f>
        <v/>
      </c>
      <c r="M114" t="str">
        <f ca="1">IF(C114="","",VLOOKUP(高校一覧表!C55&amp;"子4X100mR",競技csv!A:O,MATCH("競技コード",競技csv!$1:$1,0),0))</f>
        <v/>
      </c>
      <c r="N114" t="str">
        <f ca="1">IF(C114="","",IF(高校一覧表!T55="","",高校一覧表!T55&amp;".")&amp;IF(高校一覧表!U55="","",TEXT(高校一覧表!U55,"00")&amp;".")&amp;IF(高校一覧表!V55="","",TEXT(高校一覧表!V55,"00")))</f>
        <v/>
      </c>
      <c r="O114" t="str">
        <f t="shared" ca="1" si="10"/>
        <v/>
      </c>
      <c r="P114" t="str">
        <f t="shared" ca="1" si="11"/>
        <v/>
      </c>
    </row>
    <row r="115" spans="1:16" x14ac:dyDescent="0.45">
      <c r="A115">
        <f t="shared" ca="1" si="7"/>
        <v>0</v>
      </c>
      <c r="B115" t="str">
        <f ca="1">IF(C115="","",VLOOKUP(高校一覧表!C56,高校一覧表!A:B,2,0)*10000+VLOOKUP(高校一覧表!S56,高校一覧表!A:B,2,0)+C115)</f>
        <v/>
      </c>
      <c r="C115" t="str">
        <f ca="1">IF(高校一覧表!S56="","",VLOOKUP(VLOOKUP(高校一覧表!D56,INDIRECT("高校"&amp;高校一覧表!C56&amp;"選手データ!A:O"),MATCH("所属",INDIRECT("高校"&amp;高校一覧表!C56&amp;"選手データ!1:1"),0),0),所属csv!$A:$H,MATCH("所属コード",所属csv!$1:$1,0),0))</f>
        <v/>
      </c>
      <c r="D115" t="str">
        <f ca="1">IF(C115="","",IF(COUNTIF(高校一覧表!W:W,高校一覧表!C56&amp;"Ｂ")=0,VLOOKUP(高校一覧表!D56,INDIRECT("高校"&amp;高校一覧表!C56&amp;"選手データ!A:O"),MATCH("所属",INDIRECT("高校"&amp;高校一覧表!C56&amp;"選手データ!1:1"),0),0),VLOOKUP(高校一覧表!D56,INDIRECT("高校"&amp;高校一覧表!C56&amp;"選手データ!A:O"),MATCH("所属",INDIRECT("高校"&amp;高校一覧表!C56&amp;"選手データ!1:1"),0),0)&amp;高校一覧表!S56))</f>
        <v/>
      </c>
      <c r="F115" t="str">
        <f t="shared" ca="1" si="8"/>
        <v/>
      </c>
      <c r="I115" t="str">
        <f t="shared" ca="1" si="9"/>
        <v/>
      </c>
      <c r="J115" t="str">
        <f ca="1">IF(C115="","",高校一覧表!AD56)</f>
        <v/>
      </c>
      <c r="K115" t="str">
        <f ca="1">IF(C115="","",VLOOKUP(高校一覧表!C56,高校一覧表!A:B,2,0)*10000+高校一覧表!D56)</f>
        <v/>
      </c>
      <c r="L115" t="str">
        <f ca="1">IF(C115="","",高校一覧表!E56)</f>
        <v/>
      </c>
      <c r="M115" t="str">
        <f ca="1">IF(C115="","",VLOOKUP(高校一覧表!C56&amp;"子4X100mR",競技csv!A:O,MATCH("競技コード",競技csv!$1:$1,0),0))</f>
        <v/>
      </c>
      <c r="N115" t="str">
        <f ca="1">IF(C115="","",IF(高校一覧表!T56="","",高校一覧表!T56&amp;".")&amp;IF(高校一覧表!U56="","",TEXT(高校一覧表!U56,"00")&amp;".")&amp;IF(高校一覧表!V56="","",TEXT(高校一覧表!V56,"00")))</f>
        <v/>
      </c>
      <c r="O115" t="str">
        <f t="shared" ca="1" si="10"/>
        <v/>
      </c>
      <c r="P115" t="str">
        <f t="shared" ca="1" si="11"/>
        <v/>
      </c>
    </row>
    <row r="116" spans="1:16" x14ac:dyDescent="0.45">
      <c r="A116">
        <f t="shared" ca="1" si="7"/>
        <v>0</v>
      </c>
      <c r="B116" t="str">
        <f ca="1">IF(C116="","",VLOOKUP(高校一覧表!C57,高校一覧表!A:B,2,0)*10000+VLOOKUP(高校一覧表!S57,高校一覧表!A:B,2,0)+C116)</f>
        <v/>
      </c>
      <c r="C116" t="str">
        <f ca="1">IF(高校一覧表!S57="","",VLOOKUP(VLOOKUP(高校一覧表!D57,INDIRECT("高校"&amp;高校一覧表!C57&amp;"選手データ!A:O"),MATCH("所属",INDIRECT("高校"&amp;高校一覧表!C57&amp;"選手データ!1:1"),0),0),所属csv!$A:$H,MATCH("所属コード",所属csv!$1:$1,0),0))</f>
        <v/>
      </c>
      <c r="D116" t="str">
        <f ca="1">IF(C116="","",IF(COUNTIF(高校一覧表!W:W,高校一覧表!C57&amp;"Ｂ")=0,VLOOKUP(高校一覧表!D57,INDIRECT("高校"&amp;高校一覧表!C57&amp;"選手データ!A:O"),MATCH("所属",INDIRECT("高校"&amp;高校一覧表!C57&amp;"選手データ!1:1"),0),0),VLOOKUP(高校一覧表!D57,INDIRECT("高校"&amp;高校一覧表!C57&amp;"選手データ!A:O"),MATCH("所属",INDIRECT("高校"&amp;高校一覧表!C57&amp;"選手データ!1:1"),0),0)&amp;高校一覧表!S57))</f>
        <v/>
      </c>
      <c r="F116" t="str">
        <f t="shared" ca="1" si="8"/>
        <v/>
      </c>
      <c r="I116" t="str">
        <f t="shared" ca="1" si="9"/>
        <v/>
      </c>
      <c r="J116" t="str">
        <f ca="1">IF(C116="","",高校一覧表!AD57)</f>
        <v/>
      </c>
      <c r="K116" t="str">
        <f ca="1">IF(C116="","",VLOOKUP(高校一覧表!C57,高校一覧表!A:B,2,0)*10000+高校一覧表!D57)</f>
        <v/>
      </c>
      <c r="L116" t="str">
        <f ca="1">IF(C116="","",高校一覧表!E57)</f>
        <v/>
      </c>
      <c r="M116" t="str">
        <f ca="1">IF(C116="","",VLOOKUP(高校一覧表!C57&amp;"子4X100mR",競技csv!A:O,MATCH("競技コード",競技csv!$1:$1,0),0))</f>
        <v/>
      </c>
      <c r="N116" t="str">
        <f ca="1">IF(C116="","",IF(高校一覧表!T57="","",高校一覧表!T57&amp;".")&amp;IF(高校一覧表!U57="","",TEXT(高校一覧表!U57,"00")&amp;".")&amp;IF(高校一覧表!V57="","",TEXT(高校一覧表!V57,"00")))</f>
        <v/>
      </c>
      <c r="O116" t="str">
        <f t="shared" ca="1" si="10"/>
        <v/>
      </c>
      <c r="P116" t="str">
        <f t="shared" ca="1" si="11"/>
        <v/>
      </c>
    </row>
    <row r="117" spans="1:16" x14ac:dyDescent="0.45">
      <c r="A117">
        <f t="shared" ca="1" si="7"/>
        <v>0</v>
      </c>
      <c r="B117" t="str">
        <f ca="1">IF(C117="","",VLOOKUP(高校一覧表!C58,高校一覧表!A:B,2,0)*10000+VLOOKUP(高校一覧表!S58,高校一覧表!A:B,2,0)+C117)</f>
        <v/>
      </c>
      <c r="C117" t="str">
        <f ca="1">IF(高校一覧表!S58="","",VLOOKUP(VLOOKUP(高校一覧表!D58,INDIRECT("高校"&amp;高校一覧表!C58&amp;"選手データ!A:O"),MATCH("所属",INDIRECT("高校"&amp;高校一覧表!C58&amp;"選手データ!1:1"),0),0),所属csv!$A:$H,MATCH("所属コード",所属csv!$1:$1,0),0))</f>
        <v/>
      </c>
      <c r="D117" t="str">
        <f ca="1">IF(C117="","",IF(COUNTIF(高校一覧表!W:W,高校一覧表!C58&amp;"Ｂ")=0,VLOOKUP(高校一覧表!D58,INDIRECT("高校"&amp;高校一覧表!C58&amp;"選手データ!A:O"),MATCH("所属",INDIRECT("高校"&amp;高校一覧表!C58&amp;"選手データ!1:1"),0),0),VLOOKUP(高校一覧表!D58,INDIRECT("高校"&amp;高校一覧表!C58&amp;"選手データ!A:O"),MATCH("所属",INDIRECT("高校"&amp;高校一覧表!C58&amp;"選手データ!1:1"),0),0)&amp;高校一覧表!S58))</f>
        <v/>
      </c>
      <c r="F117" t="str">
        <f t="shared" ca="1" si="8"/>
        <v/>
      </c>
      <c r="I117" t="str">
        <f t="shared" ca="1" si="9"/>
        <v/>
      </c>
      <c r="J117" t="str">
        <f ca="1">IF(C117="","",高校一覧表!AD58)</f>
        <v/>
      </c>
      <c r="K117" t="str">
        <f ca="1">IF(C117="","",VLOOKUP(高校一覧表!C58,高校一覧表!A:B,2,0)*10000+高校一覧表!D58)</f>
        <v/>
      </c>
      <c r="L117" t="str">
        <f ca="1">IF(C117="","",高校一覧表!E58)</f>
        <v/>
      </c>
      <c r="M117" t="str">
        <f ca="1">IF(C117="","",VLOOKUP(高校一覧表!C58&amp;"子4X100mR",競技csv!A:O,MATCH("競技コード",競技csv!$1:$1,0),0))</f>
        <v/>
      </c>
      <c r="N117" t="str">
        <f ca="1">IF(C117="","",IF(高校一覧表!T58="","",高校一覧表!T58&amp;".")&amp;IF(高校一覧表!U58="","",TEXT(高校一覧表!U58,"00")&amp;".")&amp;IF(高校一覧表!V58="","",TEXT(高校一覧表!V58,"00")))</f>
        <v/>
      </c>
      <c r="O117" t="str">
        <f t="shared" ca="1" si="10"/>
        <v/>
      </c>
      <c r="P117" t="str">
        <f t="shared" ca="1" si="11"/>
        <v/>
      </c>
    </row>
    <row r="118" spans="1:16" x14ac:dyDescent="0.45">
      <c r="A118">
        <f t="shared" ca="1" si="7"/>
        <v>0</v>
      </c>
      <c r="B118" t="str">
        <f ca="1">IF(C118="","",VLOOKUP(高校一覧表!C59,高校一覧表!A:B,2,0)*10000+VLOOKUP(高校一覧表!S59,高校一覧表!A:B,2,0)+C118)</f>
        <v/>
      </c>
      <c r="C118" t="str">
        <f ca="1">IF(高校一覧表!S59="","",VLOOKUP(VLOOKUP(高校一覧表!D59,INDIRECT("高校"&amp;高校一覧表!C59&amp;"選手データ!A:O"),MATCH("所属",INDIRECT("高校"&amp;高校一覧表!C59&amp;"選手データ!1:1"),0),0),所属csv!$A:$H,MATCH("所属コード",所属csv!$1:$1,0),0))</f>
        <v/>
      </c>
      <c r="D118" t="str">
        <f ca="1">IF(C118="","",IF(COUNTIF(高校一覧表!W:W,高校一覧表!C59&amp;"Ｂ")=0,VLOOKUP(高校一覧表!D59,INDIRECT("高校"&amp;高校一覧表!C59&amp;"選手データ!A:O"),MATCH("所属",INDIRECT("高校"&amp;高校一覧表!C59&amp;"選手データ!1:1"),0),0),VLOOKUP(高校一覧表!D59,INDIRECT("高校"&amp;高校一覧表!C59&amp;"選手データ!A:O"),MATCH("所属",INDIRECT("高校"&amp;高校一覧表!C59&amp;"選手データ!1:1"),0),0)&amp;高校一覧表!S59))</f>
        <v/>
      </c>
      <c r="F118" t="str">
        <f t="shared" ca="1" si="8"/>
        <v/>
      </c>
      <c r="I118" t="str">
        <f t="shared" ca="1" si="9"/>
        <v/>
      </c>
      <c r="J118" t="str">
        <f ca="1">IF(C118="","",高校一覧表!AD59)</f>
        <v/>
      </c>
      <c r="K118" t="str">
        <f ca="1">IF(C118="","",VLOOKUP(高校一覧表!C59,高校一覧表!A:B,2,0)*10000+高校一覧表!D59)</f>
        <v/>
      </c>
      <c r="L118" t="str">
        <f ca="1">IF(C118="","",高校一覧表!E59)</f>
        <v/>
      </c>
      <c r="M118" t="str">
        <f ca="1">IF(C118="","",VLOOKUP(高校一覧表!C59&amp;"子4X100mR",競技csv!A:O,MATCH("競技コード",競技csv!$1:$1,0),0))</f>
        <v/>
      </c>
      <c r="N118" t="str">
        <f ca="1">IF(C118="","",IF(高校一覧表!T59="","",高校一覧表!T59&amp;".")&amp;IF(高校一覧表!U59="","",TEXT(高校一覧表!U59,"00")&amp;".")&amp;IF(高校一覧表!V59="","",TEXT(高校一覧表!V59,"00")))</f>
        <v/>
      </c>
      <c r="O118" t="str">
        <f t="shared" ca="1" si="10"/>
        <v/>
      </c>
      <c r="P118" t="str">
        <f t="shared" ca="1" si="11"/>
        <v/>
      </c>
    </row>
    <row r="119" spans="1:16" x14ac:dyDescent="0.45">
      <c r="A119">
        <f t="shared" ca="1" si="7"/>
        <v>0</v>
      </c>
      <c r="B119" t="str">
        <f ca="1">IF(C119="","",VLOOKUP(高校一覧表!C60,高校一覧表!A:B,2,0)*10000+VLOOKUP(高校一覧表!S60,高校一覧表!A:B,2,0)+C119)</f>
        <v/>
      </c>
      <c r="C119" t="str">
        <f ca="1">IF(高校一覧表!S60="","",VLOOKUP(VLOOKUP(高校一覧表!D60,INDIRECT("高校"&amp;高校一覧表!C60&amp;"選手データ!A:O"),MATCH("所属",INDIRECT("高校"&amp;高校一覧表!C60&amp;"選手データ!1:1"),0),0),所属csv!$A:$H,MATCH("所属コード",所属csv!$1:$1,0),0))</f>
        <v/>
      </c>
      <c r="D119" t="str">
        <f ca="1">IF(C119="","",IF(COUNTIF(高校一覧表!W:W,高校一覧表!C60&amp;"Ｂ")=0,VLOOKUP(高校一覧表!D60,INDIRECT("高校"&amp;高校一覧表!C60&amp;"選手データ!A:O"),MATCH("所属",INDIRECT("高校"&amp;高校一覧表!C60&amp;"選手データ!1:1"),0),0),VLOOKUP(高校一覧表!D60,INDIRECT("高校"&amp;高校一覧表!C60&amp;"選手データ!A:O"),MATCH("所属",INDIRECT("高校"&amp;高校一覧表!C60&amp;"選手データ!1:1"),0),0)&amp;高校一覧表!S60))</f>
        <v/>
      </c>
      <c r="F119" t="str">
        <f t="shared" ca="1" si="8"/>
        <v/>
      </c>
      <c r="I119" t="str">
        <f t="shared" ca="1" si="9"/>
        <v/>
      </c>
      <c r="J119" t="str">
        <f ca="1">IF(C119="","",高校一覧表!AD60)</f>
        <v/>
      </c>
      <c r="K119" t="str">
        <f ca="1">IF(C119="","",VLOOKUP(高校一覧表!C60,高校一覧表!A:B,2,0)*10000+高校一覧表!D60)</f>
        <v/>
      </c>
      <c r="L119" t="str">
        <f ca="1">IF(C119="","",高校一覧表!E60)</f>
        <v/>
      </c>
      <c r="M119" t="str">
        <f ca="1">IF(C119="","",VLOOKUP(高校一覧表!C60&amp;"子4X100mR",競技csv!A:O,MATCH("競技コード",競技csv!$1:$1,0),0))</f>
        <v/>
      </c>
      <c r="N119" t="str">
        <f ca="1">IF(C119="","",IF(高校一覧表!T60="","",高校一覧表!T60&amp;".")&amp;IF(高校一覧表!U60="","",TEXT(高校一覧表!U60,"00")&amp;".")&amp;IF(高校一覧表!V60="","",TEXT(高校一覧表!V60,"00")))</f>
        <v/>
      </c>
      <c r="O119" t="str">
        <f t="shared" ca="1" si="10"/>
        <v/>
      </c>
      <c r="P119" t="str">
        <f t="shared" ca="1" si="11"/>
        <v/>
      </c>
    </row>
    <row r="120" spans="1:16" x14ac:dyDescent="0.45">
      <c r="A120">
        <f t="shared" ca="1" si="7"/>
        <v>0</v>
      </c>
      <c r="B120" t="str">
        <f ca="1">IF(C120="","",VLOOKUP(高校一覧表!C61,高校一覧表!A:B,2,0)*10000+VLOOKUP(高校一覧表!S61,高校一覧表!A:B,2,0)+C120)</f>
        <v/>
      </c>
      <c r="C120" t="str">
        <f ca="1">IF(高校一覧表!S61="","",VLOOKUP(VLOOKUP(高校一覧表!D61,INDIRECT("高校"&amp;高校一覧表!C61&amp;"選手データ!A:O"),MATCH("所属",INDIRECT("高校"&amp;高校一覧表!C61&amp;"選手データ!1:1"),0),0),所属csv!$A:$H,MATCH("所属コード",所属csv!$1:$1,0),0))</f>
        <v/>
      </c>
      <c r="D120" t="str">
        <f ca="1">IF(C120="","",IF(COUNTIF(高校一覧表!W:W,高校一覧表!C61&amp;"Ｂ")=0,VLOOKUP(高校一覧表!D61,INDIRECT("高校"&amp;高校一覧表!C61&amp;"選手データ!A:O"),MATCH("所属",INDIRECT("高校"&amp;高校一覧表!C61&amp;"選手データ!1:1"),0),0),VLOOKUP(高校一覧表!D61,INDIRECT("高校"&amp;高校一覧表!C61&amp;"選手データ!A:O"),MATCH("所属",INDIRECT("高校"&amp;高校一覧表!C61&amp;"選手データ!1:1"),0),0)&amp;高校一覧表!S61))</f>
        <v/>
      </c>
      <c r="F120" t="str">
        <f t="shared" ca="1" si="8"/>
        <v/>
      </c>
      <c r="I120" t="str">
        <f t="shared" ca="1" si="9"/>
        <v/>
      </c>
      <c r="J120" t="str">
        <f ca="1">IF(C120="","",高校一覧表!AD61)</f>
        <v/>
      </c>
      <c r="K120" t="str">
        <f ca="1">IF(C120="","",VLOOKUP(高校一覧表!C61,高校一覧表!A:B,2,0)*10000+高校一覧表!D61)</f>
        <v/>
      </c>
      <c r="L120" t="str">
        <f ca="1">IF(C120="","",高校一覧表!E61)</f>
        <v/>
      </c>
      <c r="M120" t="str">
        <f ca="1">IF(C120="","",VLOOKUP(高校一覧表!C61&amp;"子4X100mR",競技csv!A:O,MATCH("競技コード",競技csv!$1:$1,0),0))</f>
        <v/>
      </c>
      <c r="N120" t="str">
        <f ca="1">IF(C120="","",IF(高校一覧表!T61="","",高校一覧表!T61&amp;".")&amp;IF(高校一覧表!U61="","",TEXT(高校一覧表!U61,"00")&amp;".")&amp;IF(高校一覧表!V61="","",TEXT(高校一覧表!V61,"00")))</f>
        <v/>
      </c>
      <c r="O120" t="str">
        <f t="shared" ca="1" si="10"/>
        <v/>
      </c>
      <c r="P120" t="str">
        <f t="shared" ca="1" si="11"/>
        <v/>
      </c>
    </row>
    <row r="121" spans="1:16" x14ac:dyDescent="0.45">
      <c r="A121">
        <f t="shared" ca="1" si="7"/>
        <v>0</v>
      </c>
      <c r="B121" t="str">
        <f ca="1">IF(C121="","",VLOOKUP(高校一覧表!C62,高校一覧表!A:B,2,0)*10000+VLOOKUP(高校一覧表!S62,高校一覧表!A:B,2,0)+C121)</f>
        <v/>
      </c>
      <c r="C121" t="str">
        <f ca="1">IF(高校一覧表!S62="","",VLOOKUP(VLOOKUP(高校一覧表!D62,INDIRECT("高校"&amp;高校一覧表!C62&amp;"選手データ!A:O"),MATCH("所属",INDIRECT("高校"&amp;高校一覧表!C62&amp;"選手データ!1:1"),0),0),所属csv!$A:$H,MATCH("所属コード",所属csv!$1:$1,0),0))</f>
        <v/>
      </c>
      <c r="D121" t="str">
        <f ca="1">IF(C121="","",IF(COUNTIF(高校一覧表!W:W,高校一覧表!C62&amp;"Ｂ")=0,VLOOKUP(高校一覧表!D62,INDIRECT("高校"&amp;高校一覧表!C62&amp;"選手データ!A:O"),MATCH("所属",INDIRECT("高校"&amp;高校一覧表!C62&amp;"選手データ!1:1"),0),0),VLOOKUP(高校一覧表!D62,INDIRECT("高校"&amp;高校一覧表!C62&amp;"選手データ!A:O"),MATCH("所属",INDIRECT("高校"&amp;高校一覧表!C62&amp;"選手データ!1:1"),0),0)&amp;高校一覧表!S62))</f>
        <v/>
      </c>
      <c r="F121" t="str">
        <f t="shared" ca="1" si="8"/>
        <v/>
      </c>
      <c r="I121" t="str">
        <f t="shared" ca="1" si="9"/>
        <v/>
      </c>
      <c r="J121" t="str">
        <f ca="1">IF(C121="","",高校一覧表!AD62)</f>
        <v/>
      </c>
      <c r="K121" t="str">
        <f ca="1">IF(C121="","",VLOOKUP(高校一覧表!C62,高校一覧表!A:B,2,0)*10000+高校一覧表!D62)</f>
        <v/>
      </c>
      <c r="L121" t="str">
        <f ca="1">IF(C121="","",高校一覧表!E62)</f>
        <v/>
      </c>
      <c r="M121" t="str">
        <f ca="1">IF(C121="","",VLOOKUP(高校一覧表!C62&amp;"子4X100mR",競技csv!A:O,MATCH("競技コード",競技csv!$1:$1,0),0))</f>
        <v/>
      </c>
      <c r="N121" t="str">
        <f ca="1">IF(C121="","",IF(高校一覧表!T62="","",高校一覧表!T62&amp;".")&amp;IF(高校一覧表!U62="","",TEXT(高校一覧表!U62,"00")&amp;".")&amp;IF(高校一覧表!V62="","",TEXT(高校一覧表!V62,"00")))</f>
        <v/>
      </c>
      <c r="O121" t="str">
        <f t="shared" ca="1" si="10"/>
        <v/>
      </c>
      <c r="P121" t="str">
        <f t="shared" ca="1" si="11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競技csv</vt:lpstr>
      <vt:lpstr>所属csv</vt:lpstr>
      <vt:lpstr>高校男選手データ</vt:lpstr>
      <vt:lpstr>高校女選手データ</vt:lpstr>
      <vt:lpstr>中学男選手データ</vt:lpstr>
      <vt:lpstr>中学女選手データ</vt:lpstr>
      <vt:lpstr>一覧表作成方法</vt:lpstr>
      <vt:lpstr>中学一覧表</vt:lpstr>
      <vt:lpstr>高校一覧表</vt:lpstr>
      <vt:lpstr>競技者csv貼り付け用</vt:lpstr>
      <vt:lpstr>チームcsv貼り付け用</vt:lpstr>
      <vt:lpstr>競技者csv変換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</cp:lastModifiedBy>
  <cp:lastPrinted>2023-04-08T04:01:08Z</cp:lastPrinted>
  <dcterms:created xsi:type="dcterms:W3CDTF">2021-06-20T04:54:42Z</dcterms:created>
  <dcterms:modified xsi:type="dcterms:W3CDTF">2023-08-11T12:53:43Z</dcterms:modified>
</cp:coreProperties>
</file>