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drawings/drawing3.xml" ContentType="application/vnd.openxmlformats-officedocument.drawing+xml"/>
  <Override PartName="/xl/ink/ink2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マイドライブ\Web\"/>
    </mc:Choice>
  </mc:AlternateContent>
  <xr:revisionPtr revIDLastSave="0" documentId="13_ncr:1_{5B127F3A-7F80-4D8F-B75E-94A392B3C7F5}" xr6:coauthVersionLast="47" xr6:coauthVersionMax="47" xr10:uidLastSave="{00000000-0000-0000-0000-000000000000}"/>
  <bookViews>
    <workbookView xWindow="-108" yWindow="-108" windowWidth="23256" windowHeight="12576" firstSheet="2" activeTab="2" xr2:uid="{74DC9666-1631-460E-BFE3-DDAE7B4D9499}"/>
  </bookViews>
  <sheets>
    <sheet name="競技csv" sheetId="1" state="hidden" r:id="rId1"/>
    <sheet name="所属csv" sheetId="6" state="hidden" r:id="rId2"/>
    <sheet name="一覧表作成方法" sheetId="10" r:id="rId3"/>
    <sheet name="男選手データ貼り付け" sheetId="3" r:id="rId4"/>
    <sheet name="女選手データ貼り付け" sheetId="4" r:id="rId5"/>
    <sheet name="一覧表" sheetId="11" r:id="rId6"/>
    <sheet name="競技者csv貼り付け用" sheetId="12" state="hidden" r:id="rId7"/>
    <sheet name="チームcsv貼り付け用" sheetId="17" state="hidden" r:id="rId8"/>
    <sheet name="チームcsv変換" sheetId="15" state="hidden" r:id="rId9"/>
  </sheets>
  <definedNames>
    <definedName name="入力セル">#REF!,#REF!,#REF!,#REF!,#REF!,#REF!,#REF!,#REF!,#REF!,#REF!,#REF!,#REF!,#REF!,#REF!,#REF!,#REF!,#REF!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6" l="1"/>
  <c r="F34" i="6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C3" i="15"/>
  <c r="D3" i="15" s="1"/>
  <c r="C4" i="15"/>
  <c r="D4" i="15" s="1"/>
  <c r="C5" i="15"/>
  <c r="D5" i="15" s="1"/>
  <c r="C6" i="15"/>
  <c r="D6" i="15" s="1"/>
  <c r="C7" i="15"/>
  <c r="D7" i="15" s="1"/>
  <c r="C8" i="15"/>
  <c r="D8" i="15" s="1"/>
  <c r="C9" i="15"/>
  <c r="D9" i="15" s="1"/>
  <c r="C10" i="15"/>
  <c r="D10" i="15" s="1"/>
  <c r="C11" i="15"/>
  <c r="D11" i="15" s="1"/>
  <c r="C12" i="15"/>
  <c r="D12" i="15" s="1"/>
  <c r="C13" i="15"/>
  <c r="D13" i="15" s="1"/>
  <c r="C14" i="15"/>
  <c r="D14" i="15" s="1"/>
  <c r="C15" i="15"/>
  <c r="D15" i="15" s="1"/>
  <c r="C16" i="15"/>
  <c r="D16" i="15" s="1"/>
  <c r="C17" i="15"/>
  <c r="D17" i="15" s="1"/>
  <c r="C18" i="15"/>
  <c r="D18" i="15" s="1"/>
  <c r="C19" i="15"/>
  <c r="D19" i="15" s="1"/>
  <c r="C20" i="15"/>
  <c r="D20" i="15" s="1"/>
  <c r="C21" i="15"/>
  <c r="D21" i="15" s="1"/>
  <c r="C22" i="15"/>
  <c r="D22" i="15" s="1"/>
  <c r="C23" i="15"/>
  <c r="D23" i="15" s="1"/>
  <c r="C24" i="15"/>
  <c r="D24" i="15" s="1"/>
  <c r="C25" i="15"/>
  <c r="D25" i="15" s="1"/>
  <c r="C26" i="15"/>
  <c r="D26" i="15" s="1"/>
  <c r="C27" i="15"/>
  <c r="D27" i="15" s="1"/>
  <c r="C28" i="15"/>
  <c r="D28" i="15" s="1"/>
  <c r="C29" i="15"/>
  <c r="D29" i="15" s="1"/>
  <c r="C30" i="15"/>
  <c r="D30" i="15" s="1"/>
  <c r="C31" i="15"/>
  <c r="D31" i="15" s="1"/>
  <c r="C32" i="15"/>
  <c r="D32" i="15" s="1"/>
  <c r="C33" i="15"/>
  <c r="D33" i="15" s="1"/>
  <c r="C34" i="15"/>
  <c r="D34" i="15" s="1"/>
  <c r="C35" i="15"/>
  <c r="D35" i="15" s="1"/>
  <c r="C36" i="15"/>
  <c r="D36" i="15" s="1"/>
  <c r="C37" i="15"/>
  <c r="D37" i="15" s="1"/>
  <c r="C38" i="15"/>
  <c r="D38" i="15" s="1"/>
  <c r="C39" i="15"/>
  <c r="D39" i="15" s="1"/>
  <c r="C40" i="15"/>
  <c r="D40" i="15" s="1"/>
  <c r="C41" i="15"/>
  <c r="D41" i="15" s="1"/>
  <c r="C42" i="15"/>
  <c r="D42" i="15" s="1"/>
  <c r="C43" i="15"/>
  <c r="D43" i="15" s="1"/>
  <c r="C44" i="15"/>
  <c r="D44" i="15" s="1"/>
  <c r="C45" i="15"/>
  <c r="D45" i="15" s="1"/>
  <c r="C46" i="15"/>
  <c r="D46" i="15" s="1"/>
  <c r="C47" i="15"/>
  <c r="D47" i="15" s="1"/>
  <c r="C48" i="15"/>
  <c r="D48" i="15" s="1"/>
  <c r="C49" i="15"/>
  <c r="D49" i="15" s="1"/>
  <c r="C50" i="15"/>
  <c r="D50" i="15" s="1"/>
  <c r="C51" i="15"/>
  <c r="D51" i="15" s="1"/>
  <c r="C52" i="15"/>
  <c r="D52" i="15" s="1"/>
  <c r="C53" i="15"/>
  <c r="D53" i="15" s="1"/>
  <c r="C54" i="15"/>
  <c r="D54" i="15" s="1"/>
  <c r="C55" i="15"/>
  <c r="D55" i="15" s="1"/>
  <c r="C56" i="15"/>
  <c r="D56" i="15" s="1"/>
  <c r="C57" i="15"/>
  <c r="D57" i="15" s="1"/>
  <c r="C58" i="15"/>
  <c r="D58" i="15" s="1"/>
  <c r="C59" i="15"/>
  <c r="D59" i="15" s="1"/>
  <c r="C60" i="15"/>
  <c r="D60" i="15" s="1"/>
  <c r="C61" i="15"/>
  <c r="D61" i="15" s="1"/>
  <c r="C62" i="15"/>
  <c r="D62" i="15" s="1"/>
  <c r="M61" i="12"/>
  <c r="I61" i="12"/>
  <c r="G61" i="12"/>
  <c r="M60" i="12"/>
  <c r="I60" i="12"/>
  <c r="G60" i="12"/>
  <c r="M59" i="12"/>
  <c r="I59" i="12"/>
  <c r="G59" i="12"/>
  <c r="M58" i="12"/>
  <c r="I58" i="12"/>
  <c r="G58" i="12"/>
  <c r="M57" i="12"/>
  <c r="I57" i="12"/>
  <c r="G57" i="12"/>
  <c r="M56" i="12"/>
  <c r="I56" i="12"/>
  <c r="G56" i="12"/>
  <c r="M55" i="12"/>
  <c r="I55" i="12"/>
  <c r="G55" i="12"/>
  <c r="M54" i="12"/>
  <c r="I54" i="12"/>
  <c r="G54" i="12"/>
  <c r="M53" i="12"/>
  <c r="I53" i="12"/>
  <c r="G53" i="12"/>
  <c r="M52" i="12"/>
  <c r="I52" i="12"/>
  <c r="G52" i="12"/>
  <c r="M51" i="12"/>
  <c r="I51" i="12"/>
  <c r="G51" i="12"/>
  <c r="M50" i="12"/>
  <c r="I50" i="12"/>
  <c r="G50" i="12"/>
  <c r="M49" i="12"/>
  <c r="I49" i="12"/>
  <c r="G49" i="12"/>
  <c r="M48" i="12"/>
  <c r="I48" i="12"/>
  <c r="G48" i="12"/>
  <c r="M47" i="12"/>
  <c r="I47" i="12"/>
  <c r="G47" i="12"/>
  <c r="M46" i="12"/>
  <c r="I46" i="12"/>
  <c r="G46" i="12"/>
  <c r="M45" i="12"/>
  <c r="I45" i="12"/>
  <c r="G45" i="12"/>
  <c r="M44" i="12"/>
  <c r="I44" i="12"/>
  <c r="G44" i="12"/>
  <c r="M43" i="12"/>
  <c r="I43" i="12"/>
  <c r="G43" i="12"/>
  <c r="M42" i="12"/>
  <c r="I42" i="12"/>
  <c r="G42" i="12"/>
  <c r="M41" i="12"/>
  <c r="I41" i="12"/>
  <c r="G41" i="12"/>
  <c r="M40" i="12"/>
  <c r="I40" i="12"/>
  <c r="G40" i="12"/>
  <c r="M39" i="12"/>
  <c r="I39" i="12"/>
  <c r="G39" i="12"/>
  <c r="M38" i="12"/>
  <c r="I38" i="12"/>
  <c r="G38" i="12"/>
  <c r="M37" i="12"/>
  <c r="I37" i="12"/>
  <c r="G37" i="12"/>
  <c r="M36" i="12"/>
  <c r="I36" i="12"/>
  <c r="G36" i="12"/>
  <c r="M35" i="12"/>
  <c r="I35" i="12"/>
  <c r="G35" i="12"/>
  <c r="M34" i="12"/>
  <c r="I34" i="12"/>
  <c r="G34" i="12"/>
  <c r="M33" i="12"/>
  <c r="I33" i="12"/>
  <c r="G33" i="12"/>
  <c r="M32" i="12"/>
  <c r="I32" i="12"/>
  <c r="G32" i="12"/>
  <c r="M31" i="12"/>
  <c r="I31" i="12"/>
  <c r="G31" i="12"/>
  <c r="M30" i="12"/>
  <c r="I30" i="12"/>
  <c r="G30" i="12"/>
  <c r="M29" i="12"/>
  <c r="I29" i="12"/>
  <c r="G29" i="12"/>
  <c r="M28" i="12"/>
  <c r="I28" i="12"/>
  <c r="G28" i="12"/>
  <c r="M27" i="12"/>
  <c r="I27" i="12"/>
  <c r="G27" i="12"/>
  <c r="M26" i="12"/>
  <c r="I26" i="12"/>
  <c r="G26" i="12"/>
  <c r="M25" i="12"/>
  <c r="I25" i="12"/>
  <c r="G25" i="12"/>
  <c r="M24" i="12"/>
  <c r="I24" i="12"/>
  <c r="G24" i="12"/>
  <c r="M23" i="12"/>
  <c r="I23" i="12"/>
  <c r="G23" i="12"/>
  <c r="M22" i="12"/>
  <c r="I22" i="12"/>
  <c r="G22" i="12"/>
  <c r="M21" i="12"/>
  <c r="I21" i="12"/>
  <c r="G21" i="12"/>
  <c r="M20" i="12"/>
  <c r="I20" i="12"/>
  <c r="G20" i="12"/>
  <c r="M19" i="12"/>
  <c r="I19" i="12"/>
  <c r="G19" i="12"/>
  <c r="M18" i="12"/>
  <c r="I18" i="12"/>
  <c r="G18" i="12"/>
  <c r="M17" i="12"/>
  <c r="I17" i="12"/>
  <c r="G17" i="12"/>
  <c r="M16" i="12"/>
  <c r="I16" i="12"/>
  <c r="G16" i="12"/>
  <c r="M15" i="12"/>
  <c r="I15" i="12"/>
  <c r="G15" i="12"/>
  <c r="M14" i="12"/>
  <c r="I14" i="12"/>
  <c r="G14" i="12"/>
  <c r="M13" i="12"/>
  <c r="I13" i="12"/>
  <c r="G13" i="12"/>
  <c r="M12" i="12"/>
  <c r="I12" i="12"/>
  <c r="G12" i="12"/>
  <c r="M11" i="12"/>
  <c r="I11" i="12"/>
  <c r="G11" i="12"/>
  <c r="M10" i="12"/>
  <c r="I10" i="12"/>
  <c r="G10" i="12"/>
  <c r="M9" i="12"/>
  <c r="I9" i="12"/>
  <c r="G9" i="12"/>
  <c r="M8" i="12"/>
  <c r="I8" i="12"/>
  <c r="G8" i="12"/>
  <c r="M7" i="12"/>
  <c r="I7" i="12"/>
  <c r="G7" i="12"/>
  <c r="M6" i="12"/>
  <c r="I6" i="12"/>
  <c r="G6" i="12"/>
  <c r="M5" i="12"/>
  <c r="I5" i="12"/>
  <c r="G5" i="12"/>
  <c r="M4" i="12"/>
  <c r="I4" i="12"/>
  <c r="G4" i="12"/>
  <c r="M3" i="12"/>
  <c r="I3" i="12"/>
  <c r="G3" i="12"/>
  <c r="B2" i="12"/>
  <c r="C2" i="15"/>
  <c r="M2" i="12"/>
  <c r="I2" i="12"/>
  <c r="G2" i="12"/>
  <c r="E65" i="11"/>
  <c r="E3" i="11"/>
  <c r="C1" i="11" l="1"/>
  <c r="F33" i="6"/>
  <c r="V3" i="12" a="1"/>
  <c r="V3" i="12" s="1"/>
  <c r="V4" i="12" a="1"/>
  <c r="V4" i="12" s="1"/>
  <c r="V5" i="12" a="1"/>
  <c r="V5" i="12" s="1"/>
  <c r="V6" i="12" a="1"/>
  <c r="V6" i="12"/>
  <c r="V7" i="12" a="1"/>
  <c r="V7" i="12" s="1"/>
  <c r="V8" i="12" a="1"/>
  <c r="V8" i="12"/>
  <c r="V9" i="12" a="1"/>
  <c r="V9" i="12" s="1"/>
  <c r="V10" i="12" a="1"/>
  <c r="V10" i="12"/>
  <c r="V11" i="12" a="1"/>
  <c r="V11" i="12" s="1"/>
  <c r="V12" i="12" a="1"/>
  <c r="V12" i="12"/>
  <c r="V13" i="12" a="1"/>
  <c r="V13" i="12" s="1"/>
  <c r="V14" i="12" a="1"/>
  <c r="V14" i="12"/>
  <c r="V15" i="12" a="1"/>
  <c r="V15" i="12" s="1"/>
  <c r="V16" i="12" a="1"/>
  <c r="V16" i="12"/>
  <c r="V17" i="12" a="1"/>
  <c r="V17" i="12" s="1"/>
  <c r="V18" i="12" a="1"/>
  <c r="V18" i="12"/>
  <c r="V19" i="12" a="1"/>
  <c r="V19" i="12" s="1"/>
  <c r="V20" i="12" a="1"/>
  <c r="V20" i="12"/>
  <c r="V21" i="12" a="1"/>
  <c r="V21" i="12" s="1"/>
  <c r="V22" i="12" a="1"/>
  <c r="V22" i="12"/>
  <c r="V23" i="12" a="1"/>
  <c r="V23" i="12" s="1"/>
  <c r="V24" i="12" a="1"/>
  <c r="V24" i="12"/>
  <c r="V25" i="12" a="1"/>
  <c r="V25" i="12" s="1"/>
  <c r="V26" i="12" a="1"/>
  <c r="V26" i="12"/>
  <c r="V27" i="12" a="1"/>
  <c r="V27" i="12" s="1"/>
  <c r="V28" i="12" a="1"/>
  <c r="V28" i="12"/>
  <c r="V29" i="12" a="1"/>
  <c r="V29" i="12" s="1"/>
  <c r="V30" i="12" a="1"/>
  <c r="V30" i="12"/>
  <c r="V31" i="12" a="1"/>
  <c r="V31" i="12" s="1"/>
  <c r="V32" i="12" a="1"/>
  <c r="V32" i="12"/>
  <c r="V33" i="12" a="1"/>
  <c r="V33" i="12" s="1"/>
  <c r="V34" i="12" a="1"/>
  <c r="V34" i="12"/>
  <c r="V35" i="12" a="1"/>
  <c r="V35" i="12" s="1"/>
  <c r="V36" i="12" a="1"/>
  <c r="V36" i="12"/>
  <c r="V37" i="12" a="1"/>
  <c r="V37" i="12" s="1"/>
  <c r="V38" i="12" a="1"/>
  <c r="V38" i="12"/>
  <c r="V39" i="12" a="1"/>
  <c r="V39" i="12" s="1"/>
  <c r="V40" i="12" a="1"/>
  <c r="V40" i="12"/>
  <c r="V41" i="12" a="1"/>
  <c r="V41" i="12" s="1"/>
  <c r="V42" i="12" a="1"/>
  <c r="V42" i="12"/>
  <c r="V43" i="12" a="1"/>
  <c r="V43" i="12" s="1"/>
  <c r="V44" i="12" a="1"/>
  <c r="V44" i="12"/>
  <c r="V45" i="12" a="1"/>
  <c r="V45" i="12" s="1"/>
  <c r="V46" i="12" a="1"/>
  <c r="V46" i="12"/>
  <c r="V47" i="12" a="1"/>
  <c r="V47" i="12" s="1"/>
  <c r="V48" i="12" a="1"/>
  <c r="V48" i="12"/>
  <c r="V49" i="12" a="1"/>
  <c r="V49" i="12" s="1"/>
  <c r="V50" i="12" a="1"/>
  <c r="V50" i="12"/>
  <c r="V51" i="12" a="1"/>
  <c r="V51" i="12" s="1"/>
  <c r="V52" i="12" a="1"/>
  <c r="V52" i="12"/>
  <c r="V53" i="12" a="1"/>
  <c r="V53" i="12" s="1"/>
  <c r="V54" i="12" a="1"/>
  <c r="V54" i="12"/>
  <c r="V55" i="12" a="1"/>
  <c r="V55" i="12" s="1"/>
  <c r="V56" i="12" a="1"/>
  <c r="V56" i="12"/>
  <c r="V57" i="12" a="1"/>
  <c r="V57" i="12" s="1"/>
  <c r="V58" i="12" a="1"/>
  <c r="V58" i="12"/>
  <c r="V59" i="12" a="1"/>
  <c r="V59" i="12" s="1"/>
  <c r="V60" i="12" a="1"/>
  <c r="V60" i="12"/>
  <c r="V61" i="12" a="1"/>
  <c r="V61" i="12" s="1"/>
  <c r="R3" i="12" a="1"/>
  <c r="R3" i="12" s="1"/>
  <c r="R4" i="12" a="1"/>
  <c r="R4" i="12"/>
  <c r="R5" i="12" a="1"/>
  <c r="R5" i="12" s="1"/>
  <c r="R6" i="12" a="1"/>
  <c r="R6" i="12"/>
  <c r="R7" i="12" a="1"/>
  <c r="R7" i="12" s="1"/>
  <c r="R8" i="12" a="1"/>
  <c r="R8" i="12"/>
  <c r="R9" i="12" a="1"/>
  <c r="R9" i="12" s="1"/>
  <c r="R10" i="12" a="1"/>
  <c r="R10" i="12"/>
  <c r="R11" i="12" a="1"/>
  <c r="R11" i="12" s="1"/>
  <c r="R12" i="12" a="1"/>
  <c r="R12" i="12"/>
  <c r="R13" i="12" a="1"/>
  <c r="R13" i="12" s="1"/>
  <c r="R14" i="12" a="1"/>
  <c r="R14" i="12"/>
  <c r="R15" i="12" a="1"/>
  <c r="R15" i="12" s="1"/>
  <c r="R16" i="12" a="1"/>
  <c r="R16" i="12"/>
  <c r="R17" i="12" a="1"/>
  <c r="R17" i="12" s="1"/>
  <c r="R18" i="12" a="1"/>
  <c r="R18" i="12"/>
  <c r="R19" i="12" a="1"/>
  <c r="R19" i="12" s="1"/>
  <c r="R20" i="12" a="1"/>
  <c r="R20" i="12"/>
  <c r="R21" i="12" a="1"/>
  <c r="R21" i="12" s="1"/>
  <c r="R22" i="12" a="1"/>
  <c r="R22" i="12"/>
  <c r="R23" i="12" a="1"/>
  <c r="R23" i="12" s="1"/>
  <c r="R24" i="12" a="1"/>
  <c r="R24" i="12"/>
  <c r="R25" i="12" a="1"/>
  <c r="R25" i="12" s="1"/>
  <c r="R26" i="12" a="1"/>
  <c r="R26" i="12"/>
  <c r="R27" i="12" a="1"/>
  <c r="R27" i="12" s="1"/>
  <c r="R28" i="12" a="1"/>
  <c r="R28" i="12"/>
  <c r="R29" i="12" a="1"/>
  <c r="R29" i="12" s="1"/>
  <c r="R30" i="12" a="1"/>
  <c r="R30" i="12"/>
  <c r="R31" i="12" a="1"/>
  <c r="R31" i="12" s="1"/>
  <c r="R32" i="12" a="1"/>
  <c r="R32" i="12"/>
  <c r="R33" i="12" a="1"/>
  <c r="R33" i="12" s="1"/>
  <c r="R34" i="12" a="1"/>
  <c r="R34" i="12"/>
  <c r="R35" i="12" a="1"/>
  <c r="R35" i="12" s="1"/>
  <c r="R36" i="12" a="1"/>
  <c r="R36" i="12"/>
  <c r="R37" i="12" a="1"/>
  <c r="R37" i="12" s="1"/>
  <c r="R38" i="12" a="1"/>
  <c r="R38" i="12"/>
  <c r="R39" i="12" a="1"/>
  <c r="R39" i="12" s="1"/>
  <c r="R40" i="12" a="1"/>
  <c r="R40" i="12"/>
  <c r="R41" i="12" a="1"/>
  <c r="R41" i="12" s="1"/>
  <c r="R42" i="12" a="1"/>
  <c r="R42" i="12"/>
  <c r="R43" i="12" a="1"/>
  <c r="R43" i="12" s="1"/>
  <c r="R44" i="12" a="1"/>
  <c r="R44" i="12"/>
  <c r="R45" i="12" a="1"/>
  <c r="R45" i="12" s="1"/>
  <c r="R46" i="12" a="1"/>
  <c r="R46" i="12"/>
  <c r="R47" i="12" a="1"/>
  <c r="R47" i="12" s="1"/>
  <c r="R48" i="12" a="1"/>
  <c r="R48" i="12"/>
  <c r="R49" i="12" a="1"/>
  <c r="R49" i="12" s="1"/>
  <c r="R50" i="12" a="1"/>
  <c r="R50" i="12"/>
  <c r="R51" i="12" a="1"/>
  <c r="R51" i="12" s="1"/>
  <c r="R52" i="12" a="1"/>
  <c r="R52" i="12"/>
  <c r="R53" i="12" a="1"/>
  <c r="R53" i="12" s="1"/>
  <c r="R54" i="12" a="1"/>
  <c r="R54" i="12"/>
  <c r="R55" i="12" a="1"/>
  <c r="R55" i="12" s="1"/>
  <c r="R56" i="12" a="1"/>
  <c r="R56" i="12"/>
  <c r="R57" i="12" a="1"/>
  <c r="R57" i="12" s="1"/>
  <c r="R58" i="12" a="1"/>
  <c r="R58" i="12"/>
  <c r="R59" i="12" a="1"/>
  <c r="R59" i="12" s="1"/>
  <c r="R60" i="12" a="1"/>
  <c r="R60" i="12"/>
  <c r="R61" i="12" a="1"/>
  <c r="R61" i="12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2" i="6"/>
  <c r="A8" i="1"/>
  <c r="H3" i="11"/>
  <c r="I3" i="11"/>
  <c r="H4" i="11"/>
  <c r="I4" i="11"/>
  <c r="H5" i="11"/>
  <c r="I5" i="11"/>
  <c r="H6" i="11"/>
  <c r="I6" i="11"/>
  <c r="E61" i="11"/>
  <c r="E29" i="11"/>
  <c r="E52" i="11"/>
  <c r="F51" i="11"/>
  <c r="F60" i="11"/>
  <c r="F28" i="11"/>
  <c r="E44" i="11"/>
  <c r="F33" i="11"/>
  <c r="E40" i="11"/>
  <c r="E55" i="11"/>
  <c r="F55" i="11"/>
  <c r="F6" i="11"/>
  <c r="E51" i="11"/>
  <c r="E19" i="11"/>
  <c r="E34" i="11"/>
  <c r="F35" i="11"/>
  <c r="F50" i="11"/>
  <c r="E58" i="11"/>
  <c r="E56" i="11"/>
  <c r="F57" i="11"/>
  <c r="E33" i="11"/>
  <c r="E60" i="11"/>
  <c r="F59" i="11"/>
  <c r="F3" i="11"/>
  <c r="F32" i="11"/>
  <c r="E54" i="11"/>
  <c r="F43" i="11"/>
  <c r="E31" i="11"/>
  <c r="F27" i="11"/>
  <c r="E50" i="11"/>
  <c r="F56" i="11"/>
  <c r="F24" i="11"/>
  <c r="E36" i="11"/>
  <c r="F23" i="11"/>
  <c r="E15" i="11"/>
  <c r="F62" i="11"/>
  <c r="E14" i="11"/>
  <c r="E45" i="11"/>
  <c r="E24" i="11"/>
  <c r="F44" i="11"/>
  <c r="E10" i="11"/>
  <c r="F47" i="11"/>
  <c r="F54" i="11"/>
  <c r="E35" i="11"/>
  <c r="F4" i="11"/>
  <c r="F34" i="11"/>
  <c r="F46" i="11"/>
  <c r="E17" i="11"/>
  <c r="F31" i="11"/>
  <c r="F16" i="11"/>
  <c r="E20" i="11"/>
  <c r="E42" i="11"/>
  <c r="F19" i="11"/>
  <c r="E37" i="11"/>
  <c r="E5" i="11"/>
  <c r="E8" i="11"/>
  <c r="F11" i="11"/>
  <c r="F36" i="11"/>
  <c r="E62" i="11"/>
  <c r="F10" i="11"/>
  <c r="F9" i="11"/>
  <c r="E28" i="11"/>
  <c r="F30" i="11"/>
  <c r="E59" i="11"/>
  <c r="E27" i="11"/>
  <c r="E48" i="11"/>
  <c r="F49" i="11"/>
  <c r="F58" i="11"/>
  <c r="F26" i="11"/>
  <c r="E39" i="11"/>
  <c r="F14" i="11"/>
  <c r="E41" i="11"/>
  <c r="E9" i="11"/>
  <c r="E16" i="11"/>
  <c r="F17" i="11"/>
  <c r="F40" i="11"/>
  <c r="F8" i="11"/>
  <c r="F61" i="11"/>
  <c r="E12" i="11"/>
  <c r="F22" i="11"/>
  <c r="E53" i="11"/>
  <c r="E21" i="11"/>
  <c r="E38" i="11"/>
  <c r="F37" i="11"/>
  <c r="F52" i="11"/>
  <c r="F20" i="11"/>
  <c r="E26" i="11"/>
  <c r="F15" i="11"/>
  <c r="E22" i="11"/>
  <c r="E23" i="11"/>
  <c r="F13" i="11"/>
  <c r="E30" i="11"/>
  <c r="E43" i="11"/>
  <c r="E11" i="11"/>
  <c r="E18" i="11"/>
  <c r="F21" i="11"/>
  <c r="F42" i="11"/>
  <c r="E6" i="11"/>
  <c r="F41" i="11"/>
  <c r="E57" i="11"/>
  <c r="E25" i="11"/>
  <c r="E46" i="11"/>
  <c r="F45" i="11"/>
  <c r="E13" i="11"/>
  <c r="F25" i="11"/>
  <c r="F12" i="11"/>
  <c r="F18" i="11"/>
  <c r="E7" i="11"/>
  <c r="F39" i="11"/>
  <c r="E4" i="11"/>
  <c r="F7" i="11"/>
  <c r="F29" i="11"/>
  <c r="E49" i="11"/>
  <c r="E32" i="11"/>
  <c r="F48" i="11"/>
  <c r="F5" i="11"/>
  <c r="F38" i="11"/>
  <c r="F53" i="11"/>
  <c r="E47" i="11"/>
  <c r="I60" i="15" l="1"/>
  <c r="F61" i="15"/>
  <c r="J62" i="15"/>
  <c r="F49" i="15"/>
  <c r="F50" i="15"/>
  <c r="J51" i="15"/>
  <c r="B52" i="15"/>
  <c r="P53" i="15"/>
  <c r="K54" i="15"/>
  <c r="F55" i="15"/>
  <c r="I56" i="15"/>
  <c r="J57" i="15"/>
  <c r="F58" i="15"/>
  <c r="J59" i="15"/>
  <c r="A61" i="12"/>
  <c r="E61" i="12"/>
  <c r="J61" i="12"/>
  <c r="K61" i="12"/>
  <c r="L61" i="12"/>
  <c r="N61" i="12"/>
  <c r="O61" i="12"/>
  <c r="Q61" i="12"/>
  <c r="S61" i="12"/>
  <c r="T61" i="12"/>
  <c r="U61" i="12"/>
  <c r="W61" i="12"/>
  <c r="X61" i="12"/>
  <c r="Y61" i="12"/>
  <c r="AA61" i="12"/>
  <c r="AB61" i="12"/>
  <c r="A49" i="12"/>
  <c r="E49" i="12"/>
  <c r="J49" i="12"/>
  <c r="K49" i="12"/>
  <c r="L49" i="12"/>
  <c r="N49" i="12"/>
  <c r="O49" i="12"/>
  <c r="Q49" i="12"/>
  <c r="S49" i="12"/>
  <c r="T49" i="12"/>
  <c r="U49" i="12"/>
  <c r="W49" i="12"/>
  <c r="X49" i="12"/>
  <c r="Y49" i="12"/>
  <c r="AA49" i="12"/>
  <c r="AB49" i="12"/>
  <c r="A50" i="12"/>
  <c r="E50" i="12"/>
  <c r="J50" i="12"/>
  <c r="K50" i="12"/>
  <c r="L50" i="12"/>
  <c r="N50" i="12"/>
  <c r="O50" i="12"/>
  <c r="Q50" i="12"/>
  <c r="S50" i="12"/>
  <c r="T50" i="12"/>
  <c r="U50" i="12"/>
  <c r="W50" i="12"/>
  <c r="X50" i="12"/>
  <c r="Y50" i="12"/>
  <c r="AA50" i="12"/>
  <c r="AB50" i="12"/>
  <c r="A51" i="12"/>
  <c r="E51" i="12"/>
  <c r="J51" i="12"/>
  <c r="K51" i="12"/>
  <c r="L51" i="12"/>
  <c r="N51" i="12"/>
  <c r="O51" i="12"/>
  <c r="Q51" i="12"/>
  <c r="S51" i="12"/>
  <c r="T51" i="12"/>
  <c r="U51" i="12"/>
  <c r="W51" i="12"/>
  <c r="X51" i="12"/>
  <c r="Y51" i="12"/>
  <c r="AA51" i="12"/>
  <c r="AB51" i="12"/>
  <c r="A52" i="12"/>
  <c r="E52" i="12"/>
  <c r="J52" i="12"/>
  <c r="K52" i="12"/>
  <c r="L52" i="12"/>
  <c r="N52" i="12"/>
  <c r="O52" i="12"/>
  <c r="Q52" i="12"/>
  <c r="S52" i="12"/>
  <c r="T52" i="12"/>
  <c r="U52" i="12"/>
  <c r="W52" i="12"/>
  <c r="X52" i="12"/>
  <c r="Y52" i="12"/>
  <c r="AA52" i="12"/>
  <c r="AB52" i="12"/>
  <c r="A53" i="12"/>
  <c r="E53" i="12"/>
  <c r="J53" i="12"/>
  <c r="K53" i="12"/>
  <c r="L53" i="12"/>
  <c r="N53" i="12"/>
  <c r="O53" i="12"/>
  <c r="Q53" i="12"/>
  <c r="S53" i="12"/>
  <c r="T53" i="12"/>
  <c r="U53" i="12"/>
  <c r="W53" i="12"/>
  <c r="X53" i="12"/>
  <c r="Y53" i="12"/>
  <c r="AA53" i="12"/>
  <c r="AB53" i="12"/>
  <c r="A54" i="12"/>
  <c r="E54" i="12"/>
  <c r="J54" i="12"/>
  <c r="K54" i="12"/>
  <c r="L54" i="12"/>
  <c r="N54" i="12"/>
  <c r="O54" i="12"/>
  <c r="Q54" i="12"/>
  <c r="S54" i="12"/>
  <c r="T54" i="12"/>
  <c r="U54" i="12"/>
  <c r="W54" i="12"/>
  <c r="X54" i="12"/>
  <c r="Y54" i="12"/>
  <c r="AA54" i="12"/>
  <c r="AB54" i="12"/>
  <c r="A55" i="12"/>
  <c r="E55" i="12"/>
  <c r="J55" i="12"/>
  <c r="K55" i="12"/>
  <c r="L55" i="12"/>
  <c r="N55" i="12"/>
  <c r="O55" i="12"/>
  <c r="Q55" i="12"/>
  <c r="S55" i="12"/>
  <c r="T55" i="12"/>
  <c r="U55" i="12"/>
  <c r="W55" i="12"/>
  <c r="X55" i="12"/>
  <c r="Y55" i="12"/>
  <c r="AA55" i="12"/>
  <c r="AB55" i="12"/>
  <c r="A56" i="12"/>
  <c r="E56" i="12"/>
  <c r="J56" i="12"/>
  <c r="K56" i="12"/>
  <c r="L56" i="12"/>
  <c r="N56" i="12"/>
  <c r="O56" i="12"/>
  <c r="Q56" i="12"/>
  <c r="S56" i="12"/>
  <c r="T56" i="12"/>
  <c r="U56" i="12"/>
  <c r="W56" i="12"/>
  <c r="X56" i="12"/>
  <c r="Y56" i="12"/>
  <c r="AA56" i="12"/>
  <c r="AB56" i="12"/>
  <c r="A57" i="12"/>
  <c r="E57" i="12"/>
  <c r="J57" i="12"/>
  <c r="K57" i="12"/>
  <c r="L57" i="12"/>
  <c r="N57" i="12"/>
  <c r="O57" i="12"/>
  <c r="Q57" i="12"/>
  <c r="S57" i="12"/>
  <c r="T57" i="12"/>
  <c r="U57" i="12"/>
  <c r="W57" i="12"/>
  <c r="X57" i="12"/>
  <c r="Y57" i="12"/>
  <c r="AA57" i="12"/>
  <c r="AB57" i="12"/>
  <c r="A58" i="12"/>
  <c r="E58" i="12"/>
  <c r="J58" i="12"/>
  <c r="K58" i="12"/>
  <c r="L58" i="12"/>
  <c r="N58" i="12"/>
  <c r="O58" i="12"/>
  <c r="Q58" i="12"/>
  <c r="S58" i="12"/>
  <c r="T58" i="12"/>
  <c r="U58" i="12"/>
  <c r="W58" i="12"/>
  <c r="X58" i="12"/>
  <c r="Y58" i="12"/>
  <c r="AA58" i="12"/>
  <c r="AB58" i="12"/>
  <c r="A59" i="12"/>
  <c r="E59" i="12"/>
  <c r="J59" i="12"/>
  <c r="K59" i="12"/>
  <c r="L59" i="12"/>
  <c r="N59" i="12"/>
  <c r="O59" i="12"/>
  <c r="Q59" i="12"/>
  <c r="S59" i="12"/>
  <c r="T59" i="12"/>
  <c r="U59" i="12"/>
  <c r="W59" i="12"/>
  <c r="X59" i="12"/>
  <c r="Y59" i="12"/>
  <c r="AA59" i="12"/>
  <c r="AB59" i="12"/>
  <c r="A60" i="12"/>
  <c r="E60" i="12"/>
  <c r="J60" i="12"/>
  <c r="K60" i="12"/>
  <c r="L60" i="12"/>
  <c r="N60" i="12"/>
  <c r="O60" i="12"/>
  <c r="Q60" i="12"/>
  <c r="S60" i="12"/>
  <c r="T60" i="12"/>
  <c r="U60" i="12"/>
  <c r="W60" i="12"/>
  <c r="X60" i="12"/>
  <c r="Y60" i="12"/>
  <c r="AA60" i="12"/>
  <c r="AB60" i="12"/>
  <c r="W60" i="11"/>
  <c r="AD60" i="11" s="1" a="1"/>
  <c r="AD60" i="11" s="1"/>
  <c r="V60" i="11"/>
  <c r="U60" i="11"/>
  <c r="T60" i="11"/>
  <c r="Z59" i="12" s="1"/>
  <c r="O60" i="11"/>
  <c r="N60" i="11"/>
  <c r="I60" i="11"/>
  <c r="H60" i="11"/>
  <c r="W59" i="11"/>
  <c r="AD59" i="11" s="1" a="1"/>
  <c r="AD59" i="11" s="1"/>
  <c r="V59" i="11"/>
  <c r="U59" i="11"/>
  <c r="T59" i="11"/>
  <c r="O59" i="11"/>
  <c r="N59" i="11"/>
  <c r="I59" i="11"/>
  <c r="H59" i="11"/>
  <c r="AD58" i="11" a="1"/>
  <c r="AD58" i="11" s="1"/>
  <c r="W58" i="11"/>
  <c r="V58" i="11"/>
  <c r="U58" i="11"/>
  <c r="T58" i="11"/>
  <c r="O58" i="11"/>
  <c r="N58" i="11"/>
  <c r="I58" i="11"/>
  <c r="H58" i="11"/>
  <c r="W57" i="11"/>
  <c r="AD57" i="11" s="1" a="1"/>
  <c r="AD57" i="11" s="1"/>
  <c r="V57" i="11"/>
  <c r="U57" i="11"/>
  <c r="T57" i="11"/>
  <c r="O57" i="11"/>
  <c r="N57" i="11"/>
  <c r="I57" i="11"/>
  <c r="H57" i="11"/>
  <c r="W56" i="11"/>
  <c r="AD56" i="11" s="1" a="1"/>
  <c r="AD56" i="11" s="1"/>
  <c r="V56" i="11"/>
  <c r="U56" i="11"/>
  <c r="T56" i="11"/>
  <c r="O56" i="11"/>
  <c r="N56" i="11"/>
  <c r="I56" i="11"/>
  <c r="H56" i="11"/>
  <c r="W55" i="11"/>
  <c r="AD55" i="11" s="1" a="1"/>
  <c r="AD55" i="11" s="1"/>
  <c r="V55" i="11"/>
  <c r="U55" i="11"/>
  <c r="T55" i="11"/>
  <c r="O55" i="11"/>
  <c r="N55" i="11"/>
  <c r="I55" i="11"/>
  <c r="H55" i="11"/>
  <c r="W54" i="11"/>
  <c r="AD54" i="11" s="1" a="1"/>
  <c r="AD54" i="11" s="1"/>
  <c r="V54" i="11"/>
  <c r="U54" i="11"/>
  <c r="T54" i="11"/>
  <c r="O54" i="11"/>
  <c r="N54" i="11"/>
  <c r="I54" i="11"/>
  <c r="H54" i="11"/>
  <c r="W53" i="11"/>
  <c r="AD53" i="11" s="1" a="1"/>
  <c r="AD53" i="11" s="1"/>
  <c r="V53" i="11"/>
  <c r="U53" i="11"/>
  <c r="T53" i="11"/>
  <c r="O53" i="11"/>
  <c r="N53" i="11"/>
  <c r="I53" i="11"/>
  <c r="H53" i="11"/>
  <c r="W52" i="11"/>
  <c r="AD52" i="11" s="1" a="1"/>
  <c r="AD52" i="11" s="1"/>
  <c r="V52" i="11"/>
  <c r="U52" i="11"/>
  <c r="T52" i="11"/>
  <c r="O52" i="11"/>
  <c r="N52" i="11"/>
  <c r="I52" i="11"/>
  <c r="H52" i="11"/>
  <c r="W51" i="11"/>
  <c r="AD51" i="11" s="1" a="1"/>
  <c r="AD51" i="11" s="1"/>
  <c r="V51" i="11"/>
  <c r="U51" i="11"/>
  <c r="T51" i="11"/>
  <c r="O51" i="11"/>
  <c r="N51" i="11"/>
  <c r="I51" i="11"/>
  <c r="H51" i="11"/>
  <c r="W50" i="11"/>
  <c r="V50" i="11"/>
  <c r="U50" i="11"/>
  <c r="T50" i="11"/>
  <c r="O50" i="11"/>
  <c r="N50" i="11"/>
  <c r="I50" i="11"/>
  <c r="H50" i="11"/>
  <c r="N3" i="11"/>
  <c r="O3" i="11"/>
  <c r="N4" i="11"/>
  <c r="O4" i="11"/>
  <c r="N5" i="11"/>
  <c r="O5" i="11"/>
  <c r="N6" i="11"/>
  <c r="O6" i="11"/>
  <c r="H7" i="11"/>
  <c r="I7" i="11"/>
  <c r="N7" i="11"/>
  <c r="O7" i="11"/>
  <c r="H8" i="11"/>
  <c r="I8" i="11"/>
  <c r="N8" i="11"/>
  <c r="O8" i="11"/>
  <c r="H9" i="11"/>
  <c r="I9" i="11"/>
  <c r="N9" i="11"/>
  <c r="O9" i="11"/>
  <c r="H10" i="11"/>
  <c r="I10" i="11"/>
  <c r="N10" i="11"/>
  <c r="O10" i="11"/>
  <c r="H11" i="11"/>
  <c r="I11" i="11"/>
  <c r="N11" i="11"/>
  <c r="O11" i="11"/>
  <c r="H12" i="11"/>
  <c r="I12" i="11"/>
  <c r="N12" i="11"/>
  <c r="O12" i="11"/>
  <c r="H13" i="11"/>
  <c r="I13" i="11"/>
  <c r="N13" i="11"/>
  <c r="O13" i="11"/>
  <c r="H14" i="11"/>
  <c r="I14" i="11"/>
  <c r="N14" i="11"/>
  <c r="O14" i="11"/>
  <c r="H15" i="11"/>
  <c r="I15" i="11"/>
  <c r="N15" i="11"/>
  <c r="O15" i="11"/>
  <c r="H16" i="11"/>
  <c r="I16" i="11"/>
  <c r="N16" i="11"/>
  <c r="O16" i="11"/>
  <c r="T4" i="1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61" i="11"/>
  <c r="T62" i="11"/>
  <c r="T3" i="11"/>
  <c r="U4" i="11"/>
  <c r="V4" i="11"/>
  <c r="U5" i="11"/>
  <c r="V5" i="11"/>
  <c r="U6" i="11"/>
  <c r="V6" i="11"/>
  <c r="U7" i="11"/>
  <c r="V7" i="11"/>
  <c r="U8" i="11"/>
  <c r="V8" i="11"/>
  <c r="U9" i="11"/>
  <c r="V9" i="11"/>
  <c r="U10" i="11"/>
  <c r="V10" i="11"/>
  <c r="U11" i="11"/>
  <c r="V11" i="11"/>
  <c r="U12" i="11"/>
  <c r="V12" i="11"/>
  <c r="U13" i="11"/>
  <c r="V13" i="11"/>
  <c r="U14" i="11"/>
  <c r="V14" i="11"/>
  <c r="U15" i="11"/>
  <c r="V15" i="11"/>
  <c r="U16" i="11"/>
  <c r="V16" i="11"/>
  <c r="U17" i="11"/>
  <c r="V17" i="11"/>
  <c r="U18" i="11"/>
  <c r="V18" i="11"/>
  <c r="U19" i="11"/>
  <c r="V19" i="11"/>
  <c r="U20" i="11"/>
  <c r="V20" i="11"/>
  <c r="U21" i="11"/>
  <c r="V21" i="11"/>
  <c r="U22" i="11"/>
  <c r="V22" i="11"/>
  <c r="U23" i="11"/>
  <c r="V23" i="11"/>
  <c r="U24" i="11"/>
  <c r="V24" i="11"/>
  <c r="U25" i="11"/>
  <c r="V25" i="11"/>
  <c r="U26" i="11"/>
  <c r="V26" i="11"/>
  <c r="U27" i="11"/>
  <c r="V27" i="11"/>
  <c r="U28" i="11"/>
  <c r="V28" i="11"/>
  <c r="U29" i="11"/>
  <c r="V29" i="11"/>
  <c r="U30" i="11"/>
  <c r="V30" i="11"/>
  <c r="U31" i="11"/>
  <c r="V31" i="11"/>
  <c r="U32" i="11"/>
  <c r="V32" i="11"/>
  <c r="U33" i="11"/>
  <c r="V33" i="11"/>
  <c r="U34" i="11"/>
  <c r="V34" i="11"/>
  <c r="U35" i="11"/>
  <c r="V35" i="11"/>
  <c r="U36" i="11"/>
  <c r="V36" i="11"/>
  <c r="U37" i="11"/>
  <c r="V37" i="11"/>
  <c r="U38" i="11"/>
  <c r="V38" i="11"/>
  <c r="U39" i="11"/>
  <c r="V39" i="11"/>
  <c r="U40" i="11"/>
  <c r="V40" i="11"/>
  <c r="U41" i="11"/>
  <c r="V41" i="11"/>
  <c r="U42" i="11"/>
  <c r="V42" i="11"/>
  <c r="U43" i="11"/>
  <c r="V43" i="11"/>
  <c r="U44" i="11"/>
  <c r="V44" i="11"/>
  <c r="U45" i="11"/>
  <c r="V45" i="11"/>
  <c r="U46" i="11"/>
  <c r="V46" i="11"/>
  <c r="U47" i="11"/>
  <c r="V47" i="11"/>
  <c r="U48" i="11"/>
  <c r="V48" i="11"/>
  <c r="U49" i="11"/>
  <c r="V49" i="11"/>
  <c r="U61" i="11"/>
  <c r="V61" i="11"/>
  <c r="U62" i="11"/>
  <c r="V62" i="11"/>
  <c r="V3" i="11"/>
  <c r="U3" i="11"/>
  <c r="M65" i="11"/>
  <c r="C64" i="11"/>
  <c r="A2" i="12"/>
  <c r="A2" i="17"/>
  <c r="J16" i="15"/>
  <c r="P17" i="15"/>
  <c r="J18" i="15"/>
  <c r="P19" i="15"/>
  <c r="B20" i="15"/>
  <c r="B21" i="15"/>
  <c r="B22" i="15"/>
  <c r="B23" i="15"/>
  <c r="B24" i="15"/>
  <c r="B25" i="15"/>
  <c r="B26" i="15"/>
  <c r="B27" i="15"/>
  <c r="B28" i="15"/>
  <c r="B29" i="15"/>
  <c r="J30" i="15"/>
  <c r="J31" i="15"/>
  <c r="J32" i="15"/>
  <c r="P33" i="15"/>
  <c r="J34" i="15"/>
  <c r="P35" i="15"/>
  <c r="J36" i="15"/>
  <c r="P37" i="15"/>
  <c r="J38" i="15"/>
  <c r="P39" i="15"/>
  <c r="J40" i="15"/>
  <c r="P41" i="15"/>
  <c r="J42" i="15"/>
  <c r="P43" i="15"/>
  <c r="J44" i="15"/>
  <c r="P45" i="15"/>
  <c r="J46" i="15"/>
  <c r="P47" i="15"/>
  <c r="J48" i="15"/>
  <c r="Y2" i="12"/>
  <c r="U63" i="11"/>
  <c r="V63" i="11"/>
  <c r="A3" i="12"/>
  <c r="E3" i="12"/>
  <c r="J3" i="12"/>
  <c r="K3" i="12"/>
  <c r="N3" i="12"/>
  <c r="O3" i="12"/>
  <c r="Q3" i="12"/>
  <c r="S3" i="12"/>
  <c r="T3" i="12"/>
  <c r="U3" i="12"/>
  <c r="W3" i="12"/>
  <c r="X3" i="12"/>
  <c r="Y3" i="12"/>
  <c r="AA3" i="12"/>
  <c r="AB3" i="12"/>
  <c r="A4" i="12"/>
  <c r="E4" i="12"/>
  <c r="J4" i="12"/>
  <c r="K4" i="12"/>
  <c r="N4" i="12"/>
  <c r="O4" i="12"/>
  <c r="Q4" i="12"/>
  <c r="S4" i="12"/>
  <c r="T4" i="12"/>
  <c r="U4" i="12"/>
  <c r="W4" i="12"/>
  <c r="X4" i="12"/>
  <c r="Y4" i="12"/>
  <c r="AA4" i="12"/>
  <c r="AB4" i="12"/>
  <c r="A5" i="12"/>
  <c r="E5" i="12"/>
  <c r="J5" i="12"/>
  <c r="K5" i="12"/>
  <c r="N5" i="12"/>
  <c r="O5" i="12"/>
  <c r="Q5" i="12"/>
  <c r="S5" i="12"/>
  <c r="T5" i="12"/>
  <c r="U5" i="12"/>
  <c r="W5" i="12"/>
  <c r="X5" i="12"/>
  <c r="Y5" i="12"/>
  <c r="AA5" i="12"/>
  <c r="AB5" i="12"/>
  <c r="A6" i="12"/>
  <c r="E6" i="12"/>
  <c r="J6" i="12"/>
  <c r="K6" i="12"/>
  <c r="N6" i="12"/>
  <c r="O6" i="12"/>
  <c r="Q6" i="12"/>
  <c r="S6" i="12"/>
  <c r="T6" i="12"/>
  <c r="U6" i="12"/>
  <c r="W6" i="12"/>
  <c r="X6" i="12"/>
  <c r="Y6" i="12"/>
  <c r="AA6" i="12"/>
  <c r="AB6" i="12"/>
  <c r="A7" i="12"/>
  <c r="E7" i="12"/>
  <c r="J7" i="12"/>
  <c r="K7" i="12"/>
  <c r="N7" i="12"/>
  <c r="O7" i="12"/>
  <c r="Q7" i="12"/>
  <c r="S7" i="12"/>
  <c r="T7" i="12"/>
  <c r="U7" i="12"/>
  <c r="W7" i="12"/>
  <c r="X7" i="12"/>
  <c r="Y7" i="12"/>
  <c r="AA7" i="12"/>
  <c r="AB7" i="12"/>
  <c r="A8" i="12"/>
  <c r="E8" i="12"/>
  <c r="J8" i="12"/>
  <c r="K8" i="12"/>
  <c r="N8" i="12"/>
  <c r="O8" i="12"/>
  <c r="Q8" i="12"/>
  <c r="S8" i="12"/>
  <c r="T8" i="12"/>
  <c r="U8" i="12"/>
  <c r="W8" i="12"/>
  <c r="X8" i="12"/>
  <c r="Y8" i="12"/>
  <c r="AA8" i="12"/>
  <c r="AB8" i="12"/>
  <c r="A9" i="12"/>
  <c r="E9" i="12"/>
  <c r="J9" i="12"/>
  <c r="K9" i="12"/>
  <c r="N9" i="12"/>
  <c r="O9" i="12"/>
  <c r="Q9" i="12"/>
  <c r="S9" i="12"/>
  <c r="T9" i="12"/>
  <c r="U9" i="12"/>
  <c r="W9" i="12"/>
  <c r="X9" i="12"/>
  <c r="Y9" i="12"/>
  <c r="AA9" i="12"/>
  <c r="AB9" i="12"/>
  <c r="A10" i="12"/>
  <c r="E10" i="12"/>
  <c r="J10" i="12"/>
  <c r="K10" i="12"/>
  <c r="N10" i="12"/>
  <c r="O10" i="12"/>
  <c r="Q10" i="12"/>
  <c r="S10" i="12"/>
  <c r="T10" i="12"/>
  <c r="U10" i="12"/>
  <c r="W10" i="12"/>
  <c r="X10" i="12"/>
  <c r="Y10" i="12"/>
  <c r="AA10" i="12"/>
  <c r="AB10" i="12"/>
  <c r="A11" i="12"/>
  <c r="E11" i="12"/>
  <c r="J11" i="12"/>
  <c r="K11" i="12"/>
  <c r="N11" i="12"/>
  <c r="O11" i="12"/>
  <c r="Q11" i="12"/>
  <c r="S11" i="12"/>
  <c r="T11" i="12"/>
  <c r="U11" i="12"/>
  <c r="W11" i="12"/>
  <c r="X11" i="12"/>
  <c r="Y11" i="12"/>
  <c r="AA11" i="12"/>
  <c r="AB11" i="12"/>
  <c r="A12" i="12"/>
  <c r="E12" i="12"/>
  <c r="J12" i="12"/>
  <c r="K12" i="12"/>
  <c r="N12" i="12"/>
  <c r="O12" i="12"/>
  <c r="Q12" i="12"/>
  <c r="S12" i="12"/>
  <c r="T12" i="12"/>
  <c r="U12" i="12"/>
  <c r="W12" i="12"/>
  <c r="X12" i="12"/>
  <c r="Y12" i="12"/>
  <c r="AA12" i="12"/>
  <c r="AB12" i="12"/>
  <c r="A13" i="12"/>
  <c r="E13" i="12"/>
  <c r="J13" i="12"/>
  <c r="K13" i="12"/>
  <c r="N13" i="12"/>
  <c r="O13" i="12"/>
  <c r="Q13" i="12"/>
  <c r="S13" i="12"/>
  <c r="T13" i="12"/>
  <c r="U13" i="12"/>
  <c r="W13" i="12"/>
  <c r="X13" i="12"/>
  <c r="Y13" i="12"/>
  <c r="AA13" i="12"/>
  <c r="AB13" i="12"/>
  <c r="A14" i="12"/>
  <c r="E14" i="12"/>
  <c r="J14" i="12"/>
  <c r="K14" i="12"/>
  <c r="N14" i="12"/>
  <c r="O14" i="12"/>
  <c r="Q14" i="12"/>
  <c r="S14" i="12"/>
  <c r="T14" i="12"/>
  <c r="U14" i="12"/>
  <c r="W14" i="12"/>
  <c r="X14" i="12"/>
  <c r="Y14" i="12"/>
  <c r="AA14" i="12"/>
  <c r="AB14" i="12"/>
  <c r="A15" i="12"/>
  <c r="E15" i="12"/>
  <c r="J15" i="12"/>
  <c r="K15" i="12"/>
  <c r="N15" i="12"/>
  <c r="O15" i="12"/>
  <c r="Q15" i="12"/>
  <c r="S15" i="12"/>
  <c r="T15" i="12"/>
  <c r="U15" i="12"/>
  <c r="W15" i="12"/>
  <c r="X15" i="12"/>
  <c r="Y15" i="12"/>
  <c r="AA15" i="12"/>
  <c r="AB15" i="12"/>
  <c r="A16" i="12"/>
  <c r="E16" i="12"/>
  <c r="J16" i="12"/>
  <c r="K16" i="12"/>
  <c r="L16" i="12"/>
  <c r="N16" i="12"/>
  <c r="O16" i="12"/>
  <c r="Q16" i="12"/>
  <c r="S16" i="12"/>
  <c r="T16" i="12"/>
  <c r="U16" i="12"/>
  <c r="W16" i="12"/>
  <c r="X16" i="12"/>
  <c r="Y16" i="12"/>
  <c r="AA16" i="12"/>
  <c r="AB16" i="12"/>
  <c r="A17" i="12"/>
  <c r="E17" i="12"/>
  <c r="J17" i="12"/>
  <c r="K17" i="12"/>
  <c r="L17" i="12"/>
  <c r="N17" i="12"/>
  <c r="O17" i="12"/>
  <c r="Q17" i="12"/>
  <c r="S17" i="12"/>
  <c r="T17" i="12"/>
  <c r="U17" i="12"/>
  <c r="W17" i="12"/>
  <c r="X17" i="12"/>
  <c r="Y17" i="12"/>
  <c r="AA17" i="12"/>
  <c r="AB17" i="12"/>
  <c r="A18" i="12"/>
  <c r="E18" i="12"/>
  <c r="J18" i="12"/>
  <c r="K18" i="12"/>
  <c r="L18" i="12"/>
  <c r="N18" i="12"/>
  <c r="O18" i="12"/>
  <c r="Q18" i="12"/>
  <c r="S18" i="12"/>
  <c r="T18" i="12"/>
  <c r="U18" i="12"/>
  <c r="W18" i="12"/>
  <c r="X18" i="12"/>
  <c r="Y18" i="12"/>
  <c r="AA18" i="12"/>
  <c r="AB18" i="12"/>
  <c r="A19" i="12"/>
  <c r="E19" i="12"/>
  <c r="J19" i="12"/>
  <c r="K19" i="12"/>
  <c r="L19" i="12"/>
  <c r="N19" i="12"/>
  <c r="O19" i="12"/>
  <c r="Q19" i="12"/>
  <c r="S19" i="12"/>
  <c r="T19" i="12"/>
  <c r="U19" i="12"/>
  <c r="W19" i="12"/>
  <c r="X19" i="12"/>
  <c r="Y19" i="12"/>
  <c r="AA19" i="12"/>
  <c r="AB19" i="12"/>
  <c r="A20" i="12"/>
  <c r="E20" i="12"/>
  <c r="J20" i="12"/>
  <c r="K20" i="12"/>
  <c r="L20" i="12"/>
  <c r="N20" i="12"/>
  <c r="O20" i="12"/>
  <c r="Q20" i="12"/>
  <c r="S20" i="12"/>
  <c r="T20" i="12"/>
  <c r="U20" i="12"/>
  <c r="W20" i="12"/>
  <c r="X20" i="12"/>
  <c r="Y20" i="12"/>
  <c r="AA20" i="12"/>
  <c r="AB20" i="12"/>
  <c r="A21" i="12"/>
  <c r="E21" i="12"/>
  <c r="J21" i="12"/>
  <c r="K21" i="12"/>
  <c r="L21" i="12"/>
  <c r="N21" i="12"/>
  <c r="O21" i="12"/>
  <c r="Q21" i="12"/>
  <c r="S21" i="12"/>
  <c r="T21" i="12"/>
  <c r="U21" i="12"/>
  <c r="W21" i="12"/>
  <c r="X21" i="12"/>
  <c r="Y21" i="12"/>
  <c r="AA21" i="12"/>
  <c r="AB21" i="12"/>
  <c r="A22" i="12"/>
  <c r="E22" i="12"/>
  <c r="J22" i="12"/>
  <c r="K22" i="12"/>
  <c r="L22" i="12"/>
  <c r="N22" i="12"/>
  <c r="O22" i="12"/>
  <c r="Q22" i="12"/>
  <c r="S22" i="12"/>
  <c r="T22" i="12"/>
  <c r="U22" i="12"/>
  <c r="W22" i="12"/>
  <c r="X22" i="12"/>
  <c r="Y22" i="12"/>
  <c r="AA22" i="12"/>
  <c r="AB22" i="12"/>
  <c r="A23" i="12"/>
  <c r="E23" i="12"/>
  <c r="J23" i="12"/>
  <c r="K23" i="12"/>
  <c r="L23" i="12"/>
  <c r="N23" i="12"/>
  <c r="O23" i="12"/>
  <c r="Q23" i="12"/>
  <c r="S23" i="12"/>
  <c r="T23" i="12"/>
  <c r="U23" i="12"/>
  <c r="W23" i="12"/>
  <c r="X23" i="12"/>
  <c r="Y23" i="12"/>
  <c r="AA23" i="12"/>
  <c r="AB23" i="12"/>
  <c r="A24" i="12"/>
  <c r="E24" i="12"/>
  <c r="J24" i="12"/>
  <c r="K24" i="12"/>
  <c r="L24" i="12"/>
  <c r="N24" i="12"/>
  <c r="O24" i="12"/>
  <c r="Q24" i="12"/>
  <c r="S24" i="12"/>
  <c r="T24" i="12"/>
  <c r="U24" i="12"/>
  <c r="W24" i="12"/>
  <c r="X24" i="12"/>
  <c r="Y24" i="12"/>
  <c r="AA24" i="12"/>
  <c r="AB24" i="12"/>
  <c r="A25" i="12"/>
  <c r="E25" i="12"/>
  <c r="J25" i="12"/>
  <c r="K25" i="12"/>
  <c r="L25" i="12"/>
  <c r="N25" i="12"/>
  <c r="O25" i="12"/>
  <c r="Q25" i="12"/>
  <c r="S25" i="12"/>
  <c r="T25" i="12"/>
  <c r="U25" i="12"/>
  <c r="W25" i="12"/>
  <c r="X25" i="12"/>
  <c r="Y25" i="12"/>
  <c r="AA25" i="12"/>
  <c r="AB25" i="12"/>
  <c r="A26" i="12"/>
  <c r="E26" i="12"/>
  <c r="J26" i="12"/>
  <c r="K26" i="12"/>
  <c r="L26" i="12"/>
  <c r="N26" i="12"/>
  <c r="O26" i="12"/>
  <c r="Q26" i="12"/>
  <c r="S26" i="12"/>
  <c r="T26" i="12"/>
  <c r="U26" i="12"/>
  <c r="W26" i="12"/>
  <c r="X26" i="12"/>
  <c r="Y26" i="12"/>
  <c r="AA26" i="12"/>
  <c r="AB26" i="12"/>
  <c r="A27" i="12"/>
  <c r="E27" i="12"/>
  <c r="J27" i="12"/>
  <c r="K27" i="12"/>
  <c r="L27" i="12"/>
  <c r="N27" i="12"/>
  <c r="O27" i="12"/>
  <c r="Q27" i="12"/>
  <c r="S27" i="12"/>
  <c r="T27" i="12"/>
  <c r="U27" i="12"/>
  <c r="W27" i="12"/>
  <c r="X27" i="12"/>
  <c r="Y27" i="12"/>
  <c r="AA27" i="12"/>
  <c r="AB27" i="12"/>
  <c r="A28" i="12"/>
  <c r="E28" i="12"/>
  <c r="J28" i="12"/>
  <c r="K28" i="12"/>
  <c r="L28" i="12"/>
  <c r="N28" i="12"/>
  <c r="O28" i="12"/>
  <c r="Q28" i="12"/>
  <c r="S28" i="12"/>
  <c r="T28" i="12"/>
  <c r="U28" i="12"/>
  <c r="W28" i="12"/>
  <c r="X28" i="12"/>
  <c r="Y28" i="12"/>
  <c r="AA28" i="12"/>
  <c r="AB28" i="12"/>
  <c r="A29" i="12"/>
  <c r="E29" i="12"/>
  <c r="J29" i="12"/>
  <c r="K29" i="12"/>
  <c r="L29" i="12"/>
  <c r="N29" i="12"/>
  <c r="O29" i="12"/>
  <c r="Q29" i="12"/>
  <c r="S29" i="12"/>
  <c r="T29" i="12"/>
  <c r="U29" i="12"/>
  <c r="W29" i="12"/>
  <c r="X29" i="12"/>
  <c r="Y29" i="12"/>
  <c r="AA29" i="12"/>
  <c r="AB29" i="12"/>
  <c r="A30" i="12"/>
  <c r="E30" i="12"/>
  <c r="J30" i="12"/>
  <c r="K30" i="12"/>
  <c r="L30" i="12"/>
  <c r="N30" i="12"/>
  <c r="O30" i="12"/>
  <c r="Q30" i="12"/>
  <c r="S30" i="12"/>
  <c r="T30" i="12"/>
  <c r="U30" i="12"/>
  <c r="W30" i="12"/>
  <c r="X30" i="12"/>
  <c r="Y30" i="12"/>
  <c r="AA30" i="12"/>
  <c r="AB30" i="12"/>
  <c r="A31" i="12"/>
  <c r="E31" i="12"/>
  <c r="J31" i="12"/>
  <c r="K31" i="12"/>
  <c r="L31" i="12"/>
  <c r="N31" i="12"/>
  <c r="O31" i="12"/>
  <c r="Q31" i="12"/>
  <c r="S31" i="12"/>
  <c r="T31" i="12"/>
  <c r="U31" i="12"/>
  <c r="W31" i="12"/>
  <c r="X31" i="12"/>
  <c r="Y31" i="12"/>
  <c r="AA31" i="12"/>
  <c r="AB31" i="12"/>
  <c r="A32" i="12"/>
  <c r="E32" i="12"/>
  <c r="J32" i="12"/>
  <c r="K32" i="12"/>
  <c r="L32" i="12"/>
  <c r="N32" i="12"/>
  <c r="O32" i="12"/>
  <c r="Q32" i="12"/>
  <c r="S32" i="12"/>
  <c r="T32" i="12"/>
  <c r="U32" i="12"/>
  <c r="W32" i="12"/>
  <c r="X32" i="12"/>
  <c r="Y32" i="12"/>
  <c r="AA32" i="12"/>
  <c r="AB32" i="12"/>
  <c r="A33" i="12"/>
  <c r="E33" i="12"/>
  <c r="J33" i="12"/>
  <c r="K33" i="12"/>
  <c r="L33" i="12"/>
  <c r="N33" i="12"/>
  <c r="O33" i="12"/>
  <c r="Q33" i="12"/>
  <c r="S33" i="12"/>
  <c r="T33" i="12"/>
  <c r="U33" i="12"/>
  <c r="W33" i="12"/>
  <c r="X33" i="12"/>
  <c r="Y33" i="12"/>
  <c r="AA33" i="12"/>
  <c r="AB33" i="12"/>
  <c r="A34" i="12"/>
  <c r="E34" i="12"/>
  <c r="J34" i="12"/>
  <c r="K34" i="12"/>
  <c r="L34" i="12"/>
  <c r="N34" i="12"/>
  <c r="O34" i="12"/>
  <c r="Q34" i="12"/>
  <c r="S34" i="12"/>
  <c r="T34" i="12"/>
  <c r="U34" i="12"/>
  <c r="W34" i="12"/>
  <c r="X34" i="12"/>
  <c r="Y34" i="12"/>
  <c r="AA34" i="12"/>
  <c r="AB34" i="12"/>
  <c r="A35" i="12"/>
  <c r="E35" i="12"/>
  <c r="J35" i="12"/>
  <c r="K35" i="12"/>
  <c r="L35" i="12"/>
  <c r="N35" i="12"/>
  <c r="O35" i="12"/>
  <c r="Q35" i="12"/>
  <c r="S35" i="12"/>
  <c r="T35" i="12"/>
  <c r="U35" i="12"/>
  <c r="W35" i="12"/>
  <c r="X35" i="12"/>
  <c r="Y35" i="12"/>
  <c r="AA35" i="12"/>
  <c r="AB35" i="12"/>
  <c r="A36" i="12"/>
  <c r="E36" i="12"/>
  <c r="J36" i="12"/>
  <c r="K36" i="12"/>
  <c r="L36" i="12"/>
  <c r="N36" i="12"/>
  <c r="O36" i="12"/>
  <c r="Q36" i="12"/>
  <c r="S36" i="12"/>
  <c r="T36" i="12"/>
  <c r="U36" i="12"/>
  <c r="W36" i="12"/>
  <c r="X36" i="12"/>
  <c r="Y36" i="12"/>
  <c r="AA36" i="12"/>
  <c r="AB36" i="12"/>
  <c r="A37" i="12"/>
  <c r="E37" i="12"/>
  <c r="J37" i="12"/>
  <c r="K37" i="12"/>
  <c r="L37" i="12"/>
  <c r="N37" i="12"/>
  <c r="O37" i="12"/>
  <c r="Q37" i="12"/>
  <c r="S37" i="12"/>
  <c r="T37" i="12"/>
  <c r="U37" i="12"/>
  <c r="W37" i="12"/>
  <c r="X37" i="12"/>
  <c r="Y37" i="12"/>
  <c r="AA37" i="12"/>
  <c r="AB37" i="12"/>
  <c r="A38" i="12"/>
  <c r="E38" i="12"/>
  <c r="J38" i="12"/>
  <c r="K38" i="12"/>
  <c r="L38" i="12"/>
  <c r="N38" i="12"/>
  <c r="O38" i="12"/>
  <c r="Q38" i="12"/>
  <c r="S38" i="12"/>
  <c r="T38" i="12"/>
  <c r="U38" i="12"/>
  <c r="W38" i="12"/>
  <c r="X38" i="12"/>
  <c r="Y38" i="12"/>
  <c r="AA38" i="12"/>
  <c r="AB38" i="12"/>
  <c r="A39" i="12"/>
  <c r="E39" i="12"/>
  <c r="J39" i="12"/>
  <c r="K39" i="12"/>
  <c r="L39" i="12"/>
  <c r="N39" i="12"/>
  <c r="O39" i="12"/>
  <c r="Q39" i="12"/>
  <c r="S39" i="12"/>
  <c r="T39" i="12"/>
  <c r="U39" i="12"/>
  <c r="W39" i="12"/>
  <c r="X39" i="12"/>
  <c r="Y39" i="12"/>
  <c r="AA39" i="12"/>
  <c r="AB39" i="12"/>
  <c r="A40" i="12"/>
  <c r="E40" i="12"/>
  <c r="J40" i="12"/>
  <c r="K40" i="12"/>
  <c r="L40" i="12"/>
  <c r="N40" i="12"/>
  <c r="O40" i="12"/>
  <c r="Q40" i="12"/>
  <c r="S40" i="12"/>
  <c r="T40" i="12"/>
  <c r="U40" i="12"/>
  <c r="W40" i="12"/>
  <c r="X40" i="12"/>
  <c r="Y40" i="12"/>
  <c r="AA40" i="12"/>
  <c r="AB40" i="12"/>
  <c r="A41" i="12"/>
  <c r="E41" i="12"/>
  <c r="J41" i="12"/>
  <c r="K41" i="12"/>
  <c r="L41" i="12"/>
  <c r="N41" i="12"/>
  <c r="O41" i="12"/>
  <c r="Q41" i="12"/>
  <c r="S41" i="12"/>
  <c r="T41" i="12"/>
  <c r="U41" i="12"/>
  <c r="W41" i="12"/>
  <c r="X41" i="12"/>
  <c r="Y41" i="12"/>
  <c r="AA41" i="12"/>
  <c r="AB41" i="12"/>
  <c r="A42" i="12"/>
  <c r="E42" i="12"/>
  <c r="J42" i="12"/>
  <c r="K42" i="12"/>
  <c r="L42" i="12"/>
  <c r="N42" i="12"/>
  <c r="O42" i="12"/>
  <c r="Q42" i="12"/>
  <c r="S42" i="12"/>
  <c r="T42" i="12"/>
  <c r="U42" i="12"/>
  <c r="W42" i="12"/>
  <c r="X42" i="12"/>
  <c r="Y42" i="12"/>
  <c r="AA42" i="12"/>
  <c r="AB42" i="12"/>
  <c r="A43" i="12"/>
  <c r="E43" i="12"/>
  <c r="J43" i="12"/>
  <c r="K43" i="12"/>
  <c r="L43" i="12"/>
  <c r="N43" i="12"/>
  <c r="O43" i="12"/>
  <c r="Q43" i="12"/>
  <c r="S43" i="12"/>
  <c r="T43" i="12"/>
  <c r="U43" i="12"/>
  <c r="W43" i="12"/>
  <c r="X43" i="12"/>
  <c r="Y43" i="12"/>
  <c r="AA43" i="12"/>
  <c r="AB43" i="12"/>
  <c r="A44" i="12"/>
  <c r="E44" i="12"/>
  <c r="J44" i="12"/>
  <c r="K44" i="12"/>
  <c r="L44" i="12"/>
  <c r="N44" i="12"/>
  <c r="O44" i="12"/>
  <c r="Q44" i="12"/>
  <c r="S44" i="12"/>
  <c r="T44" i="12"/>
  <c r="U44" i="12"/>
  <c r="W44" i="12"/>
  <c r="X44" i="12"/>
  <c r="Y44" i="12"/>
  <c r="AA44" i="12"/>
  <c r="AB44" i="12"/>
  <c r="A45" i="12"/>
  <c r="E45" i="12"/>
  <c r="J45" i="12"/>
  <c r="K45" i="12"/>
  <c r="L45" i="12"/>
  <c r="N45" i="12"/>
  <c r="O45" i="12"/>
  <c r="Q45" i="12"/>
  <c r="S45" i="12"/>
  <c r="T45" i="12"/>
  <c r="U45" i="12"/>
  <c r="W45" i="12"/>
  <c r="X45" i="12"/>
  <c r="Y45" i="12"/>
  <c r="AA45" i="12"/>
  <c r="AB45" i="12"/>
  <c r="A46" i="12"/>
  <c r="E46" i="12"/>
  <c r="J46" i="12"/>
  <c r="K46" i="12"/>
  <c r="L46" i="12"/>
  <c r="N46" i="12"/>
  <c r="O46" i="12"/>
  <c r="Q46" i="12"/>
  <c r="S46" i="12"/>
  <c r="T46" i="12"/>
  <c r="U46" i="12"/>
  <c r="W46" i="12"/>
  <c r="X46" i="12"/>
  <c r="Y46" i="12"/>
  <c r="AA46" i="12"/>
  <c r="AB46" i="12"/>
  <c r="A47" i="12"/>
  <c r="E47" i="12"/>
  <c r="J47" i="12"/>
  <c r="K47" i="12"/>
  <c r="L47" i="12"/>
  <c r="N47" i="12"/>
  <c r="O47" i="12"/>
  <c r="Q47" i="12"/>
  <c r="S47" i="12"/>
  <c r="T47" i="12"/>
  <c r="U47" i="12"/>
  <c r="W47" i="12"/>
  <c r="X47" i="12"/>
  <c r="Y47" i="12"/>
  <c r="AA47" i="12"/>
  <c r="AB47" i="12"/>
  <c r="A48" i="12"/>
  <c r="E48" i="12"/>
  <c r="J48" i="12"/>
  <c r="K48" i="12"/>
  <c r="L48" i="12"/>
  <c r="N48" i="12"/>
  <c r="O48" i="12"/>
  <c r="Q48" i="12"/>
  <c r="S48" i="12"/>
  <c r="T48" i="12"/>
  <c r="U48" i="12"/>
  <c r="W48" i="12"/>
  <c r="X48" i="12"/>
  <c r="Y48" i="12"/>
  <c r="AA48" i="12"/>
  <c r="AB48" i="12"/>
  <c r="AB2" i="12"/>
  <c r="AA2" i="12"/>
  <c r="X2" i="12"/>
  <c r="W2" i="12"/>
  <c r="S2" i="12"/>
  <c r="U2" i="12"/>
  <c r="V2" i="12" s="1" a="1"/>
  <c r="V2" i="12" s="1"/>
  <c r="Q2" i="12"/>
  <c r="R2" i="12" s="1" a="1"/>
  <c r="R2" i="12" s="1"/>
  <c r="T2" i="12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3" i="1"/>
  <c r="A4" i="1"/>
  <c r="A5" i="1"/>
  <c r="A6" i="1"/>
  <c r="A7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2" i="1"/>
  <c r="O2" i="12"/>
  <c r="N2" i="12"/>
  <c r="J2" i="12"/>
  <c r="K2" i="12"/>
  <c r="E2" i="12"/>
  <c r="W26" i="11"/>
  <c r="AD26" i="11" s="1" a="1"/>
  <c r="AD26" i="11" s="1"/>
  <c r="O26" i="11"/>
  <c r="N26" i="11"/>
  <c r="I26" i="11"/>
  <c r="H26" i="11"/>
  <c r="W25" i="11"/>
  <c r="AD25" i="11" s="1" a="1"/>
  <c r="AD25" i="11" s="1"/>
  <c r="O25" i="11"/>
  <c r="N25" i="11"/>
  <c r="I25" i="11"/>
  <c r="H25" i="11"/>
  <c r="W24" i="11"/>
  <c r="AD24" i="11" s="1" a="1"/>
  <c r="AD24" i="11" s="1"/>
  <c r="O24" i="11"/>
  <c r="N24" i="11"/>
  <c r="I24" i="11"/>
  <c r="H24" i="11"/>
  <c r="W23" i="11"/>
  <c r="AD23" i="11" s="1" a="1"/>
  <c r="AD23" i="11" s="1"/>
  <c r="O23" i="11"/>
  <c r="N23" i="11"/>
  <c r="I23" i="11"/>
  <c r="H23" i="11"/>
  <c r="W22" i="11"/>
  <c r="AD22" i="11" s="1" a="1"/>
  <c r="AD22" i="11" s="1"/>
  <c r="O22" i="11"/>
  <c r="N22" i="11"/>
  <c r="I22" i="11"/>
  <c r="H22" i="11"/>
  <c r="W21" i="11"/>
  <c r="AD21" i="11" s="1" a="1"/>
  <c r="AD21" i="11" s="1"/>
  <c r="O21" i="11"/>
  <c r="N21" i="11"/>
  <c r="I21" i="11"/>
  <c r="H21" i="11"/>
  <c r="W20" i="11"/>
  <c r="AD20" i="11" s="1" a="1"/>
  <c r="AD20" i="11" s="1"/>
  <c r="O20" i="11"/>
  <c r="N20" i="11"/>
  <c r="I20" i="11"/>
  <c r="H20" i="11"/>
  <c r="W61" i="11"/>
  <c r="AD61" i="11" s="1" a="1"/>
  <c r="AD61" i="11" s="1"/>
  <c r="O61" i="11"/>
  <c r="N61" i="11"/>
  <c r="I61" i="11"/>
  <c r="H61" i="11"/>
  <c r="W49" i="11"/>
  <c r="AD49" i="11" s="1" a="1"/>
  <c r="AD49" i="11" s="1"/>
  <c r="O49" i="11"/>
  <c r="N49" i="11"/>
  <c r="I49" i="11"/>
  <c r="H49" i="11"/>
  <c r="W48" i="11"/>
  <c r="AD48" i="11" s="1" a="1"/>
  <c r="AD48" i="11" s="1"/>
  <c r="O48" i="11"/>
  <c r="N48" i="11"/>
  <c r="I48" i="11"/>
  <c r="H48" i="11"/>
  <c r="W47" i="11"/>
  <c r="AD47" i="11" s="1" a="1"/>
  <c r="AD47" i="11" s="1"/>
  <c r="O47" i="11"/>
  <c r="N47" i="11"/>
  <c r="I47" i="11"/>
  <c r="H47" i="11"/>
  <c r="W46" i="11"/>
  <c r="AD46" i="11" s="1" a="1"/>
  <c r="AD46" i="11" s="1"/>
  <c r="O46" i="11"/>
  <c r="N46" i="11"/>
  <c r="I46" i="11"/>
  <c r="H46" i="11"/>
  <c r="W45" i="11"/>
  <c r="AD45" i="11" s="1" a="1"/>
  <c r="AD45" i="11" s="1"/>
  <c r="O45" i="11"/>
  <c r="N45" i="11"/>
  <c r="I45" i="11"/>
  <c r="H45" i="11"/>
  <c r="W44" i="11"/>
  <c r="AD44" i="11" s="1" a="1"/>
  <c r="AD44" i="11" s="1"/>
  <c r="O44" i="11"/>
  <c r="N44" i="11"/>
  <c r="I44" i="11"/>
  <c r="H44" i="11"/>
  <c r="W43" i="11"/>
  <c r="AD43" i="11" s="1" a="1"/>
  <c r="AD43" i="11" s="1"/>
  <c r="O43" i="11"/>
  <c r="N43" i="11"/>
  <c r="I43" i="11"/>
  <c r="H43" i="11"/>
  <c r="W42" i="11"/>
  <c r="AD42" i="11" s="1" a="1"/>
  <c r="AD42" i="11" s="1"/>
  <c r="O42" i="11"/>
  <c r="N42" i="11"/>
  <c r="I42" i="11"/>
  <c r="H42" i="11"/>
  <c r="W41" i="11"/>
  <c r="AD41" i="11" s="1" a="1"/>
  <c r="AD41" i="11" s="1"/>
  <c r="O41" i="11"/>
  <c r="N41" i="11"/>
  <c r="I41" i="11"/>
  <c r="H41" i="11"/>
  <c r="W40" i="11"/>
  <c r="AD40" i="11" s="1" a="1"/>
  <c r="AD40" i="11" s="1"/>
  <c r="O40" i="11"/>
  <c r="N40" i="11"/>
  <c r="I40" i="11"/>
  <c r="H40" i="11"/>
  <c r="W39" i="11"/>
  <c r="AD39" i="11" s="1" a="1"/>
  <c r="AD39" i="11" s="1"/>
  <c r="O39" i="11"/>
  <c r="N39" i="11"/>
  <c r="I39" i="11"/>
  <c r="H39" i="11"/>
  <c r="W38" i="11"/>
  <c r="AD38" i="11" s="1" a="1"/>
  <c r="AD38" i="11" s="1"/>
  <c r="O38" i="11"/>
  <c r="N38" i="11"/>
  <c r="I38" i="11"/>
  <c r="H38" i="11"/>
  <c r="W37" i="11"/>
  <c r="AD37" i="11" s="1" a="1"/>
  <c r="AD37" i="11" s="1"/>
  <c r="O37" i="11"/>
  <c r="N37" i="11"/>
  <c r="I37" i="11"/>
  <c r="H37" i="11"/>
  <c r="W36" i="11"/>
  <c r="AD36" i="11" s="1" a="1"/>
  <c r="AD36" i="11" s="1"/>
  <c r="O36" i="11"/>
  <c r="N36" i="11"/>
  <c r="I36" i="11"/>
  <c r="H36" i="11"/>
  <c r="W35" i="11"/>
  <c r="AD35" i="11" s="1" a="1"/>
  <c r="AD35" i="11" s="1"/>
  <c r="O35" i="11"/>
  <c r="N35" i="11"/>
  <c r="I35" i="11"/>
  <c r="H35" i="11"/>
  <c r="W34" i="11"/>
  <c r="AD34" i="11" s="1" a="1"/>
  <c r="AD34" i="11" s="1"/>
  <c r="O34" i="11"/>
  <c r="N34" i="11"/>
  <c r="I34" i="11"/>
  <c r="H34" i="11"/>
  <c r="W33" i="11"/>
  <c r="AD33" i="11" s="1" a="1"/>
  <c r="AD33" i="11" s="1"/>
  <c r="O33" i="11"/>
  <c r="N33" i="11"/>
  <c r="I33" i="11"/>
  <c r="H33" i="11"/>
  <c r="W32" i="11"/>
  <c r="AD32" i="11" s="1" a="1"/>
  <c r="AD32" i="11" s="1"/>
  <c r="O32" i="11"/>
  <c r="N32" i="11"/>
  <c r="I32" i="11"/>
  <c r="H32" i="11"/>
  <c r="W31" i="11"/>
  <c r="AD31" i="11" s="1" a="1"/>
  <c r="AD31" i="11" s="1"/>
  <c r="O31" i="11"/>
  <c r="N31" i="11"/>
  <c r="I31" i="11"/>
  <c r="H31" i="11"/>
  <c r="W30" i="11"/>
  <c r="AD30" i="11" s="1" a="1"/>
  <c r="AD30" i="11" s="1"/>
  <c r="O30" i="11"/>
  <c r="N30" i="11"/>
  <c r="I30" i="11"/>
  <c r="H30" i="11"/>
  <c r="W29" i="11"/>
  <c r="AD29" i="11" s="1" a="1"/>
  <c r="AD29" i="11" s="1"/>
  <c r="O29" i="11"/>
  <c r="N29" i="11"/>
  <c r="I29" i="11"/>
  <c r="H29" i="11"/>
  <c r="W28" i="11"/>
  <c r="AD28" i="11" s="1" a="1"/>
  <c r="AD28" i="11" s="1"/>
  <c r="O28" i="11"/>
  <c r="N28" i="11"/>
  <c r="I28" i="11"/>
  <c r="H28" i="11"/>
  <c r="W27" i="11"/>
  <c r="AD27" i="11" s="1" a="1"/>
  <c r="AD27" i="11" s="1"/>
  <c r="O27" i="11"/>
  <c r="N27" i="11"/>
  <c r="I27" i="11"/>
  <c r="H27" i="11"/>
  <c r="W19" i="11"/>
  <c r="AD19" i="11" s="1" a="1"/>
  <c r="AD19" i="11" s="1"/>
  <c r="O19" i="11"/>
  <c r="N19" i="11"/>
  <c r="I19" i="11"/>
  <c r="H19" i="11"/>
  <c r="W4" i="11"/>
  <c r="W5" i="11"/>
  <c r="W6" i="11"/>
  <c r="W7" i="11"/>
  <c r="W8" i="11"/>
  <c r="W9" i="11"/>
  <c r="W10" i="11"/>
  <c r="W11" i="11"/>
  <c r="W12" i="11"/>
  <c r="W13" i="11"/>
  <c r="W14" i="11"/>
  <c r="W15" i="11"/>
  <c r="W16" i="11"/>
  <c r="H17" i="11"/>
  <c r="I17" i="11"/>
  <c r="N17" i="11"/>
  <c r="O17" i="11"/>
  <c r="W17" i="11"/>
  <c r="AD17" i="11" s="1" a="1"/>
  <c r="AD17" i="11" s="1"/>
  <c r="H18" i="11"/>
  <c r="I18" i="11"/>
  <c r="N18" i="11"/>
  <c r="O18" i="11"/>
  <c r="W18" i="11"/>
  <c r="AD18" i="11" s="1" a="1"/>
  <c r="AD18" i="11" s="1"/>
  <c r="H62" i="11"/>
  <c r="I62" i="11"/>
  <c r="N62" i="11"/>
  <c r="O62" i="11"/>
  <c r="W62" i="11"/>
  <c r="AD62" i="11" s="1" a="1"/>
  <c r="AD62" i="11" s="1"/>
  <c r="W3" i="11"/>
  <c r="D2" i="15"/>
  <c r="Z3" i="11" l="1"/>
  <c r="Z57" i="12"/>
  <c r="Z61" i="12"/>
  <c r="Z60" i="12"/>
  <c r="Z49" i="12"/>
  <c r="Z50" i="12"/>
  <c r="Z51" i="12"/>
  <c r="Z52" i="12"/>
  <c r="Z53" i="12"/>
  <c r="Z55" i="12"/>
  <c r="Z56" i="12"/>
  <c r="Z54" i="12"/>
  <c r="Z58" i="12"/>
  <c r="I58" i="15"/>
  <c r="I52" i="15"/>
  <c r="J52" i="15"/>
  <c r="M50" i="15"/>
  <c r="L61" i="15"/>
  <c r="B61" i="15"/>
  <c r="J58" i="15"/>
  <c r="I61" i="15"/>
  <c r="F56" i="15"/>
  <c r="M58" i="15"/>
  <c r="N60" i="15"/>
  <c r="L58" i="15"/>
  <c r="J49" i="15"/>
  <c r="K52" i="15"/>
  <c r="O49" i="15"/>
  <c r="F62" i="15"/>
  <c r="O62" i="15"/>
  <c r="N54" i="15"/>
  <c r="N62" i="15"/>
  <c r="I62" i="15"/>
  <c r="L62" i="15"/>
  <c r="L52" i="15"/>
  <c r="P49" i="15"/>
  <c r="L55" i="15"/>
  <c r="B55" i="15"/>
  <c r="J60" i="15"/>
  <c r="N59" i="15"/>
  <c r="B58" i="15"/>
  <c r="I54" i="15"/>
  <c r="I51" i="15"/>
  <c r="P62" i="15"/>
  <c r="N61" i="15"/>
  <c r="M59" i="15"/>
  <c r="M61" i="15"/>
  <c r="O59" i="15"/>
  <c r="N56" i="15"/>
  <c r="M51" i="15"/>
  <c r="K60" i="15"/>
  <c r="L59" i="15"/>
  <c r="N55" i="15"/>
  <c r="B51" i="15"/>
  <c r="N49" i="15"/>
  <c r="K61" i="15"/>
  <c r="P60" i="15"/>
  <c r="I59" i="15"/>
  <c r="M55" i="15"/>
  <c r="N50" i="15"/>
  <c r="K49" i="15"/>
  <c r="M62" i="15"/>
  <c r="B62" i="15"/>
  <c r="J61" i="15"/>
  <c r="O60" i="15"/>
  <c r="F60" i="15"/>
  <c r="B59" i="15"/>
  <c r="K55" i="15"/>
  <c r="O52" i="15"/>
  <c r="O51" i="15"/>
  <c r="L50" i="15"/>
  <c r="I49" i="15"/>
  <c r="K62" i="15"/>
  <c r="P61" i="15"/>
  <c r="M60" i="15"/>
  <c r="B60" i="15"/>
  <c r="P51" i="15"/>
  <c r="P59" i="15"/>
  <c r="N58" i="15"/>
  <c r="O56" i="15"/>
  <c r="J55" i="15"/>
  <c r="N52" i="15"/>
  <c r="N51" i="15"/>
  <c r="J50" i="15"/>
  <c r="O61" i="15"/>
  <c r="L60" i="15"/>
  <c r="I55" i="15"/>
  <c r="F59" i="15"/>
  <c r="P55" i="15"/>
  <c r="P52" i="15"/>
  <c r="F52" i="15"/>
  <c r="F51" i="15"/>
  <c r="B50" i="15"/>
  <c r="O55" i="15"/>
  <c r="K57" i="15"/>
  <c r="P56" i="15"/>
  <c r="J54" i="15"/>
  <c r="O53" i="15"/>
  <c r="F53" i="15"/>
  <c r="N53" i="15"/>
  <c r="I57" i="15"/>
  <c r="P54" i="15"/>
  <c r="M53" i="15"/>
  <c r="B53" i="15"/>
  <c r="K58" i="15"/>
  <c r="P57" i="15"/>
  <c r="M56" i="15"/>
  <c r="B56" i="15"/>
  <c r="O54" i="15"/>
  <c r="F54" i="15"/>
  <c r="L53" i="15"/>
  <c r="K50" i="15"/>
  <c r="O57" i="15"/>
  <c r="F57" i="15"/>
  <c r="L56" i="15"/>
  <c r="K53" i="15"/>
  <c r="K56" i="15"/>
  <c r="M54" i="15"/>
  <c r="B54" i="15"/>
  <c r="J53" i="15"/>
  <c r="L51" i="15"/>
  <c r="I50" i="15"/>
  <c r="N57" i="15"/>
  <c r="K59" i="15"/>
  <c r="P58" i="15"/>
  <c r="M57" i="15"/>
  <c r="B57" i="15"/>
  <c r="J56" i="15"/>
  <c r="L54" i="15"/>
  <c r="I53" i="15"/>
  <c r="K51" i="15"/>
  <c r="P50" i="15"/>
  <c r="M49" i="15"/>
  <c r="B49" i="15"/>
  <c r="O58" i="15"/>
  <c r="L57" i="15"/>
  <c r="M52" i="15"/>
  <c r="O50" i="15"/>
  <c r="L49" i="15"/>
  <c r="F49" i="12"/>
  <c r="H49" i="12"/>
  <c r="H53" i="12"/>
  <c r="F53" i="12"/>
  <c r="F57" i="12"/>
  <c r="H57" i="12"/>
  <c r="H52" i="12"/>
  <c r="F52" i="12"/>
  <c r="H50" i="12"/>
  <c r="F50" i="12"/>
  <c r="F54" i="12"/>
  <c r="H54" i="12"/>
  <c r="F58" i="12"/>
  <c r="H58" i="12"/>
  <c r="F56" i="12"/>
  <c r="H56" i="12"/>
  <c r="F51" i="12"/>
  <c r="H51" i="12"/>
  <c r="F55" i="12"/>
  <c r="H55" i="12"/>
  <c r="F59" i="12"/>
  <c r="H59" i="12"/>
  <c r="AD50" i="11" a="1"/>
  <c r="AD50" i="11" s="1"/>
  <c r="B6" i="15"/>
  <c r="Z24" i="12"/>
  <c r="Z2" i="12"/>
  <c r="Z48" i="12"/>
  <c r="Z40" i="12"/>
  <c r="Z32" i="12"/>
  <c r="Z8" i="12"/>
  <c r="K46" i="15"/>
  <c r="K42" i="15"/>
  <c r="K38" i="15"/>
  <c r="K34" i="15"/>
  <c r="K30" i="15"/>
  <c r="K26" i="15"/>
  <c r="K22" i="15"/>
  <c r="K18" i="15"/>
  <c r="K48" i="15"/>
  <c r="K44" i="15"/>
  <c r="K40" i="15"/>
  <c r="K36" i="15"/>
  <c r="K32" i="15"/>
  <c r="K28" i="15"/>
  <c r="K24" i="15"/>
  <c r="K20" i="15"/>
  <c r="K16" i="15"/>
  <c r="K6" i="15"/>
  <c r="K47" i="15"/>
  <c r="K45" i="15"/>
  <c r="K43" i="15"/>
  <c r="K41" i="15"/>
  <c r="K39" i="15"/>
  <c r="K37" i="15"/>
  <c r="K35" i="15"/>
  <c r="K33" i="15"/>
  <c r="K31" i="15"/>
  <c r="K29" i="15"/>
  <c r="K27" i="15"/>
  <c r="K25" i="15"/>
  <c r="K23" i="15"/>
  <c r="K21" i="15"/>
  <c r="K19" i="15"/>
  <c r="K17" i="15"/>
  <c r="B47" i="15"/>
  <c r="B45" i="15"/>
  <c r="B43" i="15"/>
  <c r="B41" i="15"/>
  <c r="B39" i="15"/>
  <c r="B37" i="15"/>
  <c r="B35" i="15"/>
  <c r="B33" i="15"/>
  <c r="B31" i="15"/>
  <c r="B19" i="15"/>
  <c r="B17" i="15"/>
  <c r="B48" i="15"/>
  <c r="B46" i="15"/>
  <c r="B44" i="15"/>
  <c r="B42" i="15"/>
  <c r="B40" i="15"/>
  <c r="B38" i="15"/>
  <c r="B36" i="15"/>
  <c r="B34" i="15"/>
  <c r="B32" i="15"/>
  <c r="B30" i="15"/>
  <c r="B18" i="15"/>
  <c r="B16" i="15"/>
  <c r="Z16" i="12"/>
  <c r="Z44" i="12"/>
  <c r="Z36" i="12"/>
  <c r="Z28" i="12"/>
  <c r="Z20" i="12"/>
  <c r="L48" i="15"/>
  <c r="L47" i="15"/>
  <c r="Z46" i="12"/>
  <c r="Z42" i="12"/>
  <c r="Z38" i="12"/>
  <c r="Z34" i="12"/>
  <c r="Z30" i="12"/>
  <c r="Z26" i="12"/>
  <c r="Z22" i="12"/>
  <c r="Z18" i="12"/>
  <c r="Z6" i="12"/>
  <c r="L17" i="15"/>
  <c r="L16" i="15"/>
  <c r="L37" i="15"/>
  <c r="L36" i="15"/>
  <c r="J25" i="15"/>
  <c r="L24" i="15"/>
  <c r="J23" i="15"/>
  <c r="L45" i="15"/>
  <c r="L44" i="15"/>
  <c r="L43" i="15"/>
  <c r="P42" i="15"/>
  <c r="L41" i="15"/>
  <c r="L40" i="15"/>
  <c r="L39" i="15"/>
  <c r="P34" i="15"/>
  <c r="L33" i="15"/>
  <c r="L32" i="15"/>
  <c r="J29" i="15"/>
  <c r="L28" i="15"/>
  <c r="J27" i="15"/>
  <c r="J21" i="15"/>
  <c r="L20" i="15"/>
  <c r="L19" i="15"/>
  <c r="F48" i="15"/>
  <c r="F46" i="15"/>
  <c r="F44" i="15"/>
  <c r="F42" i="15"/>
  <c r="F40" i="15"/>
  <c r="F38" i="15"/>
  <c r="F36" i="15"/>
  <c r="F34" i="15"/>
  <c r="F32" i="15"/>
  <c r="F30" i="15"/>
  <c r="F28" i="15"/>
  <c r="F26" i="15"/>
  <c r="F24" i="15"/>
  <c r="F22" i="15"/>
  <c r="F20" i="15"/>
  <c r="F18" i="15"/>
  <c r="F16" i="15"/>
  <c r="F47" i="15"/>
  <c r="F45" i="15"/>
  <c r="F43" i="15"/>
  <c r="F41" i="15"/>
  <c r="F39" i="15"/>
  <c r="F37" i="15"/>
  <c r="F35" i="15"/>
  <c r="F33" i="15"/>
  <c r="F31" i="15"/>
  <c r="F29" i="15"/>
  <c r="F27" i="15"/>
  <c r="F25" i="15"/>
  <c r="F23" i="15"/>
  <c r="F21" i="15"/>
  <c r="F19" i="15"/>
  <c r="F17" i="15"/>
  <c r="L35" i="15"/>
  <c r="P31" i="15"/>
  <c r="Z10" i="12"/>
  <c r="Z4" i="12"/>
  <c r="Z14" i="12"/>
  <c r="Z12" i="12"/>
  <c r="P6" i="15"/>
  <c r="P32" i="15"/>
  <c r="N27" i="15"/>
  <c r="N32" i="15"/>
  <c r="P44" i="15"/>
  <c r="P36" i="15"/>
  <c r="N23" i="15"/>
  <c r="P16" i="15"/>
  <c r="P48" i="15"/>
  <c r="P46" i="15"/>
  <c r="P40" i="15"/>
  <c r="P38" i="15"/>
  <c r="N29" i="15"/>
  <c r="P28" i="15"/>
  <c r="P27" i="15"/>
  <c r="L27" i="15"/>
  <c r="P26" i="15"/>
  <c r="N25" i="15"/>
  <c r="P24" i="15"/>
  <c r="P23" i="15"/>
  <c r="L23" i="15"/>
  <c r="P22" i="15"/>
  <c r="N21" i="15"/>
  <c r="P20" i="15"/>
  <c r="P18" i="15"/>
  <c r="L46" i="15"/>
  <c r="L42" i="15"/>
  <c r="L38" i="15"/>
  <c r="L34" i="15"/>
  <c r="L31" i="15"/>
  <c r="N30" i="15"/>
  <c r="P29" i="15"/>
  <c r="L29" i="15"/>
  <c r="L26" i="15"/>
  <c r="P25" i="15"/>
  <c r="L25" i="15"/>
  <c r="L22" i="15"/>
  <c r="P21" i="15"/>
  <c r="L21" i="15"/>
  <c r="L18" i="15"/>
  <c r="N48" i="15"/>
  <c r="N46" i="15"/>
  <c r="N44" i="15"/>
  <c r="N42" i="15"/>
  <c r="N40" i="15"/>
  <c r="N38" i="15"/>
  <c r="N36" i="15"/>
  <c r="N34" i="15"/>
  <c r="N31" i="15"/>
  <c r="P30" i="15"/>
  <c r="L30" i="15"/>
  <c r="N28" i="15"/>
  <c r="J28" i="15"/>
  <c r="N26" i="15"/>
  <c r="J26" i="15"/>
  <c r="N24" i="15"/>
  <c r="J24" i="15"/>
  <c r="N22" i="15"/>
  <c r="J22" i="15"/>
  <c r="N20" i="15"/>
  <c r="J20" i="15"/>
  <c r="N18" i="15"/>
  <c r="N16" i="15"/>
  <c r="N6" i="15"/>
  <c r="I47" i="15"/>
  <c r="M47" i="15"/>
  <c r="O47" i="15"/>
  <c r="I45" i="15"/>
  <c r="M45" i="15"/>
  <c r="O45" i="15"/>
  <c r="I43" i="15"/>
  <c r="M43" i="15"/>
  <c r="O43" i="15"/>
  <c r="I41" i="15"/>
  <c r="M41" i="15"/>
  <c r="O41" i="15"/>
  <c r="I39" i="15"/>
  <c r="M39" i="15"/>
  <c r="O39" i="15"/>
  <c r="I37" i="15"/>
  <c r="M37" i="15"/>
  <c r="O37" i="15"/>
  <c r="I35" i="15"/>
  <c r="M35" i="15"/>
  <c r="O35" i="15"/>
  <c r="I33" i="15"/>
  <c r="M33" i="15"/>
  <c r="O33" i="15"/>
  <c r="I31" i="15"/>
  <c r="M31" i="15"/>
  <c r="O31" i="15"/>
  <c r="I48" i="15"/>
  <c r="M48" i="15"/>
  <c r="O48" i="15"/>
  <c r="N47" i="15"/>
  <c r="J47" i="15"/>
  <c r="I46" i="15"/>
  <c r="M46" i="15"/>
  <c r="O46" i="15"/>
  <c r="N45" i="15"/>
  <c r="J45" i="15"/>
  <c r="I44" i="15"/>
  <c r="M44" i="15"/>
  <c r="O44" i="15"/>
  <c r="N43" i="15"/>
  <c r="J43" i="15"/>
  <c r="I42" i="15"/>
  <c r="M42" i="15"/>
  <c r="O42" i="15"/>
  <c r="N41" i="15"/>
  <c r="J41" i="15"/>
  <c r="I40" i="15"/>
  <c r="M40" i="15"/>
  <c r="O40" i="15"/>
  <c r="N39" i="15"/>
  <c r="J39" i="15"/>
  <c r="I38" i="15"/>
  <c r="M38" i="15"/>
  <c r="O38" i="15"/>
  <c r="N37" i="15"/>
  <c r="J37" i="15"/>
  <c r="I36" i="15"/>
  <c r="M36" i="15"/>
  <c r="O36" i="15"/>
  <c r="N35" i="15"/>
  <c r="J35" i="15"/>
  <c r="I34" i="15"/>
  <c r="M34" i="15"/>
  <c r="O34" i="15"/>
  <c r="N33" i="15"/>
  <c r="J33" i="15"/>
  <c r="I32" i="15"/>
  <c r="M32" i="15"/>
  <c r="O32" i="15"/>
  <c r="I30" i="15"/>
  <c r="M30" i="15"/>
  <c r="O30" i="15"/>
  <c r="I19" i="15"/>
  <c r="M19" i="15"/>
  <c r="O19" i="15"/>
  <c r="I17" i="15"/>
  <c r="M17" i="15"/>
  <c r="O17" i="15"/>
  <c r="O29" i="15"/>
  <c r="M29" i="15"/>
  <c r="I29" i="15"/>
  <c r="O28" i="15"/>
  <c r="M28" i="15"/>
  <c r="I28" i="15"/>
  <c r="O27" i="15"/>
  <c r="M27" i="15"/>
  <c r="I27" i="15"/>
  <c r="O26" i="15"/>
  <c r="M26" i="15"/>
  <c r="I26" i="15"/>
  <c r="O25" i="15"/>
  <c r="M25" i="15"/>
  <c r="I25" i="15"/>
  <c r="O24" i="15"/>
  <c r="M24" i="15"/>
  <c r="I24" i="15"/>
  <c r="O23" i="15"/>
  <c r="M23" i="15"/>
  <c r="I23" i="15"/>
  <c r="O22" i="15"/>
  <c r="M22" i="15"/>
  <c r="I22" i="15"/>
  <c r="O21" i="15"/>
  <c r="M21" i="15"/>
  <c r="I21" i="15"/>
  <c r="O20" i="15"/>
  <c r="M20" i="15"/>
  <c r="I20" i="15"/>
  <c r="N19" i="15"/>
  <c r="J19" i="15"/>
  <c r="I18" i="15"/>
  <c r="M18" i="15"/>
  <c r="O18" i="15"/>
  <c r="N17" i="15"/>
  <c r="J17" i="15"/>
  <c r="I16" i="15"/>
  <c r="M16" i="15"/>
  <c r="O16" i="15"/>
  <c r="O6" i="15"/>
  <c r="M6" i="15"/>
  <c r="I6" i="15"/>
  <c r="Z47" i="12"/>
  <c r="Z45" i="12"/>
  <c r="Z43" i="12"/>
  <c r="Z41" i="12"/>
  <c r="Z39" i="12"/>
  <c r="Z37" i="12"/>
  <c r="Z35" i="12"/>
  <c r="Z33" i="12"/>
  <c r="Z31" i="12"/>
  <c r="Z29" i="12"/>
  <c r="Z27" i="12"/>
  <c r="Z25" i="12"/>
  <c r="Z23" i="12"/>
  <c r="Z21" i="12"/>
  <c r="Z19" i="12"/>
  <c r="Z17" i="12"/>
  <c r="Z15" i="12"/>
  <c r="Z13" i="12"/>
  <c r="Z11" i="12"/>
  <c r="Z9" i="12"/>
  <c r="Z7" i="12"/>
  <c r="Z5" i="12"/>
  <c r="AC3" i="11"/>
  <c r="AC4" i="11" s="1"/>
  <c r="AC5" i="11" s="1"/>
  <c r="AC6" i="11" s="1"/>
  <c r="AC7" i="11" s="1"/>
  <c r="AA3" i="11"/>
  <c r="AA4" i="11" s="1"/>
  <c r="AA5" i="11" s="1"/>
  <c r="AA6" i="11" s="1"/>
  <c r="AA7" i="11" s="1"/>
  <c r="Y3" i="11"/>
  <c r="Y4" i="11" s="1"/>
  <c r="Y5" i="11" s="1"/>
  <c r="Y6" i="11" s="1"/>
  <c r="Y7" i="11" s="1"/>
  <c r="X3" i="11"/>
  <c r="X4" i="11" s="1"/>
  <c r="AB3" i="11"/>
  <c r="AB4" i="11" s="1"/>
  <c r="AB5" i="11" s="1"/>
  <c r="AB6" i="11" s="1"/>
  <c r="AB7" i="11" s="1"/>
  <c r="Z3" i="12"/>
  <c r="Z4" i="11"/>
  <c r="Z5" i="11" s="1"/>
  <c r="Z6" i="11" s="1"/>
  <c r="Z7" i="11" s="1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2" i="6"/>
  <c r="AD7" i="11" a="1"/>
  <c r="L6" i="15" l="1"/>
  <c r="AD7" i="11"/>
  <c r="J6" i="15" s="1"/>
  <c r="F6" i="15"/>
  <c r="Z8" i="11"/>
  <c r="Z9" i="11" s="1"/>
  <c r="Z10" i="11" s="1"/>
  <c r="Z11" i="11" s="1"/>
  <c r="Z12" i="11" s="1"/>
  <c r="Z13" i="11" s="1"/>
  <c r="Z14" i="11" s="1"/>
  <c r="Z15" i="11" s="1"/>
  <c r="Z16" i="11" s="1"/>
  <c r="Z17" i="11" s="1"/>
  <c r="Z18" i="11" s="1"/>
  <c r="Z19" i="11" s="1"/>
  <c r="Z20" i="11" s="1"/>
  <c r="Z21" i="11" s="1"/>
  <c r="Z22" i="11" s="1"/>
  <c r="Z23" i="11" s="1"/>
  <c r="Z24" i="11" s="1"/>
  <c r="Z25" i="11" s="1"/>
  <c r="Z26" i="11" s="1"/>
  <c r="Z27" i="11" s="1"/>
  <c r="Z28" i="11" s="1"/>
  <c r="Z29" i="11" s="1"/>
  <c r="Z30" i="11" s="1"/>
  <c r="Z31" i="11" s="1"/>
  <c r="Z32" i="11" s="1"/>
  <c r="Z33" i="11" s="1"/>
  <c r="Z34" i="11" s="1"/>
  <c r="Z35" i="11" s="1"/>
  <c r="Z36" i="11" s="1"/>
  <c r="Z37" i="11" s="1"/>
  <c r="Z38" i="11" s="1"/>
  <c r="Z39" i="11" s="1"/>
  <c r="Z40" i="11" s="1"/>
  <c r="Z41" i="11" s="1"/>
  <c r="Z42" i="11" s="1"/>
  <c r="Z43" i="11" s="1"/>
  <c r="Z44" i="11" s="1"/>
  <c r="Z45" i="11" s="1"/>
  <c r="Z46" i="11" s="1"/>
  <c r="Z47" i="11" s="1"/>
  <c r="AB8" i="11"/>
  <c r="AB9" i="11" s="1"/>
  <c r="AB10" i="11" s="1"/>
  <c r="AB11" i="11" s="1"/>
  <c r="AB12" i="11" s="1"/>
  <c r="AB13" i="11" s="1"/>
  <c r="AB14" i="11" s="1"/>
  <c r="AB15" i="11" s="1"/>
  <c r="AB16" i="11" s="1"/>
  <c r="AB17" i="11" s="1"/>
  <c r="AB18" i="11" s="1"/>
  <c r="AB19" i="11" s="1"/>
  <c r="AB20" i="11" s="1"/>
  <c r="AB21" i="11" s="1"/>
  <c r="AB22" i="11" s="1"/>
  <c r="AB23" i="11" s="1"/>
  <c r="AB24" i="11" s="1"/>
  <c r="AB25" i="11" s="1"/>
  <c r="AB26" i="11" s="1"/>
  <c r="AB27" i="11" s="1"/>
  <c r="AB28" i="11" s="1"/>
  <c r="AB29" i="11" s="1"/>
  <c r="AB30" i="11" s="1"/>
  <c r="AB31" i="11" s="1"/>
  <c r="AB32" i="11" s="1"/>
  <c r="AB33" i="11" s="1"/>
  <c r="AB34" i="11" s="1"/>
  <c r="AB35" i="11" s="1"/>
  <c r="AB36" i="11" s="1"/>
  <c r="AB37" i="11" s="1"/>
  <c r="AB38" i="11" s="1"/>
  <c r="AB39" i="11" s="1"/>
  <c r="AB40" i="11" s="1"/>
  <c r="AB41" i="11" s="1"/>
  <c r="AB42" i="11" s="1"/>
  <c r="AB43" i="11" s="1"/>
  <c r="AB44" i="11" s="1"/>
  <c r="AB45" i="11" s="1"/>
  <c r="AB46" i="11" s="1"/>
  <c r="AB47" i="11" s="1"/>
  <c r="AC8" i="11"/>
  <c r="AC9" i="11" s="1"/>
  <c r="AC10" i="11" s="1"/>
  <c r="AC11" i="11" s="1"/>
  <c r="AC12" i="11" s="1"/>
  <c r="AC13" i="11" s="1"/>
  <c r="AC14" i="11" s="1"/>
  <c r="AC15" i="11" s="1"/>
  <c r="AC16" i="11" s="1"/>
  <c r="AC17" i="11" s="1"/>
  <c r="AC18" i="11" s="1"/>
  <c r="AC19" i="11" s="1"/>
  <c r="AC20" i="11" s="1"/>
  <c r="AC21" i="11" s="1"/>
  <c r="AC22" i="11" s="1"/>
  <c r="AC23" i="11" s="1"/>
  <c r="AC24" i="11" s="1"/>
  <c r="AC25" i="11" s="1"/>
  <c r="AC26" i="11" s="1"/>
  <c r="AC27" i="11" s="1"/>
  <c r="AC28" i="11" s="1"/>
  <c r="AC29" i="11" s="1"/>
  <c r="AC30" i="11" s="1"/>
  <c r="AC31" i="11" s="1"/>
  <c r="AC32" i="11" s="1"/>
  <c r="AC33" i="11" s="1"/>
  <c r="AC34" i="11" s="1"/>
  <c r="AC35" i="11" s="1"/>
  <c r="AC36" i="11" s="1"/>
  <c r="AC37" i="11" s="1"/>
  <c r="AC38" i="11" s="1"/>
  <c r="AC39" i="11" s="1"/>
  <c r="AC40" i="11" s="1"/>
  <c r="AC41" i="11" s="1"/>
  <c r="AC42" i="11" s="1"/>
  <c r="AC43" i="11" s="1"/>
  <c r="AC44" i="11" s="1"/>
  <c r="AC45" i="11" s="1"/>
  <c r="AC46" i="11" s="1"/>
  <c r="AC47" i="11" s="1"/>
  <c r="AA8" i="11"/>
  <c r="AA9" i="11" s="1"/>
  <c r="AA10" i="11" s="1"/>
  <c r="AA11" i="11" s="1"/>
  <c r="AA12" i="11" s="1"/>
  <c r="AA13" i="11" s="1"/>
  <c r="Y8" i="11"/>
  <c r="Y9" i="11" s="1"/>
  <c r="H2" i="12"/>
  <c r="F2" i="12"/>
  <c r="X5" i="11"/>
  <c r="AC48" i="11" l="1"/>
  <c r="AC49" i="11" s="1"/>
  <c r="AB48" i="11"/>
  <c r="AB49" i="11" s="1"/>
  <c r="Z48" i="11"/>
  <c r="Z49" i="11" s="1"/>
  <c r="Y10" i="11"/>
  <c r="X6" i="11"/>
  <c r="AA14" i="11"/>
  <c r="AD13" i="11" a="1"/>
  <c r="AD9" i="11" a="1"/>
  <c r="AD12" i="11" a="1"/>
  <c r="AD8" i="11" a="1"/>
  <c r="AD14" i="11" a="1"/>
  <c r="AD10" i="11" a="1"/>
  <c r="AD6" i="11" a="1"/>
  <c r="AD5" i="11" a="1"/>
  <c r="AD4" i="11" a="1"/>
  <c r="AD3" i="11" a="1"/>
  <c r="F61" i="12" l="1"/>
  <c r="H61" i="12"/>
  <c r="H60" i="12"/>
  <c r="F60" i="12"/>
  <c r="AC61" i="11"/>
  <c r="AC62" i="11" s="1"/>
  <c r="AC50" i="11"/>
  <c r="AC51" i="11" s="1"/>
  <c r="AC52" i="11" s="1"/>
  <c r="AC53" i="11" s="1"/>
  <c r="AC54" i="11" s="1"/>
  <c r="AC55" i="11" s="1"/>
  <c r="AC56" i="11" s="1"/>
  <c r="AC57" i="11" s="1"/>
  <c r="AC58" i="11" s="1"/>
  <c r="AC59" i="11" s="1"/>
  <c r="AC60" i="11" s="1"/>
  <c r="AB61" i="11"/>
  <c r="AB62" i="11" s="1"/>
  <c r="AB50" i="11"/>
  <c r="AB51" i="11" s="1"/>
  <c r="AB52" i="11" s="1"/>
  <c r="AB53" i="11" s="1"/>
  <c r="AB54" i="11" s="1"/>
  <c r="AB55" i="11" s="1"/>
  <c r="AB56" i="11" s="1"/>
  <c r="AB57" i="11" s="1"/>
  <c r="AB58" i="11" s="1"/>
  <c r="AB59" i="11" s="1"/>
  <c r="AB60" i="11" s="1"/>
  <c r="Z61" i="11"/>
  <c r="Z62" i="11" s="1"/>
  <c r="Z50" i="11"/>
  <c r="Z51" i="11" s="1"/>
  <c r="Z52" i="11" s="1"/>
  <c r="Z53" i="11" s="1"/>
  <c r="Z54" i="11" s="1"/>
  <c r="Z55" i="11" s="1"/>
  <c r="Z56" i="11" s="1"/>
  <c r="Z57" i="11" s="1"/>
  <c r="Z58" i="11" s="1"/>
  <c r="Z59" i="11" s="1"/>
  <c r="Z60" i="11" s="1"/>
  <c r="AD5" i="11"/>
  <c r="J4" i="15" s="1"/>
  <c r="AD8" i="11"/>
  <c r="J7" i="15" s="1"/>
  <c r="F17" i="12"/>
  <c r="H17" i="12"/>
  <c r="H23" i="12"/>
  <c r="F23" i="12"/>
  <c r="F34" i="12"/>
  <c r="H34" i="12"/>
  <c r="L11" i="12"/>
  <c r="F31" i="12"/>
  <c r="H31" i="12"/>
  <c r="H6" i="12"/>
  <c r="F6" i="12"/>
  <c r="B13" i="15"/>
  <c r="L13" i="15"/>
  <c r="P13" i="15"/>
  <c r="O13" i="15"/>
  <c r="K13" i="15"/>
  <c r="I13" i="15"/>
  <c r="N13" i="15"/>
  <c r="M13" i="15"/>
  <c r="AD4" i="11"/>
  <c r="J3" i="15" s="1"/>
  <c r="F30" i="12"/>
  <c r="H30" i="12"/>
  <c r="H4" i="12"/>
  <c r="F4" i="12"/>
  <c r="F46" i="12"/>
  <c r="H46" i="12"/>
  <c r="AD12" i="11"/>
  <c r="F5" i="12"/>
  <c r="H5" i="12"/>
  <c r="H12" i="12"/>
  <c r="F12" i="12"/>
  <c r="H42" i="12"/>
  <c r="F42" i="12"/>
  <c r="F41" i="12"/>
  <c r="H41" i="12"/>
  <c r="F11" i="12"/>
  <c r="H11" i="12"/>
  <c r="F47" i="12"/>
  <c r="H47" i="12"/>
  <c r="H25" i="12"/>
  <c r="F25" i="12"/>
  <c r="H36" i="12"/>
  <c r="F36" i="12"/>
  <c r="H13" i="12"/>
  <c r="F13" i="12"/>
  <c r="L5" i="12"/>
  <c r="F37" i="12"/>
  <c r="H37" i="12"/>
  <c r="H19" i="12"/>
  <c r="F19" i="12"/>
  <c r="L4" i="12"/>
  <c r="L15" i="12"/>
  <c r="F15" i="12"/>
  <c r="H15" i="12"/>
  <c r="F28" i="12"/>
  <c r="H28" i="12"/>
  <c r="F35" i="12"/>
  <c r="H35" i="12"/>
  <c r="H20" i="12"/>
  <c r="F20" i="12"/>
  <c r="H48" i="12"/>
  <c r="F48" i="12"/>
  <c r="P5" i="15"/>
  <c r="K5" i="15"/>
  <c r="N5" i="15"/>
  <c r="M5" i="15"/>
  <c r="L5" i="15"/>
  <c r="B5" i="15"/>
  <c r="I5" i="15"/>
  <c r="O5" i="15"/>
  <c r="H26" i="12"/>
  <c r="F26" i="12"/>
  <c r="B12" i="15"/>
  <c r="O12" i="15"/>
  <c r="L12" i="15"/>
  <c r="N12" i="15"/>
  <c r="K12" i="15"/>
  <c r="M12" i="15"/>
  <c r="P12" i="15"/>
  <c r="I12" i="15"/>
  <c r="L14" i="12"/>
  <c r="AD3" i="11"/>
  <c r="J2" i="15" s="1"/>
  <c r="B14" i="15"/>
  <c r="N14" i="15"/>
  <c r="P14" i="15"/>
  <c r="I14" i="15"/>
  <c r="K14" i="15"/>
  <c r="M14" i="15"/>
  <c r="O14" i="15"/>
  <c r="L14" i="15"/>
  <c r="K9" i="15"/>
  <c r="L9" i="15"/>
  <c r="P9" i="15"/>
  <c r="O9" i="15"/>
  <c r="B9" i="15"/>
  <c r="N9" i="15"/>
  <c r="M9" i="15"/>
  <c r="I9" i="15"/>
  <c r="AD9" i="11"/>
  <c r="AD13" i="11"/>
  <c r="L9" i="12"/>
  <c r="F33" i="12"/>
  <c r="H33" i="12"/>
  <c r="H22" i="12"/>
  <c r="F22" i="12"/>
  <c r="L8" i="12"/>
  <c r="L13" i="12"/>
  <c r="F18" i="12"/>
  <c r="H18" i="12"/>
  <c r="L2" i="12"/>
  <c r="L3" i="12"/>
  <c r="F32" i="12"/>
  <c r="H32" i="12"/>
  <c r="F39" i="12"/>
  <c r="H39" i="12"/>
  <c r="H24" i="12"/>
  <c r="F24" i="12"/>
  <c r="H14" i="12"/>
  <c r="F14" i="12"/>
  <c r="L6" i="12"/>
  <c r="H44" i="12"/>
  <c r="F44" i="12"/>
  <c r="B3" i="15"/>
  <c r="M3" i="15"/>
  <c r="O3" i="15"/>
  <c r="L3" i="15"/>
  <c r="K3" i="15"/>
  <c r="N3" i="15"/>
  <c r="P3" i="15"/>
  <c r="I3" i="15"/>
  <c r="P7" i="15"/>
  <c r="N7" i="15"/>
  <c r="O7" i="15"/>
  <c r="M7" i="15"/>
  <c r="K7" i="15"/>
  <c r="I7" i="15"/>
  <c r="B7" i="15"/>
  <c r="L7" i="15"/>
  <c r="F9" i="12"/>
  <c r="H9" i="12"/>
  <c r="F29" i="12"/>
  <c r="H29" i="12"/>
  <c r="F45" i="12"/>
  <c r="H45" i="12"/>
  <c r="H16" i="12"/>
  <c r="F16" i="12"/>
  <c r="L12" i="12"/>
  <c r="F38" i="12"/>
  <c r="H38" i="12"/>
  <c r="A2" i="15"/>
  <c r="A3" i="15" s="1"/>
  <c r="A4" i="15" s="1"/>
  <c r="O2" i="15"/>
  <c r="B2" i="15"/>
  <c r="L2" i="15"/>
  <c r="K2" i="15"/>
  <c r="N2" i="15"/>
  <c r="I2" i="15"/>
  <c r="M2" i="15"/>
  <c r="P2" i="15"/>
  <c r="L7" i="12"/>
  <c r="F7" i="12"/>
  <c r="H7" i="12"/>
  <c r="F27" i="12"/>
  <c r="H27" i="12"/>
  <c r="F43" i="12"/>
  <c r="H43" i="12"/>
  <c r="H21" i="12"/>
  <c r="F21" i="12"/>
  <c r="H10" i="12"/>
  <c r="F10" i="12"/>
  <c r="L10" i="12"/>
  <c r="H40" i="12"/>
  <c r="F40" i="12"/>
  <c r="I15" i="15"/>
  <c r="K15" i="15"/>
  <c r="L15" i="15"/>
  <c r="M15" i="15"/>
  <c r="O15" i="15"/>
  <c r="B15" i="15"/>
  <c r="N15" i="15"/>
  <c r="P15" i="15"/>
  <c r="O8" i="15"/>
  <c r="B8" i="15"/>
  <c r="N8" i="15"/>
  <c r="M8" i="15"/>
  <c r="P8" i="15"/>
  <c r="L8" i="15"/>
  <c r="K8" i="15"/>
  <c r="I8" i="15"/>
  <c r="F8" i="12"/>
  <c r="H8" i="12"/>
  <c r="B11" i="15"/>
  <c r="I11" i="15"/>
  <c r="L11" i="15"/>
  <c r="P11" i="15"/>
  <c r="K11" i="15"/>
  <c r="N11" i="15"/>
  <c r="J11" i="15"/>
  <c r="O11" i="15"/>
  <c r="M11" i="15"/>
  <c r="B10" i="15"/>
  <c r="N10" i="15"/>
  <c r="O10" i="15"/>
  <c r="L10" i="15"/>
  <c r="K10" i="15"/>
  <c r="M10" i="15"/>
  <c r="P10" i="15"/>
  <c r="I10" i="15"/>
  <c r="H3" i="12"/>
  <c r="F3" i="12"/>
  <c r="K4" i="15"/>
  <c r="N4" i="15"/>
  <c r="P4" i="15"/>
  <c r="M4" i="15"/>
  <c r="B4" i="15"/>
  <c r="I4" i="15"/>
  <c r="O4" i="15"/>
  <c r="L4" i="15"/>
  <c r="AD10" i="11"/>
  <c r="Y11" i="11"/>
  <c r="J8" i="15"/>
  <c r="AD6" i="11"/>
  <c r="X7" i="11"/>
  <c r="AD14" i="11"/>
  <c r="AA15" i="11"/>
  <c r="J12" i="15"/>
  <c r="AD15" i="11" a="1"/>
  <c r="AD11" i="11" a="1"/>
  <c r="AB63" i="11" l="1"/>
  <c r="Z63" i="11"/>
  <c r="AC63" i="11"/>
  <c r="F10" i="15"/>
  <c r="F15" i="15"/>
  <c r="F2" i="15"/>
  <c r="F7" i="15"/>
  <c r="F14" i="15"/>
  <c r="F5" i="15"/>
  <c r="F13" i="15"/>
  <c r="F4" i="15"/>
  <c r="F11" i="15"/>
  <c r="F8" i="15"/>
  <c r="F3" i="15"/>
  <c r="F9" i="15"/>
  <c r="F12" i="15"/>
  <c r="A5" i="15"/>
  <c r="X8" i="11"/>
  <c r="X9" i="11" s="1"/>
  <c r="X10" i="11" s="1"/>
  <c r="X11" i="11" s="1"/>
  <c r="X12" i="11" s="1"/>
  <c r="X13" i="11" s="1"/>
  <c r="X14" i="11" s="1"/>
  <c r="X15" i="11" s="1"/>
  <c r="X16" i="11" s="1"/>
  <c r="X17" i="11" s="1"/>
  <c r="X18" i="11" s="1"/>
  <c r="X19" i="11" s="1"/>
  <c r="X20" i="11" s="1"/>
  <c r="X21" i="11" s="1"/>
  <c r="X22" i="11" s="1"/>
  <c r="X23" i="11" s="1"/>
  <c r="X24" i="11" s="1"/>
  <c r="X25" i="11" s="1"/>
  <c r="X26" i="11" s="1"/>
  <c r="X27" i="11" s="1"/>
  <c r="X28" i="11" s="1"/>
  <c r="X29" i="11" s="1"/>
  <c r="X30" i="11" s="1"/>
  <c r="X31" i="11" s="1"/>
  <c r="X32" i="11" s="1"/>
  <c r="X33" i="11" s="1"/>
  <c r="X34" i="11" s="1"/>
  <c r="X35" i="11" s="1"/>
  <c r="X36" i="11" s="1"/>
  <c r="X37" i="11" s="1"/>
  <c r="X38" i="11" s="1"/>
  <c r="X39" i="11" s="1"/>
  <c r="X40" i="11" s="1"/>
  <c r="X41" i="11" s="1"/>
  <c r="X42" i="11" s="1"/>
  <c r="X43" i="11" s="1"/>
  <c r="X44" i="11" s="1"/>
  <c r="X45" i="11" s="1"/>
  <c r="X46" i="11" s="1"/>
  <c r="X47" i="11" s="1"/>
  <c r="AD11" i="11"/>
  <c r="Y12" i="11"/>
  <c r="Y13" i="11" s="1"/>
  <c r="Y14" i="11" s="1"/>
  <c r="Y15" i="11" s="1"/>
  <c r="Y16" i="11" s="1"/>
  <c r="Y17" i="11" s="1"/>
  <c r="Y18" i="11" s="1"/>
  <c r="Y19" i="11" s="1"/>
  <c r="Y20" i="11" s="1"/>
  <c r="Y21" i="11" s="1"/>
  <c r="Y22" i="11" s="1"/>
  <c r="Y23" i="11" s="1"/>
  <c r="Y24" i="11" s="1"/>
  <c r="Y25" i="11" s="1"/>
  <c r="Y26" i="11" s="1"/>
  <c r="Y27" i="11" s="1"/>
  <c r="Y28" i="11" s="1"/>
  <c r="Y29" i="11" s="1"/>
  <c r="Y30" i="11" s="1"/>
  <c r="Y31" i="11" s="1"/>
  <c r="Y32" i="11" s="1"/>
  <c r="Y33" i="11" s="1"/>
  <c r="Y34" i="11" s="1"/>
  <c r="Y35" i="11" s="1"/>
  <c r="Y36" i="11" s="1"/>
  <c r="Y37" i="11" s="1"/>
  <c r="Y38" i="11" s="1"/>
  <c r="Y39" i="11" s="1"/>
  <c r="Y40" i="11" s="1"/>
  <c r="Y41" i="11" s="1"/>
  <c r="Y42" i="11" s="1"/>
  <c r="Y43" i="11" s="1"/>
  <c r="Y44" i="11" s="1"/>
  <c r="Y45" i="11" s="1"/>
  <c r="Y46" i="11" s="1"/>
  <c r="Y47" i="11" s="1"/>
  <c r="J9" i="15"/>
  <c r="J5" i="15"/>
  <c r="AD15" i="11"/>
  <c r="AA16" i="11"/>
  <c r="J13" i="15"/>
  <c r="AD16" i="11" a="1"/>
  <c r="Y48" i="11" l="1"/>
  <c r="Y49" i="11" s="1"/>
  <c r="X48" i="11"/>
  <c r="X49" i="11" s="1"/>
  <c r="A6" i="15"/>
  <c r="J10" i="15"/>
  <c r="AD16" i="11"/>
  <c r="AA17" i="11"/>
  <c r="AA18" i="11" s="1"/>
  <c r="AA19" i="11" s="1"/>
  <c r="AA20" i="11" s="1"/>
  <c r="AA21" i="11" s="1"/>
  <c r="AA22" i="11" s="1"/>
  <c r="AA23" i="11" s="1"/>
  <c r="AA24" i="11" s="1"/>
  <c r="AA25" i="11" s="1"/>
  <c r="AA26" i="11" s="1"/>
  <c r="AA27" i="11" s="1"/>
  <c r="AA28" i="11" s="1"/>
  <c r="AA29" i="11" s="1"/>
  <c r="AA30" i="11" s="1"/>
  <c r="AA31" i="11" s="1"/>
  <c r="AA32" i="11" s="1"/>
  <c r="AA33" i="11" s="1"/>
  <c r="AA34" i="11" s="1"/>
  <c r="AA35" i="11" s="1"/>
  <c r="AA36" i="11" s="1"/>
  <c r="AA37" i="11" s="1"/>
  <c r="AA38" i="11" s="1"/>
  <c r="AA39" i="11" s="1"/>
  <c r="AA40" i="11" s="1"/>
  <c r="AA41" i="11" s="1"/>
  <c r="AA42" i="11" s="1"/>
  <c r="AA43" i="11" s="1"/>
  <c r="AA44" i="11" s="1"/>
  <c r="AA45" i="11" s="1"/>
  <c r="AA46" i="11" s="1"/>
  <c r="AA47" i="11" s="1"/>
  <c r="J14" i="15"/>
  <c r="X61" i="11" l="1"/>
  <c r="X62" i="11" s="1"/>
  <c r="X50" i="11"/>
  <c r="X51" i="11" s="1"/>
  <c r="X52" i="11" s="1"/>
  <c r="X53" i="11" s="1"/>
  <c r="X54" i="11" s="1"/>
  <c r="X55" i="11" s="1"/>
  <c r="X56" i="11" s="1"/>
  <c r="X57" i="11" s="1"/>
  <c r="X58" i="11" s="1"/>
  <c r="X59" i="11" s="1"/>
  <c r="X60" i="11" s="1"/>
  <c r="Y61" i="11"/>
  <c r="Y62" i="11" s="1"/>
  <c r="Y50" i="11"/>
  <c r="Y51" i="11" s="1"/>
  <c r="Y52" i="11" s="1"/>
  <c r="Y53" i="11" s="1"/>
  <c r="Y54" i="11" s="1"/>
  <c r="Y55" i="11" s="1"/>
  <c r="Y56" i="11" s="1"/>
  <c r="Y57" i="11" s="1"/>
  <c r="Y58" i="11" s="1"/>
  <c r="Y59" i="11" s="1"/>
  <c r="Y60" i="11" s="1"/>
  <c r="AA48" i="11"/>
  <c r="AA49" i="11" s="1"/>
  <c r="A7" i="15"/>
  <c r="J15" i="15"/>
  <c r="Y63" i="11" l="1"/>
  <c r="AA61" i="11"/>
  <c r="AA62" i="11" s="1"/>
  <c r="AA50" i="11"/>
  <c r="AA51" i="11" s="1"/>
  <c r="AA52" i="11" s="1"/>
  <c r="AA53" i="11" s="1"/>
  <c r="AA54" i="11" s="1"/>
  <c r="AA55" i="11" s="1"/>
  <c r="AA56" i="11" s="1"/>
  <c r="AA57" i="11" s="1"/>
  <c r="AA58" i="11" s="1"/>
  <c r="AA59" i="11" s="1"/>
  <c r="AA60" i="11" s="1"/>
  <c r="X63" i="11"/>
  <c r="A8" i="15"/>
  <c r="AA63" i="11" l="1"/>
  <c r="M67" i="11" s="1"/>
  <c r="A9" i="15"/>
  <c r="M70" i="11" l="1"/>
  <c r="M69" i="11"/>
  <c r="A10" i="15"/>
  <c r="A11" i="15" l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P2" i="17" l="1"/>
  <c r="D2" i="17"/>
  <c r="M2" i="17"/>
  <c r="J2" i="17"/>
  <c r="F2" i="17"/>
  <c r="L2" i="17"/>
  <c r="N2" i="17"/>
  <c r="C2" i="17"/>
  <c r="I2" i="17"/>
  <c r="B2" i="17"/>
  <c r="A3" i="17" s="1"/>
  <c r="K2" i="17"/>
  <c r="O2" i="17"/>
  <c r="O3" i="17" l="1"/>
  <c r="J3" i="17"/>
  <c r="C3" i="17"/>
  <c r="K3" i="17"/>
  <c r="L3" i="17"/>
  <c r="F3" i="17"/>
  <c r="P3" i="17"/>
  <c r="B3" i="17"/>
  <c r="A4" i="17" s="1"/>
  <c r="N3" i="17"/>
  <c r="I3" i="17"/>
  <c r="M3" i="17"/>
  <c r="D3" i="17"/>
  <c r="I4" i="17" l="1"/>
  <c r="F4" i="17"/>
  <c r="B4" i="17"/>
  <c r="A5" i="17" s="1"/>
  <c r="K4" i="17"/>
  <c r="N4" i="17"/>
  <c r="D4" i="17"/>
  <c r="C4" i="17"/>
  <c r="O4" i="17"/>
  <c r="L4" i="17"/>
  <c r="J4" i="17"/>
  <c r="P4" i="17"/>
  <c r="M4" i="17"/>
  <c r="D5" i="17" l="1"/>
  <c r="B5" i="17"/>
  <c r="A6" i="17" s="1"/>
  <c r="O5" i="17"/>
  <c r="N5" i="17"/>
  <c r="K5" i="17"/>
  <c r="F5" i="17"/>
  <c r="C5" i="17"/>
  <c r="P5" i="17"/>
  <c r="J5" i="17"/>
  <c r="I5" i="17"/>
  <c r="M5" i="17"/>
  <c r="L5" i="17"/>
  <c r="C6" i="17" l="1"/>
  <c r="K6" i="17"/>
  <c r="O6" i="17"/>
  <c r="F6" i="17"/>
  <c r="N6" i="17"/>
  <c r="D6" i="17"/>
  <c r="I6" i="17"/>
  <c r="M6" i="17"/>
  <c r="B6" i="17"/>
  <c r="A7" i="17" s="1"/>
  <c r="J6" i="17"/>
  <c r="P6" i="17"/>
  <c r="L6" i="17"/>
  <c r="B7" i="17" l="1"/>
  <c r="A8" i="17" s="1"/>
  <c r="F7" i="17"/>
  <c r="L7" i="17"/>
  <c r="P7" i="17"/>
  <c r="K7" i="17"/>
  <c r="I7" i="17"/>
  <c r="D7" i="17"/>
  <c r="J7" i="17"/>
  <c r="N7" i="17"/>
  <c r="C7" i="17"/>
  <c r="O7" i="17"/>
  <c r="M7" i="17"/>
  <c r="C8" i="17" l="1"/>
  <c r="O8" i="17"/>
  <c r="F8" i="17"/>
  <c r="I8" i="17"/>
  <c r="M8" i="17"/>
  <c r="D8" i="17"/>
  <c r="P8" i="17"/>
  <c r="J8" i="17"/>
  <c r="N8" i="17"/>
  <c r="K8" i="17"/>
  <c r="L8" i="17"/>
  <c r="B8" i="17"/>
  <c r="A9" i="17" s="1"/>
  <c r="J9" i="17" l="1"/>
  <c r="B9" i="17"/>
  <c r="A10" i="17" s="1"/>
  <c r="F9" i="17"/>
  <c r="L9" i="17"/>
  <c r="P9" i="17"/>
  <c r="M9" i="17"/>
  <c r="K9" i="17"/>
  <c r="D9" i="17"/>
  <c r="N9" i="17"/>
  <c r="I9" i="17"/>
  <c r="C9" i="17"/>
  <c r="O9" i="17"/>
  <c r="N10" i="17" l="1"/>
  <c r="I10" i="17"/>
  <c r="M10" i="17"/>
  <c r="B10" i="17"/>
  <c r="A11" i="17" s="1"/>
  <c r="J10" i="17"/>
  <c r="D10" i="17"/>
  <c r="P10" i="17"/>
  <c r="C10" i="17"/>
  <c r="K10" i="17"/>
  <c r="O10" i="17"/>
  <c r="F10" i="17"/>
  <c r="L10" i="17"/>
  <c r="B11" i="17" l="1"/>
  <c r="A12" i="17" s="1"/>
  <c r="F11" i="17"/>
  <c r="L11" i="17"/>
  <c r="P11" i="17"/>
  <c r="K11" i="17"/>
  <c r="M11" i="17"/>
  <c r="D11" i="17"/>
  <c r="J11" i="17"/>
  <c r="N11" i="17"/>
  <c r="C11" i="17"/>
  <c r="O11" i="17"/>
  <c r="I11" i="17"/>
  <c r="C12" i="17" l="1"/>
  <c r="K12" i="17"/>
  <c r="O12" i="17"/>
  <c r="L12" i="17"/>
  <c r="F12" i="17"/>
  <c r="B12" i="17"/>
  <c r="A13" i="17" s="1"/>
  <c r="N12" i="17"/>
  <c r="I12" i="17"/>
  <c r="M12" i="17"/>
  <c r="D12" i="17"/>
  <c r="P12" i="17"/>
  <c r="J12" i="17"/>
  <c r="B13" i="17" l="1"/>
  <c r="A14" i="17" s="1"/>
  <c r="L13" i="17"/>
  <c r="M13" i="17"/>
  <c r="D13" i="17"/>
  <c r="J13" i="17"/>
  <c r="N13" i="17"/>
  <c r="I13" i="17"/>
  <c r="O13" i="17"/>
  <c r="K13" i="17"/>
  <c r="F13" i="17"/>
  <c r="P13" i="17"/>
  <c r="C13" i="17"/>
  <c r="C14" i="17" l="1"/>
  <c r="F14" i="17"/>
  <c r="L14" i="17"/>
  <c r="P14" i="17"/>
  <c r="O14" i="17"/>
  <c r="I14" i="17"/>
  <c r="B14" i="17"/>
  <c r="A15" i="17" s="1"/>
  <c r="N14" i="17"/>
  <c r="K14" i="17"/>
  <c r="D14" i="17"/>
  <c r="M14" i="17"/>
  <c r="J14" i="17"/>
  <c r="C15" i="17" l="1"/>
  <c r="K15" i="17"/>
  <c r="O15" i="17"/>
  <c r="L15" i="17"/>
  <c r="B15" i="17"/>
  <c r="A16" i="17" s="1"/>
  <c r="J15" i="17"/>
  <c r="M15" i="17"/>
  <c r="D15" i="17"/>
  <c r="P15" i="17"/>
  <c r="F15" i="17"/>
  <c r="N15" i="17"/>
  <c r="I15" i="17"/>
  <c r="B16" i="17" l="1"/>
  <c r="A17" i="17" s="1"/>
  <c r="F16" i="17"/>
  <c r="L16" i="17"/>
  <c r="P16" i="17"/>
  <c r="M16" i="17"/>
  <c r="K16" i="17"/>
  <c r="D16" i="17"/>
  <c r="J16" i="17"/>
  <c r="N16" i="17"/>
  <c r="I16" i="17"/>
  <c r="C16" i="17"/>
  <c r="O16" i="17"/>
  <c r="C17" i="17" l="1"/>
  <c r="K17" i="17"/>
  <c r="F17" i="17"/>
  <c r="N17" i="17"/>
  <c r="I17" i="17"/>
  <c r="M17" i="17"/>
  <c r="B17" i="17"/>
  <c r="A18" i="17" s="1"/>
  <c r="J17" i="17"/>
  <c r="D17" i="17"/>
  <c r="P17" i="17"/>
  <c r="O17" i="17"/>
  <c r="L17" i="17"/>
  <c r="B18" i="17" l="1"/>
  <c r="A19" i="17" s="1"/>
  <c r="F18" i="17"/>
  <c r="L18" i="17"/>
  <c r="P18" i="17"/>
  <c r="K18" i="17"/>
  <c r="I18" i="17"/>
  <c r="J18" i="17"/>
  <c r="C18" i="17"/>
  <c r="M18" i="17"/>
  <c r="D18" i="17"/>
  <c r="N18" i="17"/>
  <c r="O18" i="17"/>
  <c r="C19" i="17" l="1"/>
  <c r="K19" i="17"/>
  <c r="O19" i="17"/>
  <c r="L19" i="17"/>
  <c r="B19" i="17"/>
  <c r="A20" i="17" s="1"/>
  <c r="J19" i="17"/>
  <c r="I19" i="17"/>
  <c r="M19" i="17"/>
  <c r="D19" i="17"/>
  <c r="P19" i="17"/>
  <c r="F19" i="17"/>
  <c r="N19" i="17"/>
  <c r="D20" i="17" l="1"/>
  <c r="J20" i="17"/>
  <c r="N20" i="17"/>
  <c r="I20" i="17"/>
  <c r="C20" i="17"/>
  <c r="O20" i="17"/>
  <c r="B20" i="17"/>
  <c r="A21" i="17" s="1"/>
  <c r="F20" i="17"/>
  <c r="L20" i="17"/>
  <c r="P20" i="17"/>
  <c r="M20" i="17"/>
  <c r="K20" i="17"/>
  <c r="I21" i="17" l="1"/>
  <c r="M21" i="17"/>
  <c r="B21" i="17"/>
  <c r="A22" i="17" s="1"/>
  <c r="J21" i="17"/>
  <c r="D21" i="17"/>
  <c r="P21" i="17"/>
  <c r="C21" i="17"/>
  <c r="K21" i="17"/>
  <c r="O21" i="17"/>
  <c r="F21" i="17"/>
  <c r="N21" i="17"/>
  <c r="L21" i="17"/>
  <c r="D22" i="17" l="1"/>
  <c r="J22" i="17"/>
  <c r="N22" i="17"/>
  <c r="C22" i="17"/>
  <c r="O22" i="17"/>
  <c r="M22" i="17"/>
  <c r="B22" i="17"/>
  <c r="A23" i="17" s="1"/>
  <c r="F22" i="17"/>
  <c r="L22" i="17"/>
  <c r="P22" i="17"/>
  <c r="K22" i="17"/>
  <c r="I22" i="17"/>
  <c r="C23" i="17" l="1"/>
  <c r="K23" i="17"/>
  <c r="O23" i="17"/>
  <c r="L23" i="17"/>
  <c r="J23" i="17"/>
  <c r="I23" i="17"/>
  <c r="M23" i="17"/>
  <c r="D23" i="17"/>
  <c r="P23" i="17"/>
  <c r="F23" i="17"/>
  <c r="N23" i="17"/>
  <c r="B23" i="17"/>
  <c r="A24" i="17" s="1"/>
  <c r="B24" i="17" l="1"/>
  <c r="A25" i="17" s="1"/>
  <c r="F24" i="17"/>
  <c r="L24" i="17"/>
  <c r="M24" i="17"/>
  <c r="K24" i="17"/>
  <c r="D24" i="17"/>
  <c r="J24" i="17"/>
  <c r="N24" i="17"/>
  <c r="I24" i="17"/>
  <c r="C24" i="17"/>
  <c r="O24" i="17"/>
  <c r="P24" i="17"/>
  <c r="C25" i="17" l="1"/>
  <c r="K25" i="17"/>
  <c r="O25" i="17"/>
  <c r="F25" i="17"/>
  <c r="N25" i="17"/>
  <c r="L25" i="17"/>
  <c r="I25" i="17"/>
  <c r="M25" i="17"/>
  <c r="B25" i="17"/>
  <c r="A26" i="17" s="1"/>
  <c r="J25" i="17"/>
  <c r="D25" i="17"/>
  <c r="P25" i="17"/>
  <c r="K26" i="17" l="1"/>
  <c r="D26" i="17"/>
  <c r="J26" i="17"/>
  <c r="N26" i="17"/>
  <c r="C26" i="17"/>
  <c r="O26" i="17"/>
  <c r="M26" i="17"/>
  <c r="B26" i="17"/>
  <c r="A27" i="17" s="1"/>
  <c r="F26" i="17"/>
  <c r="L26" i="17"/>
  <c r="P26" i="17"/>
  <c r="I26" i="17"/>
  <c r="C27" i="17" l="1"/>
  <c r="K27" i="17"/>
  <c r="O27" i="17"/>
  <c r="L27" i="17"/>
  <c r="B27" i="17"/>
  <c r="A28" i="17" s="1"/>
  <c r="J27" i="17"/>
  <c r="I27" i="17"/>
  <c r="M27" i="17"/>
  <c r="D27" i="17"/>
  <c r="P27" i="17"/>
  <c r="F27" i="17"/>
  <c r="N27" i="17"/>
  <c r="B28" i="17" l="1"/>
  <c r="A29" i="17" s="1"/>
  <c r="F28" i="17"/>
  <c r="L28" i="17"/>
  <c r="P28" i="17"/>
  <c r="M28" i="17"/>
  <c r="K28" i="17"/>
  <c r="D28" i="17"/>
  <c r="J28" i="17"/>
  <c r="N28" i="17"/>
  <c r="I28" i="17"/>
  <c r="C28" i="17"/>
  <c r="O28" i="17"/>
  <c r="K29" i="17" l="1"/>
  <c r="N29" i="17"/>
  <c r="I29" i="17"/>
  <c r="M29" i="17"/>
  <c r="B29" i="17"/>
  <c r="A30" i="17" s="1"/>
  <c r="J29" i="17"/>
  <c r="D29" i="17"/>
  <c r="P29" i="17"/>
  <c r="C29" i="17"/>
  <c r="O29" i="17"/>
  <c r="F29" i="17"/>
  <c r="L29" i="17"/>
  <c r="D30" i="17" l="1"/>
  <c r="J30" i="17"/>
  <c r="N30" i="17"/>
  <c r="C30" i="17"/>
  <c r="O30" i="17"/>
  <c r="M30" i="17"/>
  <c r="B30" i="17"/>
  <c r="A31" i="17" s="1"/>
  <c r="F30" i="17"/>
  <c r="L30" i="17"/>
  <c r="P30" i="17"/>
  <c r="K30" i="17"/>
  <c r="I30" i="17"/>
  <c r="C31" i="17" l="1"/>
  <c r="I31" i="17"/>
  <c r="M31" i="17"/>
  <c r="B31" i="17"/>
  <c r="A32" i="17" s="1"/>
  <c r="J31" i="17"/>
  <c r="N31" i="17"/>
  <c r="D31" i="17"/>
  <c r="K31" i="17"/>
  <c r="O31" i="17"/>
  <c r="F31" i="17"/>
  <c r="L31" i="17"/>
  <c r="P31" i="17"/>
  <c r="D32" i="17" l="1"/>
  <c r="J32" i="17"/>
  <c r="N32" i="17"/>
  <c r="C32" i="17"/>
  <c r="K32" i="17"/>
  <c r="O32" i="17"/>
  <c r="B32" i="17"/>
  <c r="A33" i="17" s="1"/>
  <c r="F32" i="17"/>
  <c r="L32" i="17"/>
  <c r="P32" i="17"/>
  <c r="I32" i="17"/>
  <c r="M32" i="17"/>
  <c r="N33" i="17" l="1"/>
  <c r="I33" i="17"/>
  <c r="M33" i="17"/>
  <c r="B33" i="17"/>
  <c r="A34" i="17" s="1"/>
  <c r="F33" i="17"/>
  <c r="L33" i="17"/>
  <c r="P33" i="17"/>
  <c r="C33" i="17"/>
  <c r="K33" i="17"/>
  <c r="O33" i="17"/>
  <c r="D33" i="17"/>
  <c r="J33" i="17"/>
  <c r="D34" i="17" l="1"/>
  <c r="J34" i="17"/>
  <c r="N34" i="17"/>
  <c r="C34" i="17"/>
  <c r="K34" i="17"/>
  <c r="O34" i="17"/>
  <c r="B34" i="17"/>
  <c r="A35" i="17" s="1"/>
  <c r="F34" i="17"/>
  <c r="L34" i="17"/>
  <c r="P34" i="17"/>
  <c r="I34" i="17"/>
  <c r="M34" i="17"/>
  <c r="I35" i="17" l="1"/>
  <c r="M35" i="17"/>
  <c r="B35" i="17"/>
  <c r="A36" i="17" s="1"/>
  <c r="F35" i="17"/>
  <c r="L35" i="17"/>
  <c r="P35" i="17"/>
  <c r="C35" i="17"/>
  <c r="K35" i="17"/>
  <c r="O35" i="17"/>
  <c r="D35" i="17"/>
  <c r="J35" i="17"/>
  <c r="N35" i="17"/>
  <c r="B36" i="17" l="1"/>
  <c r="A37" i="17" s="1"/>
  <c r="F36" i="17"/>
  <c r="L36" i="17"/>
  <c r="P36" i="17"/>
  <c r="M36" i="17"/>
  <c r="D36" i="17"/>
  <c r="J36" i="17"/>
  <c r="N36" i="17"/>
  <c r="C36" i="17"/>
  <c r="K36" i="17"/>
  <c r="O36" i="17"/>
  <c r="I36" i="17"/>
  <c r="C37" i="17" l="1"/>
  <c r="K37" i="17"/>
  <c r="O37" i="17"/>
  <c r="D37" i="17"/>
  <c r="J37" i="17"/>
  <c r="N37" i="17"/>
  <c r="I37" i="17"/>
  <c r="M37" i="17"/>
  <c r="B37" i="17"/>
  <c r="F37" i="17"/>
  <c r="L37" i="17"/>
  <c r="P37" i="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3DF0310-F886-4BEE-9C2F-76557B5615CC}" keepAlive="1" name="クエリ - 126記録会チーム - 126記録会チーム" description="ブック内の '126記録会チーム - 126記録会チーム' クエリへの接続です。" type="5" refreshedVersion="7" background="1" saveData="1">
    <dbPr connection="Provider=Microsoft.Mashup.OleDb.1;Data Source=$Workbook$;Location=&quot;126記録会チーム - 126記録会チーム&quot;;Extended Properties=&quot;&quot;" command="SELECT * FROM [126記録会チーム - 126記録会チーム]"/>
  </connection>
  <connection id="2" xr16:uid="{D1187693-5341-4671-92D5-9228520E6965}" keepAlive="1" name="クエリ - 126記録会競技者 - 126記録会競技者" description="ブック内の '126記録会競技者 - 126記録会競技者' クエリへの接続です。" type="5" refreshedVersion="7" background="1" saveData="1">
    <dbPr connection="Provider=Microsoft.Mashup.OleDb.1;Data Source=$Workbook$;Location=&quot;126記録会競技者 - 126記録会競技者&quot;;Extended Properties=&quot;&quot;" command="SELECT * FROM [126記録会競技者 - 126記録会競技者]"/>
  </connection>
  <connection id="3" xr16:uid="{C9D9590F-55F0-494C-8B2F-DB43EA1D9FCA}" keepAlive="1" name="クエリ - 126記録会競技者 - 126記録会競技者 (2)" description="ブック内の '126記録会競技者 - 126記録会競技者 (2)' クエリへの接続です。" type="5" refreshedVersion="0" background="1">
    <dbPr connection="Provider=Microsoft.Mashup.OleDb.1;Data Source=$Workbook$;Location=&quot;126記録会競技者 - 126記録会競技者 (2)&quot;;Extended Properties=&quot;&quot;" command="SELECT * FROM [126記録会競技者 - 126記録会競技者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<sst xmlns="http://schemas.openxmlformats.org/spreadsheetml/2006/main" count="393" uniqueCount="301">
  <si>
    <t>競技コード</t>
  </si>
  <si>
    <t>種目コード</t>
  </si>
  <si>
    <t>種別コード</t>
  </si>
  <si>
    <t>性別コード</t>
  </si>
  <si>
    <t>競技名</t>
  </si>
  <si>
    <t>競技名カナ</t>
  </si>
  <si>
    <t>競技名正式名称</t>
  </si>
  <si>
    <t>競技名英字</t>
  </si>
  <si>
    <t>標準記録A</t>
  </si>
  <si>
    <t>標準記録B</t>
  </si>
  <si>
    <t>記録FLGA</t>
  </si>
  <si>
    <t>記録FLGB</t>
  </si>
  <si>
    <t>中学1年男子100m</t>
  </si>
  <si>
    <t>ﾁｭｳｶﾞｸ1ﾈﾝﾀﾞﾝｼ100m</t>
  </si>
  <si>
    <t xml:space="preserve"> Men</t>
  </si>
  <si>
    <t>中学2年男子100m</t>
  </si>
  <si>
    <t>ﾁｭｳｶﾞｸ2ﾈﾝﾀﾞﾝｼ100m</t>
  </si>
  <si>
    <t>中学3年男子100m</t>
  </si>
  <si>
    <t>ﾁｭｳｶﾞｸ3ﾈﾝﾀﾞﾝｼ100m</t>
  </si>
  <si>
    <t>中学共通男子200m</t>
  </si>
  <si>
    <t>ﾁｭｳｶﾞｸｷｮｳﾂｳﾀﾞﾝｼ200m</t>
  </si>
  <si>
    <t>中学共通男子400m</t>
  </si>
  <si>
    <t>ﾁｭｳｶﾞｸｷｮｳﾂｳﾀﾞﾝｼ400m</t>
  </si>
  <si>
    <t>中学共通男子800m</t>
  </si>
  <si>
    <t>ﾁｭｳｶﾞｸｷｮｳﾂｳﾀﾞﾝｼ800m</t>
  </si>
  <si>
    <t>中学共通男子1500m</t>
  </si>
  <si>
    <t>ﾁｭｳｶﾞｸｷｮｳﾂｳﾀﾞﾝｼ1500m</t>
  </si>
  <si>
    <t>中学共通男子3000m</t>
  </si>
  <si>
    <t>ﾁｭｳｶﾞｸｷｮｳﾂｳﾀﾞﾝｼ3000m</t>
  </si>
  <si>
    <t>中学共通男子110mH(0.914m)</t>
  </si>
  <si>
    <t>ﾁｭｳｶﾞｸｷｮｳﾂｳﾀﾞﾝｼ110mH(0.914m)</t>
  </si>
  <si>
    <t>中学共通男子4X100mR</t>
  </si>
  <si>
    <t>ﾁｭｳｶﾞｸｷｮｳﾂｳﾀﾞﾝｼ4X100mR</t>
  </si>
  <si>
    <t>中学共通男子走高跳</t>
  </si>
  <si>
    <t>ﾁｭｳｶﾞｸｷｮｳﾂｳﾀﾞﾝｼﾊｼﾘﾀｶﾄﾋﾞ</t>
  </si>
  <si>
    <t>中学共通男子走幅跳</t>
  </si>
  <si>
    <t>ﾁｭｳｶﾞｸｷｮｳﾂｳﾀﾞﾝｼﾊｼﾘﾊﾊﾞﾄﾋﾞ</t>
  </si>
  <si>
    <t>中学共通男子砲丸投(5.000kg)</t>
  </si>
  <si>
    <t>ﾁｭｳｶﾞｸｷｮｳﾂｳﾀﾞﾝｼﾎｳｶﾞﾝﾅｹﾞ(5.000kg)</t>
  </si>
  <si>
    <t>中学共通男子ジャベリックスロｰ</t>
  </si>
  <si>
    <t>ﾁｭｳｶﾞｸｷｮｳﾂｳﾀﾞﾝｼｼﾞｬﾍﾞﾘｯｸｽﾛｰ</t>
  </si>
  <si>
    <t>中学1年女子100m</t>
  </si>
  <si>
    <t>ﾁｭｳｶﾞｸ1ﾈﾝｼﾞｮｼ100m</t>
  </si>
  <si>
    <t xml:space="preserve"> Women</t>
  </si>
  <si>
    <t>中学2年女子100m</t>
  </si>
  <si>
    <t>ﾁｭｳｶﾞｸ2ﾈﾝｼﾞｮｼ100m</t>
  </si>
  <si>
    <t>中学3年女子100m</t>
  </si>
  <si>
    <t>ﾁｭｳｶﾞｸ3ﾈﾝｼﾞｮｼ100m</t>
  </si>
  <si>
    <t>中学共通女子200m</t>
  </si>
  <si>
    <t>ﾁｭｳｶﾞｸｷｮｳﾂｳｼﾞｮｼ200m</t>
  </si>
  <si>
    <t>中学共通女子800m</t>
  </si>
  <si>
    <t>ﾁｭｳｶﾞｸｷｮｳﾂｳｼﾞｮｼ800m</t>
  </si>
  <si>
    <t>中学共通女子1500m</t>
  </si>
  <si>
    <t>ﾁｭｳｶﾞｸｷｮｳﾂｳｼﾞｮｼ1500m</t>
  </si>
  <si>
    <t>中学共通女子100mH(0.762m)</t>
  </si>
  <si>
    <t>ﾁｭｳｶﾞｸｷｮｳﾂｳｼﾞｮｼ100mH(0.762m)</t>
  </si>
  <si>
    <t>中学共通女子4X100mR</t>
  </si>
  <si>
    <t>ﾁｭｳｶﾞｸｷｮｳﾂｳｼﾞｮｼ4X100mR</t>
  </si>
  <si>
    <t>中学共通女子走高跳</t>
  </si>
  <si>
    <t>ﾁｭｳｶﾞｸｷｮｳﾂｳｼﾞｮｼﾊｼﾘﾀｶﾄﾋﾞ</t>
  </si>
  <si>
    <t>中学共通女子走幅跳</t>
  </si>
  <si>
    <t>ﾁｭｳｶﾞｸｷｮｳﾂｳｼﾞｮｼﾊｼﾘﾊﾊﾞﾄﾋﾞ</t>
  </si>
  <si>
    <t>中学共通女子砲丸投(2.721kg)</t>
  </si>
  <si>
    <t>ﾁｭｳｶﾞｸｷｮｳﾂｳｼﾞｮｼﾎｳｶﾞﾝﾅｹﾞ(2.721kg)</t>
  </si>
  <si>
    <t>中学共通女子ジャベリックスロｰ</t>
  </si>
  <si>
    <t>ﾁｭｳｶﾞｸｷｮｳﾂｳｼﾞｮｼｼﾞｬﾍﾞﾘｯｸｽﾛｰ</t>
  </si>
  <si>
    <t>氏名</t>
    <rPh sb="0" eb="2">
      <t>シメイ</t>
    </rPh>
    <phoneticPr fontId="1"/>
  </si>
  <si>
    <t>学年</t>
    <rPh sb="0" eb="2">
      <t>ガクネン</t>
    </rPh>
    <phoneticPr fontId="1"/>
  </si>
  <si>
    <t>分</t>
    <rPh sb="0" eb="1">
      <t>フン</t>
    </rPh>
    <phoneticPr fontId="1"/>
  </si>
  <si>
    <t>ナンバー</t>
    <phoneticPr fontId="4"/>
  </si>
  <si>
    <t>姓</t>
    <rPh sb="0" eb="1">
      <t>セイ</t>
    </rPh>
    <phoneticPr fontId="4"/>
  </si>
  <si>
    <t>名</t>
    <rPh sb="0" eb="1">
      <t>ナ</t>
    </rPh>
    <phoneticPr fontId="4"/>
  </si>
  <si>
    <t>支部</t>
    <rPh sb="0" eb="2">
      <t>シブ</t>
    </rPh>
    <phoneticPr fontId="4"/>
  </si>
  <si>
    <t>所属</t>
    <rPh sb="0" eb="2">
      <t>ショゾク</t>
    </rPh>
    <phoneticPr fontId="4"/>
  </si>
  <si>
    <t>学年</t>
    <rPh sb="0" eb="2">
      <t>ガクネン</t>
    </rPh>
    <phoneticPr fontId="4"/>
  </si>
  <si>
    <t>登録日</t>
    <rPh sb="0" eb="3">
      <t>トウロクビ</t>
    </rPh>
    <phoneticPr fontId="4"/>
  </si>
  <si>
    <t>備考</t>
    <rPh sb="0" eb="2">
      <t>ビコウ</t>
    </rPh>
    <phoneticPr fontId="4"/>
  </si>
  <si>
    <t>備考２</t>
    <rPh sb="0" eb="2">
      <t>ビコウ</t>
    </rPh>
    <phoneticPr fontId="4"/>
  </si>
  <si>
    <t>ﾌﾘｶﾞﾅ(姓)</t>
    <rPh sb="6" eb="7">
      <t>セイ</t>
    </rPh>
    <phoneticPr fontId="4"/>
  </si>
  <si>
    <t>ﾌﾘｶﾞﾅ(名)</t>
    <rPh sb="6" eb="7">
      <t>メイ</t>
    </rPh>
    <phoneticPr fontId="4"/>
  </si>
  <si>
    <t>FAMILY NAME</t>
    <phoneticPr fontId="4"/>
  </si>
  <si>
    <t>Firstname</t>
  </si>
  <si>
    <t>Birthday</t>
    <phoneticPr fontId="4"/>
  </si>
  <si>
    <t>国籍</t>
    <rPh sb="0" eb="2">
      <t>コクセキ</t>
    </rPh>
    <phoneticPr fontId="4"/>
  </si>
  <si>
    <t>ｲﾁｶﾜ</t>
  </si>
  <si>
    <t>ナンバー</t>
  </si>
  <si>
    <t>ﾄﾐｵｶ</t>
  </si>
  <si>
    <t>ナンバー</t>
    <phoneticPr fontId="1"/>
  </si>
  <si>
    <t>秒/m</t>
    <rPh sb="0" eb="1">
      <t>ビョウ</t>
    </rPh>
    <phoneticPr fontId="1"/>
  </si>
  <si>
    <t>以下/cm</t>
    <rPh sb="0" eb="2">
      <t>イカ</t>
    </rPh>
    <phoneticPr fontId="1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</si>
  <si>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</si>
  <si>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</si>
  <si>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</si>
  <si>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</si>
  <si>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</si>
  <si>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</si>
  <si>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</si>
  <si>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競技者名英字</t>
  </si>
  <si>
    <t>国籍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</si>
  <si>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</si>
  <si>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</si>
  <si>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</si>
  <si>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</si>
  <si>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</si>
  <si>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</si>
  <si>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</si>
  <si>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</si>
  <si>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</si>
  <si>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</si>
  <si>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所属コード</t>
  </si>
  <si>
    <t>所属地コード</t>
  </si>
  <si>
    <t>所属名</t>
  </si>
  <si>
    <t>所属名カナ</t>
  </si>
  <si>
    <t>所属名略称</t>
  </si>
  <si>
    <t>所属名正式名称</t>
  </si>
  <si>
    <t>所属名英字</t>
  </si>
  <si>
    <t>ｳﾗﾔｽ</t>
  </si>
  <si>
    <t>ｼﾓｶｲﾂﾞｶ</t>
  </si>
  <si>
    <t>ﾀｶｽ</t>
  </si>
  <si>
    <t>ｺｳﾔ</t>
  </si>
  <si>
    <t>ｲﾁｶﾜｺﾞ</t>
  </si>
  <si>
    <t>ｲﾁｶﾜｻﾝ</t>
  </si>
  <si>
    <t>ｲﾁｶﾜﾖﾝ</t>
  </si>
  <si>
    <t>ｲﾁｶﾜﾆ</t>
  </si>
  <si>
    <t>ｲﾁｶﾜﾊﾁ</t>
  </si>
  <si>
    <t>ｲﾁｶﾜﾛｸ</t>
  </si>
  <si>
    <t>ｼｮｳﾜｶﾞｸｲﾝ</t>
  </si>
  <si>
    <t>ｵｵｽﾞ</t>
  </si>
  <si>
    <t>ﾂｸﾊﾞﾀﾞｲﾁｮｳｶｸ</t>
  </si>
  <si>
    <t>ﾄｳｶｲﾀﾞｲｳﾗﾔｽ</t>
  </si>
  <si>
    <t>ﾋﾉﾃﾞ</t>
  </si>
  <si>
    <t>ﾋﾉﾃﾞｶﾞｸｴﾝ</t>
  </si>
  <si>
    <t>ｲﾘﾌﾈ</t>
  </si>
  <si>
    <t>ﾐﾊﾏ</t>
  </si>
  <si>
    <t>ﾌｸｴｲ</t>
  </si>
  <si>
    <t>ﾎﾘｴ</t>
  </si>
  <si>
    <t>ﾐｮｳﾃﾞﾝ</t>
  </si>
  <si>
    <t>ｱｹﾐ</t>
  </si>
  <si>
    <t>ﾜﾖｳｺｳﾉﾀﾞｲ</t>
  </si>
  <si>
    <t>ﾌﾅﾊﾞｼｼﾊﾞﾔﾏ</t>
  </si>
  <si>
    <t>ｲﾁｶﾜﾅﾅ</t>
  </si>
  <si>
    <t>ﾐﾅﾐｷﾞｮｳﾄｸ</t>
  </si>
  <si>
    <t>ｼｵﾊﾏｶﾞｸｴﾝ</t>
  </si>
  <si>
    <t>Firstname</t>
    <phoneticPr fontId="1"/>
  </si>
  <si>
    <t>入力FLG</t>
    <rPh sb="0" eb="2">
      <t>ニュウリョク</t>
    </rPh>
    <phoneticPr fontId="1"/>
  </si>
  <si>
    <t>1年男子100m</t>
    <phoneticPr fontId="1"/>
  </si>
  <si>
    <t>2年男子100m</t>
    <phoneticPr fontId="1"/>
  </si>
  <si>
    <t>3年男子100m</t>
    <phoneticPr fontId="1"/>
  </si>
  <si>
    <t>共通男子200m</t>
    <phoneticPr fontId="1"/>
  </si>
  <si>
    <t>共通男子400m</t>
    <phoneticPr fontId="1"/>
  </si>
  <si>
    <t>共通男子800m</t>
    <phoneticPr fontId="1"/>
  </si>
  <si>
    <t>学年FLG</t>
    <rPh sb="0" eb="2">
      <t>ガクネン</t>
    </rPh>
    <phoneticPr fontId="1"/>
  </si>
  <si>
    <t>1年</t>
    <rPh sb="1" eb="2">
      <t>ネン</t>
    </rPh>
    <phoneticPr fontId="1"/>
  </si>
  <si>
    <t>2年</t>
    <rPh sb="1" eb="2">
      <t>ネン</t>
    </rPh>
    <phoneticPr fontId="1"/>
  </si>
  <si>
    <t>3年</t>
    <rPh sb="1" eb="2">
      <t>ネン</t>
    </rPh>
    <phoneticPr fontId="1"/>
  </si>
  <si>
    <t>1年2年3年</t>
    <rPh sb="1" eb="2">
      <t>ネン</t>
    </rPh>
    <rPh sb="3" eb="4">
      <t>ネン</t>
    </rPh>
    <rPh sb="5" eb="6">
      <t>ネン</t>
    </rPh>
    <phoneticPr fontId="1"/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</si>
  <si>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</si>
  <si>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</si>
  <si>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</si>
  <si>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</si>
  <si>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</si>
  <si>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</si>
  <si>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</si>
  <si>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</si>
  <si>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</si>
  <si>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</si>
  <si>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</si>
  <si>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</si>
  <si>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</si>
  <si>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</si>
  <si>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</si>
  <si>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</si>
  <si>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チームNO</t>
  </si>
  <si>
    <t>チーム名</t>
  </si>
  <si>
    <t>チーム名カナ</t>
  </si>
  <si>
    <t>チーム名略称</t>
  </si>
  <si>
    <t>チーム正式名称</t>
  </si>
  <si>
    <t>チーム名英字</t>
  </si>
  <si>
    <t>ID</t>
  </si>
  <si>
    <t>参加競技-競技コード</t>
  </si>
  <si>
    <t>参加競技-自己記録</t>
  </si>
  <si>
    <t>参加競技-オープン参加FLG</t>
  </si>
  <si>
    <t>参加競技-記録FLG</t>
  </si>
  <si>
    <t>市川浦安支部小中体連　委員長　殿</t>
    <rPh sb="0" eb="2">
      <t>イチカワ</t>
    </rPh>
    <rPh sb="2" eb="4">
      <t>ウラヤス</t>
    </rPh>
    <rPh sb="4" eb="6">
      <t>シブ</t>
    </rPh>
    <rPh sb="6" eb="7">
      <t>ショウ</t>
    </rPh>
    <rPh sb="7" eb="8">
      <t>チュウ</t>
    </rPh>
    <rPh sb="8" eb="10">
      <t>タイレン</t>
    </rPh>
    <rPh sb="11" eb="14">
      <t>イインチョウ</t>
    </rPh>
    <rPh sb="15" eb="16">
      <t>ドノ</t>
    </rPh>
    <phoneticPr fontId="1"/>
  </si>
  <si>
    <t>【一覧表作成方法】</t>
    <rPh sb="1" eb="4">
      <t>イチランヒョウ</t>
    </rPh>
    <rPh sb="4" eb="6">
      <t>サクセイ</t>
    </rPh>
    <rPh sb="6" eb="8">
      <t>ホウホウ</t>
    </rPh>
    <phoneticPr fontId="1"/>
  </si>
  <si>
    <t>ｺｳﾉﾀﾞｲｼﾞｮｼ</t>
    <phoneticPr fontId="1"/>
  </si>
  <si>
    <t>性別</t>
    <rPh sb="0" eb="2">
      <t>セイベツ</t>
    </rPh>
    <phoneticPr fontId="1"/>
  </si>
  <si>
    <t>種目１</t>
    <rPh sb="0" eb="2">
      <t>シュモク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</si>
  <si>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</si>
  <si>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</si>
  <si>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種目２</t>
    <rPh sb="0" eb="2">
      <t>シュモク</t>
    </rPh>
    <phoneticPr fontId="1"/>
  </si>
  <si>
    <t>リレー</t>
    <phoneticPr fontId="1"/>
  </si>
  <si>
    <t>Ａ</t>
    <phoneticPr fontId="1"/>
  </si>
  <si>
    <t>Ｂ</t>
    <phoneticPr fontId="1"/>
  </si>
  <si>
    <t>Ｃ</t>
    <phoneticPr fontId="1"/>
  </si>
  <si>
    <t>男Ａ</t>
    <rPh sb="0" eb="1">
      <t>オトコ</t>
    </rPh>
    <phoneticPr fontId="1"/>
  </si>
  <si>
    <t>男Ｂ</t>
    <rPh sb="0" eb="1">
      <t>オトコ</t>
    </rPh>
    <phoneticPr fontId="1"/>
  </si>
  <si>
    <t>秒</t>
    <rPh sb="0" eb="1">
      <t>ビョウ</t>
    </rPh>
    <phoneticPr fontId="1"/>
  </si>
  <si>
    <t>以下</t>
    <rPh sb="0" eb="2">
      <t>イカ</t>
    </rPh>
    <phoneticPr fontId="1"/>
  </si>
  <si>
    <t>チーム名</t>
    <rPh sb="3" eb="4">
      <t>メイ</t>
    </rPh>
    <phoneticPr fontId="1"/>
  </si>
  <si>
    <t>男Ｃ</t>
    <rPh sb="0" eb="1">
      <t>オトコ</t>
    </rPh>
    <phoneticPr fontId="1"/>
  </si>
  <si>
    <t>女Ａ</t>
    <rPh sb="0" eb="1">
      <t>オンナ</t>
    </rPh>
    <phoneticPr fontId="1"/>
  </si>
  <si>
    <t>女Ｂ</t>
    <rPh sb="0" eb="1">
      <t>オンナ</t>
    </rPh>
    <phoneticPr fontId="1"/>
  </si>
  <si>
    <t>女Ｃ</t>
    <rPh sb="0" eb="1">
      <t>オンナ</t>
    </rPh>
    <phoneticPr fontId="1"/>
  </si>
  <si>
    <t>男Ａ</t>
    <rPh sb="0" eb="1">
      <t>オトコ</t>
    </rPh>
    <phoneticPr fontId="1"/>
  </si>
  <si>
    <t>男Ｂ</t>
    <rPh sb="0" eb="1">
      <t>オトコ</t>
    </rPh>
    <phoneticPr fontId="1"/>
  </si>
  <si>
    <t>男Ｃ</t>
    <rPh sb="0" eb="1">
      <t>オトコ</t>
    </rPh>
    <phoneticPr fontId="1"/>
  </si>
  <si>
    <t>女Ａ</t>
    <rPh sb="0" eb="1">
      <t>オンナ</t>
    </rPh>
    <phoneticPr fontId="1"/>
  </si>
  <si>
    <t>女Ｂ</t>
    <rPh sb="0" eb="1">
      <t>オンナ</t>
    </rPh>
    <phoneticPr fontId="1"/>
  </si>
  <si>
    <t>女Ｃ</t>
    <rPh sb="0" eb="1">
      <t>オンナ</t>
    </rPh>
    <phoneticPr fontId="1"/>
  </si>
  <si>
    <t>性別</t>
    <rPh sb="0" eb="2">
      <t>セイベツ</t>
    </rPh>
    <phoneticPr fontId="1"/>
  </si>
  <si>
    <t>保護者の出場許諾も得ており、健康診断の結果異状がないので出場を認めます。</t>
    <phoneticPr fontId="1"/>
  </si>
  <si>
    <t>学校名</t>
    <rPh sb="0" eb="3">
      <t>ガッコウメイ</t>
    </rPh>
    <phoneticPr fontId="1"/>
  </si>
  <si>
    <t>所属長</t>
    <rPh sb="0" eb="3">
      <t>ショゾクチョウ</t>
    </rPh>
    <phoneticPr fontId="1"/>
  </si>
  <si>
    <t>顧問名</t>
    <rPh sb="0" eb="2">
      <t>コモン</t>
    </rPh>
    <rPh sb="2" eb="3">
      <t>メイ</t>
    </rPh>
    <phoneticPr fontId="1"/>
  </si>
  <si>
    <t>個人種目</t>
    <rPh sb="0" eb="2">
      <t>コジン</t>
    </rPh>
    <rPh sb="2" eb="4">
      <t>シュモク</t>
    </rPh>
    <phoneticPr fontId="1"/>
  </si>
  <si>
    <t>リレー</t>
    <phoneticPr fontId="1"/>
  </si>
  <si>
    <t>参加費</t>
    <rPh sb="0" eb="3">
      <t>サンカヒ</t>
    </rPh>
    <phoneticPr fontId="1"/>
  </si>
  <si>
    <t>氏名</t>
    <rPh sb="0" eb="2">
      <t>シメイ</t>
    </rPh>
    <phoneticPr fontId="1"/>
  </si>
  <si>
    <t xml:space="preserve"> 〔エントリー〕</t>
    <phoneticPr fontId="1"/>
  </si>
  <si>
    <t>希望審判部署</t>
    <rPh sb="0" eb="2">
      <t>キボウ</t>
    </rPh>
    <rPh sb="2" eb="4">
      <t>シンパン</t>
    </rPh>
    <rPh sb="4" eb="6">
      <t>ブショ</t>
    </rPh>
    <phoneticPr fontId="1"/>
  </si>
  <si>
    <t>印</t>
    <rPh sb="0" eb="1">
      <t>イン</t>
    </rPh>
    <phoneticPr fontId="1"/>
  </si>
  <si>
    <t>選手数が多く入力しきれない場合は，このファイルをコピーして残りの選手を入力して下さい。</t>
    <rPh sb="0" eb="2">
      <t>センシュ</t>
    </rPh>
    <rPh sb="2" eb="3">
      <t>スウ</t>
    </rPh>
    <rPh sb="4" eb="5">
      <t>オオ</t>
    </rPh>
    <rPh sb="6" eb="8">
      <t>ニュウリョク</t>
    </rPh>
    <rPh sb="13" eb="15">
      <t>バアイ</t>
    </rPh>
    <rPh sb="29" eb="30">
      <t>ノコ</t>
    </rPh>
    <rPh sb="32" eb="34">
      <t>センシュ</t>
    </rPh>
    <rPh sb="35" eb="37">
      <t>ニュウリョク</t>
    </rPh>
    <rPh sb="39" eb="40">
      <t>クダ</t>
    </rPh>
    <phoneticPr fontId="1"/>
  </si>
  <si>
    <t>　（例えば「〔〇〇中〕△△エントリー」など）</t>
    <rPh sb="2" eb="3">
      <t>タト</t>
    </rPh>
    <phoneticPr fontId="1"/>
  </si>
  <si>
    <t>色のついたセル以外への入力，行の挿入および削除はしないで下さい。</t>
    <rPh sb="0" eb="1">
      <t>イロ</t>
    </rPh>
    <rPh sb="7" eb="9">
      <t>イガイ</t>
    </rPh>
    <rPh sb="11" eb="13">
      <t>ニュウリョク</t>
    </rPh>
    <rPh sb="14" eb="15">
      <t>ギョウ</t>
    </rPh>
    <rPh sb="16" eb="18">
      <t>ソウニュウ</t>
    </rPh>
    <rPh sb="21" eb="23">
      <t>サクジョ</t>
    </rPh>
    <rPh sb="28" eb="29">
      <t>クダ</t>
    </rPh>
    <phoneticPr fontId="1"/>
  </si>
  <si>
    <t>【重要】NANSシステムの設定ファイルを，自動で作成する数式が入っています。</t>
    <rPh sb="1" eb="3">
      <t>ジュウヨウ</t>
    </rPh>
    <rPh sb="13" eb="15">
      <t>セッテイ</t>
    </rPh>
    <rPh sb="21" eb="23">
      <t>ジドウ</t>
    </rPh>
    <rPh sb="24" eb="26">
      <t>サクセイ</t>
    </rPh>
    <rPh sb="28" eb="30">
      <t>スウシキ</t>
    </rPh>
    <rPh sb="31" eb="32">
      <t>ハイ</t>
    </rPh>
    <phoneticPr fontId="1"/>
  </si>
  <si>
    <t>共通男子1500m</t>
  </si>
  <si>
    <t>共通男子3000m</t>
  </si>
  <si>
    <t>共通男子110mH</t>
  </si>
  <si>
    <t>共通男子走高跳</t>
  </si>
  <si>
    <t>共通男子走幅跳</t>
  </si>
  <si>
    <t>共通男子砲丸投</t>
  </si>
  <si>
    <t>共通男子ジャベリックスロｰ</t>
  </si>
  <si>
    <t>1年女子100m</t>
  </si>
  <si>
    <t>2年女子100m</t>
  </si>
  <si>
    <t>3年女子100m</t>
  </si>
  <si>
    <t>共通女子200m</t>
  </si>
  <si>
    <t>共通女子800m</t>
  </si>
  <si>
    <t>共通女子1500m</t>
  </si>
  <si>
    <t>共通女子100mH</t>
  </si>
  <si>
    <t>共通女子走高跳</t>
  </si>
  <si>
    <t>共通女子走幅跳</t>
  </si>
  <si>
    <t>共通女子砲丸投</t>
  </si>
  <si>
    <t>共通女子ジャベリックスロｰ</t>
  </si>
  <si>
    <t>共通男子4X100mR</t>
  </si>
  <si>
    <t>共通女子4X100mR</t>
  </si>
  <si>
    <t>市川中</t>
  </si>
  <si>
    <t>明海中</t>
  </si>
  <si>
    <t>ｶﾂｼｶﾁｭｳ</t>
    <phoneticPr fontId="1"/>
  </si>
  <si>
    <t>浦安中</t>
  </si>
  <si>
    <t>下貝塚中</t>
  </si>
  <si>
    <t>高洲中</t>
  </si>
  <si>
    <t>高谷中</t>
  </si>
  <si>
    <t>市川五中</t>
  </si>
  <si>
    <t>市川三中</t>
  </si>
  <si>
    <t>市川四中</t>
  </si>
  <si>
    <t>市川二中</t>
  </si>
  <si>
    <t>市川八中</t>
  </si>
  <si>
    <t>市川六中</t>
  </si>
  <si>
    <t>昭和学院中</t>
  </si>
  <si>
    <t>大洲中</t>
  </si>
  <si>
    <t>筑波大聴覚中</t>
  </si>
  <si>
    <t>東海大浦安中</t>
  </si>
  <si>
    <t>日の出中</t>
  </si>
  <si>
    <t>日出学園中</t>
  </si>
  <si>
    <t>入船中</t>
  </si>
  <si>
    <t>美浜中</t>
  </si>
  <si>
    <t>富岡中</t>
  </si>
  <si>
    <t>福栄中</t>
  </si>
  <si>
    <t>堀江中</t>
  </si>
  <si>
    <t>妙典中</t>
  </si>
  <si>
    <t>和洋国府台中</t>
  </si>
  <si>
    <t>船橋芝山中</t>
  </si>
  <si>
    <t>市川七中</t>
  </si>
  <si>
    <t>南行徳中</t>
  </si>
  <si>
    <t>塩浜学園中</t>
  </si>
  <si>
    <t>国府台女子中</t>
  </si>
  <si>
    <t>葛飾中</t>
    <phoneticPr fontId="1"/>
  </si>
  <si>
    <t>幕張西中</t>
    <rPh sb="0" eb="2">
      <t>マクハリ</t>
    </rPh>
    <rPh sb="2" eb="3">
      <t>ニシ</t>
    </rPh>
    <rPh sb="3" eb="4">
      <t>チュウ</t>
    </rPh>
    <phoneticPr fontId="1"/>
  </si>
  <si>
    <t>ﾏｸﾊﾘﾆｼﾁｭｳ</t>
    <phoneticPr fontId="1"/>
  </si>
  <si>
    <t>以上で選手データの作成は完成です。</t>
    <rPh sb="0" eb="2">
      <t>イジョウ</t>
    </rPh>
    <rPh sb="3" eb="5">
      <t>センシュ</t>
    </rPh>
    <rPh sb="9" eb="11">
      <t>サクセイ</t>
    </rPh>
    <rPh sb="12" eb="14">
      <t>カンセイ</t>
    </rPh>
    <phoneticPr fontId="1"/>
  </si>
  <si>
    <t>Ⅰ－２．このファイルの「①男選手データ貼り付け」シートを選択して下さい。</t>
    <rPh sb="13" eb="14">
      <t>オトコ</t>
    </rPh>
    <rPh sb="14" eb="16">
      <t>センシュ</t>
    </rPh>
    <rPh sb="19" eb="20">
      <t>ハ</t>
    </rPh>
    <rPh sb="21" eb="22">
      <t>ツ</t>
    </rPh>
    <phoneticPr fontId="1"/>
  </si>
  <si>
    <t>Ⅰ－３．〔新規選手の登録〕駅伝専門部長から返送された「AB選手登録申込書」ファイルを開いて下さい。</t>
    <rPh sb="5" eb="7">
      <t>シンキ</t>
    </rPh>
    <rPh sb="7" eb="9">
      <t>センシュ</t>
    </rPh>
    <rPh sb="10" eb="12">
      <t>トウロク</t>
    </rPh>
    <rPh sb="13" eb="15">
      <t>エキデン</t>
    </rPh>
    <rPh sb="15" eb="17">
      <t>センモン</t>
    </rPh>
    <rPh sb="17" eb="19">
      <t>ブチョウ</t>
    </rPh>
    <rPh sb="21" eb="23">
      <t>ヘンソウ</t>
    </rPh>
    <rPh sb="29" eb="31">
      <t>センシュ</t>
    </rPh>
    <rPh sb="31" eb="33">
      <t>トウロク</t>
    </rPh>
    <rPh sb="33" eb="36">
      <t>モウシコミショ</t>
    </rPh>
    <rPh sb="42" eb="43">
      <t>ヒラ</t>
    </rPh>
    <phoneticPr fontId="1"/>
  </si>
  <si>
    <t>Ⅰ－４．「①男選手データ貼り付け」シートを選択し，継続選手の続きに値貼り付けして下さい。</t>
    <rPh sb="6" eb="7">
      <t>オトコ</t>
    </rPh>
    <rPh sb="7" eb="9">
      <t>センシュ</t>
    </rPh>
    <rPh sb="12" eb="13">
      <t>ハ</t>
    </rPh>
    <rPh sb="14" eb="15">
      <t>ツ</t>
    </rPh>
    <rPh sb="25" eb="27">
      <t>ケイゾク</t>
    </rPh>
    <rPh sb="27" eb="29">
      <t>センシュ</t>
    </rPh>
    <rPh sb="30" eb="31">
      <t>ツヅ</t>
    </rPh>
    <rPh sb="33" eb="35">
      <t>アタイハ</t>
    </rPh>
    <rPh sb="36" eb="37">
      <t>ツ</t>
    </rPh>
    <phoneticPr fontId="1"/>
  </si>
  <si>
    <t>Ⅰ－５．女子選手も同様に継続および新規選手のデータを「②女選手データ貼り付け」シートに値貼り付けして下さい。</t>
    <rPh sb="4" eb="6">
      <t>ジョシ</t>
    </rPh>
    <rPh sb="6" eb="8">
      <t>センシュ</t>
    </rPh>
    <rPh sb="9" eb="11">
      <t>ドウヨウ</t>
    </rPh>
    <rPh sb="12" eb="14">
      <t>ケイゾク</t>
    </rPh>
    <rPh sb="17" eb="19">
      <t>シンキ</t>
    </rPh>
    <rPh sb="19" eb="21">
      <t>センシュ</t>
    </rPh>
    <rPh sb="28" eb="29">
      <t>オンナ</t>
    </rPh>
    <rPh sb="29" eb="31">
      <t>センシュ</t>
    </rPh>
    <rPh sb="34" eb="35">
      <t>ハ</t>
    </rPh>
    <rPh sb="36" eb="37">
      <t>ツ</t>
    </rPh>
    <rPh sb="43" eb="45">
      <t>アタイハ</t>
    </rPh>
    <rPh sb="46" eb="47">
      <t>ツ</t>
    </rPh>
    <phoneticPr fontId="1"/>
  </si>
  <si>
    <t>Ⅱ－１．「③一覧表」シートを選択して下さい。</t>
    <rPh sb="6" eb="9">
      <t>イチランヒョウ</t>
    </rPh>
    <rPh sb="14" eb="16">
      <t>センタク</t>
    </rPh>
    <rPh sb="18" eb="19">
      <t>クダ</t>
    </rPh>
    <phoneticPr fontId="1"/>
  </si>
  <si>
    <t>Ⅰ－６．AB紛失等でABを再発行した選手は，新しいナンバーに更新して下さい。</t>
    <rPh sb="6" eb="8">
      <t>フンシツ</t>
    </rPh>
    <rPh sb="8" eb="9">
      <t>トウ</t>
    </rPh>
    <rPh sb="13" eb="16">
      <t>サイハッコウ</t>
    </rPh>
    <rPh sb="18" eb="20">
      <t>センシュ</t>
    </rPh>
    <rPh sb="22" eb="23">
      <t>アタラ</t>
    </rPh>
    <rPh sb="30" eb="32">
      <t>コウシン</t>
    </rPh>
    <rPh sb="34" eb="35">
      <t>クダ</t>
    </rPh>
    <phoneticPr fontId="1"/>
  </si>
  <si>
    <t>Ⅱ－２．色のついたセルに各種情報を入力をお願いします。出場選手がいない場合は，空欄のままにして下さい。</t>
    <rPh sb="4" eb="5">
      <t>イロ</t>
    </rPh>
    <rPh sb="12" eb="14">
      <t>カクシュ</t>
    </rPh>
    <rPh sb="14" eb="16">
      <t>ジョウホウ</t>
    </rPh>
    <rPh sb="17" eb="19">
      <t>ニュウリョク</t>
    </rPh>
    <rPh sb="21" eb="22">
      <t>ネガ</t>
    </rPh>
    <rPh sb="27" eb="29">
      <t>シュツジョウ</t>
    </rPh>
    <rPh sb="29" eb="31">
      <t>センシュ</t>
    </rPh>
    <rPh sb="35" eb="37">
      <t>バアイ</t>
    </rPh>
    <rPh sb="39" eb="41">
      <t>クウラン</t>
    </rPh>
    <rPh sb="47" eb="48">
      <t>クダ</t>
    </rPh>
    <phoneticPr fontId="1"/>
  </si>
  <si>
    <t>Ⅱ－３．学校名，所属長，顧問名，希望審判，リレータイムを入力して下さい。これでファイルは完成です。</t>
    <rPh sb="4" eb="6">
      <t>ガッコウ</t>
    </rPh>
    <rPh sb="6" eb="7">
      <t>メイ</t>
    </rPh>
    <rPh sb="8" eb="11">
      <t>ショゾクチョウ</t>
    </rPh>
    <rPh sb="12" eb="14">
      <t>コモン</t>
    </rPh>
    <rPh sb="14" eb="15">
      <t>メイ</t>
    </rPh>
    <rPh sb="16" eb="18">
      <t>キボウ</t>
    </rPh>
    <rPh sb="18" eb="20">
      <t>シンパン</t>
    </rPh>
    <rPh sb="28" eb="30">
      <t>ニュウリョク</t>
    </rPh>
    <rPh sb="32" eb="33">
      <t>クダ</t>
    </rPh>
    <rPh sb="44" eb="46">
      <t>カンセイ</t>
    </rPh>
    <phoneticPr fontId="1"/>
  </si>
  <si>
    <t>Ⅱ－４．プリントアウトをして職印をもらい，期日までに提出をして下さい。</t>
    <rPh sb="14" eb="16">
      <t>ショクイン</t>
    </rPh>
    <rPh sb="21" eb="23">
      <t>キジツ</t>
    </rPh>
    <rPh sb="26" eb="28">
      <t>テイシュツ</t>
    </rPh>
    <rPh sb="31" eb="32">
      <t>クダ</t>
    </rPh>
    <phoneticPr fontId="1"/>
  </si>
  <si>
    <t>Ⅱ－５．保存をした後ファイルを閉じ，ファイル名を学校名・試合名がわかるように変更して下さい。</t>
    <rPh sb="4" eb="6">
      <t>ホゾン</t>
    </rPh>
    <rPh sb="9" eb="10">
      <t>ノチ</t>
    </rPh>
    <rPh sb="15" eb="16">
      <t>ト</t>
    </rPh>
    <rPh sb="22" eb="23">
      <t>メイ</t>
    </rPh>
    <rPh sb="24" eb="26">
      <t>ガッコウ</t>
    </rPh>
    <rPh sb="26" eb="27">
      <t>メイ</t>
    </rPh>
    <rPh sb="28" eb="30">
      <t>シアイ</t>
    </rPh>
    <rPh sb="30" eb="31">
      <t>メイ</t>
    </rPh>
    <rPh sb="38" eb="40">
      <t>ヘンコウ</t>
    </rPh>
    <rPh sb="42" eb="43">
      <t>クダ</t>
    </rPh>
    <phoneticPr fontId="1"/>
  </si>
  <si>
    <t>Ⅱ－６．ファイルをメールに添付し，期日までに要項に書かれた申込先に送信をして下さい。</t>
    <rPh sb="38" eb="39">
      <t>クダ</t>
    </rPh>
    <phoneticPr fontId="1"/>
  </si>
  <si>
    <t>Ⅰ－１．〔継続選手の登録〕前年度に送信された「ABナンバーの確定版」ファイルを開いて下さい。</t>
    <rPh sb="5" eb="7">
      <t>ケイゾク</t>
    </rPh>
    <rPh sb="7" eb="9">
      <t>センシュ</t>
    </rPh>
    <rPh sb="10" eb="12">
      <t>トウロク</t>
    </rPh>
    <rPh sb="13" eb="16">
      <t>ゼンネンド</t>
    </rPh>
    <rPh sb="17" eb="19">
      <t>ソウシン</t>
    </rPh>
    <rPh sb="30" eb="32">
      <t>カクテイ</t>
    </rPh>
    <rPh sb="32" eb="33">
      <t>バン</t>
    </rPh>
    <rPh sb="39" eb="40">
      <t>ヒラ</t>
    </rPh>
    <phoneticPr fontId="1"/>
  </si>
  <si>
    <t>〔Ⅰ．選手データの作成〕</t>
    <rPh sb="3" eb="5">
      <t>センシュ</t>
    </rPh>
    <rPh sb="9" eb="11">
      <t>サクセイ</t>
    </rPh>
    <phoneticPr fontId="1"/>
  </si>
  <si>
    <t>一覧表は「Ⅰ．選手データの作成」と「Ⅱ．一覧表の作成」の２つのステップで作成します。</t>
    <rPh sb="0" eb="2">
      <t>イチラン</t>
    </rPh>
    <rPh sb="2" eb="3">
      <t>ヒョウ</t>
    </rPh>
    <rPh sb="7" eb="9">
      <t>センシュ</t>
    </rPh>
    <rPh sb="13" eb="15">
      <t>サクセイ</t>
    </rPh>
    <rPh sb="20" eb="22">
      <t>イチラン</t>
    </rPh>
    <rPh sb="22" eb="23">
      <t>ヒョウ</t>
    </rPh>
    <rPh sb="24" eb="26">
      <t>サクセイ</t>
    </rPh>
    <rPh sb="36" eb="38">
      <t>サクセイ</t>
    </rPh>
    <phoneticPr fontId="1"/>
  </si>
  <si>
    <t>〔Ⅱ．一覧表の作成〕</t>
    <rPh sb="3" eb="5">
      <t>イチラン</t>
    </rPh>
    <rPh sb="5" eb="6">
      <t>ヒョウ</t>
    </rPh>
    <rPh sb="7" eb="9">
      <t>サクセイ</t>
    </rPh>
    <phoneticPr fontId="1"/>
  </si>
  <si>
    <t>〔リレータイム〕</t>
    <phoneticPr fontId="1"/>
  </si>
  <si>
    <t>習志野一中</t>
    <phoneticPr fontId="1"/>
  </si>
  <si>
    <t>ﾅﾗｼﾉｲﾁ</t>
    <phoneticPr fontId="1"/>
  </si>
  <si>
    <t>習志野七中</t>
    <rPh sb="3" eb="4">
      <t>ナナ</t>
    </rPh>
    <phoneticPr fontId="1"/>
  </si>
  <si>
    <t>ﾅﾗｼﾉﾅﾅ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</si>
</sst>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0.00_);[Red]\(0.00\)"/>
    <numFmt numFmtId="178" formatCode="00"/>
    <numFmt numFmtId="179" formatCode="0&quot;種目&quot;"/>
    <numFmt numFmtId="180" formatCode="0&quot;チーム&quot;"/>
    <numFmt numFmtId="181" formatCode="#,##0&quot;円&quot;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rgb="FFFF0000"/>
      <name val="UD デジタル 教科書体 NP-R"/>
      <family val="1"/>
      <charset val="128"/>
    </font>
    <font>
      <sz val="11"/>
      <color theme="1"/>
      <name val="UD デジタル 教科書体 NP-R"/>
      <family val="1"/>
      <charset val="128"/>
    </font>
    <font>
      <b/>
      <sz val="11"/>
      <color rgb="FFFF0000"/>
      <name val="UD デジタル 教科書体 NP-R"/>
      <family val="1"/>
      <charset val="128"/>
    </font>
    <font>
      <b/>
      <sz val="11"/>
      <color theme="1"/>
      <name val="UD デジタル 教科書体 NP-R"/>
      <family val="1"/>
      <charset val="128"/>
    </font>
    <font>
      <sz val="10"/>
      <color theme="1"/>
      <name val="UD デジタル 教科書体 NP-R"/>
      <family val="1"/>
      <charset val="128"/>
    </font>
    <font>
      <sz val="9"/>
      <color theme="1"/>
      <name val="UD デジタル 教科書体 NP-R"/>
      <family val="1"/>
      <charset val="128"/>
    </font>
    <font>
      <sz val="8"/>
      <color theme="1"/>
      <name val="UD デジタル 教科書体 NP-R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99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176" fontId="3" fillId="2" borderId="0" xfId="1" applyNumberFormat="1" applyFont="1" applyFill="1" applyAlignment="1">
      <alignment horizontal="center"/>
    </xf>
    <xf numFmtId="49" fontId="3" fillId="3" borderId="0" xfId="1" applyNumberFormat="1" applyFont="1" applyFill="1" applyAlignment="1">
      <alignment horizontal="center" shrinkToFit="1"/>
    </xf>
    <xf numFmtId="49" fontId="3" fillId="3" borderId="0" xfId="1" applyNumberFormat="1" applyFont="1" applyFill="1" applyAlignment="1">
      <alignment horizontal="center"/>
    </xf>
    <xf numFmtId="49" fontId="3" fillId="3" borderId="0" xfId="1" applyNumberFormat="1" applyFont="1" applyFill="1" applyAlignment="1">
      <alignment horizontal="left" shrinkToFit="1"/>
    </xf>
    <xf numFmtId="0" fontId="3" fillId="3" borderId="0" xfId="1" applyFont="1" applyFill="1" applyAlignment="1">
      <alignment horizontal="right"/>
    </xf>
    <xf numFmtId="177" fontId="3" fillId="3" borderId="0" xfId="1" applyNumberFormat="1" applyFont="1" applyFill="1" applyAlignment="1">
      <alignment horizontal="center" vertical="center"/>
    </xf>
    <xf numFmtId="176" fontId="3" fillId="3" borderId="0" xfId="1" applyNumberFormat="1" applyFont="1" applyFill="1" applyAlignment="1">
      <alignment horizontal="center" vertical="center"/>
    </xf>
    <xf numFmtId="176" fontId="3" fillId="3" borderId="0" xfId="1" applyNumberFormat="1" applyFont="1" applyFill="1" applyAlignment="1">
      <alignment horizontal="center"/>
    </xf>
    <xf numFmtId="0" fontId="3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center" vertical="center"/>
    </xf>
    <xf numFmtId="0" fontId="2" fillId="2" borderId="0" xfId="1" applyFill="1" applyAlignment="1">
      <alignment horizontal="center" vertical="center" shrinkToFit="1"/>
    </xf>
    <xf numFmtId="0" fontId="3" fillId="3" borderId="0" xfId="1" applyFont="1" applyFill="1" applyAlignment="1">
      <alignment horizontal="center"/>
    </xf>
    <xf numFmtId="177" fontId="3" fillId="3" borderId="0" xfId="1" applyNumberFormat="1" applyFont="1" applyFill="1" applyAlignment="1">
      <alignment horizont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0" fillId="5" borderId="0" xfId="0" applyFill="1">
      <alignment vertical="center"/>
    </xf>
    <xf numFmtId="178" fontId="8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Continuous" vertical="center"/>
      <protection locked="0"/>
    </xf>
    <xf numFmtId="0" fontId="6" fillId="0" borderId="0" xfId="0" applyFont="1" applyAlignment="1">
      <alignment horizontal="centerContinuous" vertical="center"/>
    </xf>
    <xf numFmtId="0" fontId="6" fillId="0" borderId="0" xfId="0" applyFont="1" applyAlignment="1" applyProtection="1">
      <alignment horizontal="center" vertical="center"/>
      <protection locked="0"/>
    </xf>
    <xf numFmtId="0" fontId="2" fillId="0" borderId="0" xfId="1" applyAlignment="1">
      <alignment horizontal="center" vertical="center" shrinkToFit="1"/>
    </xf>
    <xf numFmtId="0" fontId="10" fillId="0" borderId="70" xfId="0" applyFont="1" applyBorder="1" applyAlignment="1">
      <alignment horizontal="centerContinuous" vertical="center"/>
    </xf>
    <xf numFmtId="0" fontId="10" fillId="0" borderId="71" xfId="0" applyFont="1" applyBorder="1" applyAlignment="1">
      <alignment horizontal="centerContinuous" vertical="center"/>
    </xf>
    <xf numFmtId="0" fontId="10" fillId="0" borderId="72" xfId="0" applyFont="1" applyBorder="1" applyAlignment="1">
      <alignment horizontal="centerContinuous" vertical="center"/>
    </xf>
    <xf numFmtId="0" fontId="11" fillId="0" borderId="0" xfId="0" applyFont="1">
      <alignment vertical="center"/>
    </xf>
    <xf numFmtId="0" fontId="12" fillId="0" borderId="73" xfId="0" applyFont="1" applyBorder="1" applyAlignment="1">
      <alignment horizontal="centerContinuous" vertical="center"/>
    </xf>
    <xf numFmtId="0" fontId="10" fillId="0" borderId="74" xfId="0" applyFont="1" applyBorder="1" applyAlignment="1">
      <alignment horizontal="centerContinuous" vertical="center"/>
    </xf>
    <xf numFmtId="0" fontId="10" fillId="0" borderId="75" xfId="0" applyFont="1" applyBorder="1" applyAlignment="1">
      <alignment horizontal="centerContinuous" vertical="center"/>
    </xf>
    <xf numFmtId="0" fontId="13" fillId="0" borderId="0" xfId="0" applyFont="1">
      <alignment vertical="center"/>
    </xf>
    <xf numFmtId="0" fontId="12" fillId="0" borderId="0" xfId="0" applyFont="1">
      <alignment vertical="center"/>
    </xf>
    <xf numFmtId="0" fontId="10" fillId="0" borderId="13" xfId="0" applyFont="1" applyBorder="1" applyAlignment="1">
      <alignment horizontal="centerContinuous" vertical="center"/>
    </xf>
    <xf numFmtId="0" fontId="10" fillId="0" borderId="14" xfId="0" applyFont="1" applyBorder="1" applyAlignment="1">
      <alignment horizontal="centerContinuous" vertical="center"/>
    </xf>
    <xf numFmtId="0" fontId="10" fillId="0" borderId="15" xfId="0" applyFont="1" applyBorder="1" applyAlignment="1">
      <alignment horizontal="centerContinuous" vertical="center"/>
    </xf>
    <xf numFmtId="0" fontId="2" fillId="0" borderId="0" xfId="1" applyAlignment="1" applyProtection="1">
      <alignment horizontal="right"/>
      <protection locked="0"/>
    </xf>
    <xf numFmtId="0" fontId="2" fillId="0" borderId="0" xfId="1" applyAlignment="1" applyProtection="1">
      <alignment horizontal="left" vertical="center" shrinkToFit="1"/>
      <protection locked="0"/>
    </xf>
    <xf numFmtId="0" fontId="2" fillId="0" borderId="0" xfId="1" applyAlignment="1" applyProtection="1">
      <alignment horizontal="center" vertical="center"/>
      <protection locked="0"/>
    </xf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right" vertical="center"/>
      <protection locked="0"/>
    </xf>
    <xf numFmtId="0" fontId="2" fillId="0" borderId="0" xfId="1" applyProtection="1">
      <alignment vertical="center"/>
      <protection locked="0"/>
    </xf>
    <xf numFmtId="0" fontId="9" fillId="0" borderId="0" xfId="3" applyProtection="1">
      <alignment vertical="center"/>
      <protection locked="0"/>
    </xf>
    <xf numFmtId="0" fontId="2" fillId="0" borderId="0" xfId="1" applyAlignment="1" applyProtection="1">
      <alignment vertical="center" shrinkToFit="1"/>
      <protection locked="0"/>
    </xf>
    <xf numFmtId="177" fontId="2" fillId="0" borderId="0" xfId="1" quotePrefix="1" applyNumberFormat="1" applyAlignment="1" applyProtection="1">
      <alignment horizontal="center" vertical="center"/>
      <protection locked="0"/>
    </xf>
    <xf numFmtId="176" fontId="2" fillId="0" borderId="0" xfId="1" applyNumberFormat="1" applyAlignment="1" applyProtection="1">
      <alignment horizontal="center" vertical="center"/>
      <protection locked="0"/>
    </xf>
    <xf numFmtId="176" fontId="2" fillId="0" borderId="0" xfId="1" applyNumberFormat="1" applyAlignment="1" applyProtection="1">
      <alignment horizontal="center"/>
      <protection locked="0"/>
    </xf>
    <xf numFmtId="0" fontId="2" fillId="0" borderId="0" xfId="1" applyAlignment="1" applyProtection="1">
      <alignment horizontal="left"/>
      <protection locked="0"/>
    </xf>
    <xf numFmtId="0" fontId="2" fillId="0" borderId="0" xfId="1" applyAlignment="1" applyProtection="1">
      <alignment horizontal="left" shrinkToFit="1"/>
      <protection locked="0"/>
    </xf>
    <xf numFmtId="0" fontId="2" fillId="0" borderId="0" xfId="1" applyAlignment="1" applyProtection="1">
      <alignment horizontal="center"/>
      <protection locked="0"/>
    </xf>
    <xf numFmtId="0" fontId="2" fillId="4" borderId="0" xfId="1" applyFill="1" applyAlignment="1" applyProtection="1">
      <alignment horizontal="left" vertical="center"/>
      <protection locked="0"/>
    </xf>
    <xf numFmtId="2" fontId="2" fillId="0" borderId="0" xfId="1" applyNumberFormat="1" applyAlignment="1" applyProtection="1">
      <alignment horizontal="center" vertical="center"/>
      <protection locked="0"/>
    </xf>
    <xf numFmtId="177" fontId="2" fillId="0" borderId="0" xfId="1" applyNumberFormat="1" applyAlignment="1" applyProtection="1">
      <alignment horizontal="center" vertical="center"/>
      <protection locked="0"/>
    </xf>
    <xf numFmtId="0" fontId="0" fillId="0" borderId="0" xfId="2" applyFont="1" applyAlignment="1" applyProtection="1">
      <alignment horizontal="left" shrinkToFit="1"/>
      <protection locked="0"/>
    </xf>
    <xf numFmtId="0" fontId="0" fillId="0" borderId="0" xfId="2" applyFont="1" applyAlignment="1" applyProtection="1">
      <alignment horizontal="right"/>
      <protection locked="0"/>
    </xf>
    <xf numFmtId="49" fontId="2" fillId="0" borderId="0" xfId="1" applyNumberFormat="1" applyAlignment="1" applyProtection="1">
      <alignment horizontal="left" shrinkToFit="1"/>
      <protection locked="0"/>
    </xf>
    <xf numFmtId="0" fontId="0" fillId="0" borderId="0" xfId="0" applyProtection="1">
      <alignment vertical="center"/>
      <protection locked="0"/>
    </xf>
    <xf numFmtId="0" fontId="2" fillId="0" borderId="0" xfId="1" applyAlignment="1" applyProtection="1">
      <alignment horizontal="center" vertical="center" shrinkToFit="1"/>
      <protection locked="0"/>
    </xf>
    <xf numFmtId="177" fontId="2" fillId="0" borderId="0" xfId="1" quotePrefix="1" applyNumberFormat="1" applyAlignment="1" applyProtection="1">
      <alignment horizontal="center"/>
      <protection locked="0"/>
    </xf>
    <xf numFmtId="0" fontId="2" fillId="0" borderId="0" xfId="1" applyAlignment="1" applyProtection="1">
      <alignment horizontal="center" shrinkToFit="1"/>
      <protection locked="0"/>
    </xf>
    <xf numFmtId="2" fontId="2" fillId="0" borderId="0" xfId="1" applyNumberFormat="1" applyAlignment="1" applyProtection="1">
      <alignment horizontal="center"/>
      <protection locked="0"/>
    </xf>
    <xf numFmtId="0" fontId="5" fillId="0" borderId="0" xfId="2" applyFont="1" applyAlignment="1" applyProtection="1">
      <alignment horizontal="left" shrinkToFit="1"/>
      <protection locked="0"/>
    </xf>
    <xf numFmtId="0" fontId="5" fillId="0" borderId="0" xfId="2" applyFont="1" applyAlignment="1" applyProtection="1">
      <alignment horizontal="center" shrinkToFit="1"/>
      <protection locked="0"/>
    </xf>
    <xf numFmtId="0" fontId="5" fillId="0" borderId="0" xfId="2" applyFont="1" applyAlignment="1" applyProtection="1">
      <alignment horizontal="center"/>
      <protection locked="0"/>
    </xf>
    <xf numFmtId="49" fontId="2" fillId="0" borderId="0" xfId="1" applyNumberFormat="1" applyAlignment="1" applyProtection="1">
      <alignment horizontal="center" shrinkToFit="1"/>
      <protection locked="0"/>
    </xf>
    <xf numFmtId="177" fontId="2" fillId="0" borderId="0" xfId="1" applyNumberFormat="1" applyAlignment="1" applyProtection="1">
      <alignment horizontal="center"/>
      <protection locked="0"/>
    </xf>
    <xf numFmtId="0" fontId="11" fillId="0" borderId="0" xfId="0" applyFont="1" applyAlignment="1">
      <alignment horizontal="centerContinuous" vertical="center"/>
    </xf>
    <xf numFmtId="0" fontId="14" fillId="0" borderId="27" xfId="0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center" vertical="center" shrinkToFit="1"/>
    </xf>
    <xf numFmtId="0" fontId="14" fillId="0" borderId="32" xfId="0" applyFont="1" applyBorder="1" applyAlignment="1">
      <alignment horizontal="center" vertical="center" shrinkToFit="1"/>
    </xf>
    <xf numFmtId="0" fontId="14" fillId="0" borderId="33" xfId="0" applyFont="1" applyBorder="1" applyAlignment="1">
      <alignment horizontal="center" vertical="center" shrinkToFit="1"/>
    </xf>
    <xf numFmtId="0" fontId="14" fillId="0" borderId="34" xfId="0" applyFont="1" applyBorder="1" applyAlignment="1">
      <alignment horizontal="center" vertical="center" shrinkToFit="1"/>
    </xf>
    <xf numFmtId="0" fontId="15" fillId="0" borderId="5" xfId="0" applyFont="1" applyBorder="1" applyAlignment="1" applyProtection="1">
      <alignment horizontal="center" vertical="center" shrinkToFit="1"/>
      <protection locked="0"/>
    </xf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15" fillId="0" borderId="20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21" xfId="0" applyFont="1" applyBorder="1" applyAlignment="1" applyProtection="1">
      <alignment horizontal="center" vertical="center" shrinkToFit="1"/>
      <protection locked="0"/>
    </xf>
    <xf numFmtId="0" fontId="15" fillId="0" borderId="2" xfId="0" applyFont="1" applyBorder="1" applyAlignment="1">
      <alignment horizontal="center" vertical="center" shrinkToFit="1"/>
    </xf>
    <xf numFmtId="0" fontId="15" fillId="0" borderId="20" xfId="0" applyFont="1" applyBorder="1" applyAlignment="1" applyProtection="1">
      <alignment horizontal="center" vertical="center" shrinkToFit="1"/>
      <protection locked="0"/>
    </xf>
    <xf numFmtId="178" fontId="15" fillId="0" borderId="22" xfId="0" applyNumberFormat="1" applyFont="1" applyBorder="1" applyAlignment="1" applyProtection="1">
      <alignment horizontal="center" vertical="center" shrinkToFit="1"/>
      <protection locked="0"/>
    </xf>
    <xf numFmtId="178" fontId="15" fillId="0" borderId="24" xfId="0" applyNumberFormat="1" applyFont="1" applyBorder="1" applyAlignment="1" applyProtection="1">
      <alignment horizontal="center" vertical="center" shrinkToFit="1"/>
      <protection locked="0"/>
    </xf>
    <xf numFmtId="0" fontId="15" fillId="0" borderId="6" xfId="0" applyFont="1" applyBorder="1" applyAlignment="1" applyProtection="1">
      <alignment horizontal="center" vertical="center" shrinkToFit="1"/>
      <protection locked="0"/>
    </xf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5" fillId="0" borderId="17" xfId="0" applyFont="1" applyBorder="1" applyAlignment="1">
      <alignment horizontal="center" vertical="center" shrinkToFit="1"/>
    </xf>
    <xf numFmtId="0" fontId="15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15" fillId="0" borderId="17" xfId="0" applyFont="1" applyBorder="1" applyAlignment="1" applyProtection="1">
      <alignment horizontal="center" vertical="center" shrinkToFit="1"/>
      <protection locked="0"/>
    </xf>
    <xf numFmtId="178" fontId="15" fillId="0" borderId="19" xfId="0" applyNumberFormat="1" applyFont="1" applyBorder="1" applyAlignment="1" applyProtection="1">
      <alignment horizontal="center" vertical="center" shrinkToFit="1"/>
      <protection locked="0"/>
    </xf>
    <xf numFmtId="178" fontId="15" fillId="0" borderId="23" xfId="0" applyNumberFormat="1" applyFont="1" applyBorder="1" applyAlignment="1" applyProtection="1">
      <alignment horizontal="center" vertical="center" shrinkToFit="1"/>
      <protection locked="0"/>
    </xf>
    <xf numFmtId="0" fontId="15" fillId="0" borderId="18" xfId="0" applyFont="1" applyBorder="1" applyAlignment="1" applyProtection="1">
      <alignment horizontal="center" vertical="center" shrinkToFit="1"/>
      <protection locked="0"/>
    </xf>
    <xf numFmtId="0" fontId="15" fillId="0" borderId="4" xfId="0" applyFont="1" applyBorder="1" applyAlignment="1" applyProtection="1">
      <alignment horizontal="center" vertical="center" shrinkToFit="1"/>
      <protection locked="0"/>
    </xf>
    <xf numFmtId="0" fontId="15" fillId="0" borderId="7" xfId="0" applyFont="1" applyBorder="1" applyAlignment="1" applyProtection="1">
      <alignment horizontal="center" vertical="center" shrinkToFit="1"/>
      <protection locked="0"/>
    </xf>
    <xf numFmtId="0" fontId="15" fillId="0" borderId="8" xfId="0" applyFont="1" applyBorder="1" applyAlignment="1" applyProtection="1">
      <alignment horizontal="center" vertical="center" shrinkToFit="1"/>
      <protection locked="0"/>
    </xf>
    <xf numFmtId="0" fontId="15" fillId="0" borderId="9" xfId="0" applyFont="1" applyBorder="1" applyAlignment="1" applyProtection="1">
      <alignment horizontal="center" vertical="center" shrinkToFit="1"/>
      <protection locked="0"/>
    </xf>
    <xf numFmtId="0" fontId="15" fillId="0" borderId="35" xfId="0" applyFont="1" applyBorder="1" applyAlignment="1">
      <alignment horizontal="center" vertical="center" shrinkToFit="1"/>
    </xf>
    <xf numFmtId="0" fontId="15" fillId="0" borderId="36" xfId="0" applyFont="1" applyBorder="1" applyAlignment="1">
      <alignment horizontal="center" vertical="center" shrinkToFit="1"/>
    </xf>
    <xf numFmtId="0" fontId="15" fillId="0" borderId="37" xfId="0" applyFont="1" applyBorder="1" applyAlignment="1" applyProtection="1">
      <alignment horizontal="center" vertical="center" shrinkToFit="1"/>
      <protection locked="0"/>
    </xf>
    <xf numFmtId="0" fontId="15" fillId="0" borderId="9" xfId="0" applyFont="1" applyBorder="1" applyAlignment="1">
      <alignment horizontal="center" vertical="center" shrinkToFit="1"/>
    </xf>
    <xf numFmtId="0" fontId="15" fillId="0" borderId="35" xfId="0" applyFont="1" applyBorder="1" applyAlignment="1" applyProtection="1">
      <alignment horizontal="center" vertical="center" shrinkToFit="1"/>
      <protection locked="0"/>
    </xf>
    <xf numFmtId="178" fontId="15" fillId="0" borderId="38" xfId="0" applyNumberFormat="1" applyFont="1" applyBorder="1" applyAlignment="1" applyProtection="1">
      <alignment horizontal="center" vertical="center" shrinkToFit="1"/>
      <protection locked="0"/>
    </xf>
    <xf numFmtId="178" fontId="15" fillId="0" borderId="39" xfId="0" applyNumberFormat="1" applyFont="1" applyBorder="1" applyAlignment="1" applyProtection="1">
      <alignment horizontal="center" vertical="center" shrinkToFit="1"/>
      <protection locked="0"/>
    </xf>
    <xf numFmtId="0" fontId="15" fillId="0" borderId="16" xfId="0" applyFont="1" applyBorder="1" applyAlignment="1" applyProtection="1">
      <alignment horizontal="center" vertical="center" shrinkToFit="1"/>
      <protection locked="0"/>
    </xf>
    <xf numFmtId="0" fontId="16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Continuous"/>
    </xf>
    <xf numFmtId="14" fontId="14" fillId="0" borderId="0" xfId="0" applyNumberFormat="1" applyFont="1" applyAlignment="1">
      <alignment horizontal="centerContinuous" vertical="center" shrinkToFit="1"/>
    </xf>
    <xf numFmtId="0" fontId="14" fillId="0" borderId="0" xfId="0" applyFont="1" applyAlignment="1">
      <alignment horizontal="centerContinuous" vertical="center" shrinkToFit="1"/>
    </xf>
    <xf numFmtId="0" fontId="14" fillId="0" borderId="0" xfId="0" applyFont="1">
      <alignment vertical="center"/>
    </xf>
    <xf numFmtId="178" fontId="14" fillId="0" borderId="0" xfId="0" applyNumberFormat="1" applyFont="1">
      <alignment vertical="center"/>
    </xf>
    <xf numFmtId="0" fontId="14" fillId="0" borderId="48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14" fontId="14" fillId="0" borderId="55" xfId="0" applyNumberFormat="1" applyFont="1" applyBorder="1" applyAlignment="1" applyProtection="1">
      <alignment horizontal="centerContinuous" vertical="center" shrinkToFit="1"/>
      <protection locked="0"/>
    </xf>
    <xf numFmtId="178" fontId="14" fillId="0" borderId="55" xfId="0" applyNumberFormat="1" applyFont="1" applyBorder="1" applyAlignment="1">
      <alignment horizontal="centerContinuous" vertical="center" shrinkToFit="1"/>
    </xf>
    <xf numFmtId="0" fontId="14" fillId="0" borderId="55" xfId="0" applyFont="1" applyBorder="1" applyAlignment="1">
      <alignment horizontal="centerContinuous" vertical="center" shrinkToFit="1"/>
    </xf>
    <xf numFmtId="0" fontId="14" fillId="0" borderId="10" xfId="0" applyFont="1" applyBorder="1" applyAlignment="1">
      <alignment horizontal="centerContinuous" vertical="center" shrinkToFit="1"/>
    </xf>
    <xf numFmtId="179" fontId="14" fillId="0" borderId="49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43" xfId="0" applyFont="1" applyBorder="1" applyAlignment="1" applyProtection="1">
      <alignment horizontal="center" vertical="center"/>
      <protection locked="0"/>
    </xf>
    <xf numFmtId="178" fontId="14" fillId="0" borderId="22" xfId="0" applyNumberFormat="1" applyFont="1" applyBorder="1" applyAlignment="1" applyProtection="1">
      <alignment horizontal="center" vertical="center"/>
      <protection locked="0"/>
    </xf>
    <xf numFmtId="178" fontId="14" fillId="0" borderId="6" xfId="0" applyNumberFormat="1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Continuous" vertical="center"/>
      <protection locked="0"/>
    </xf>
    <xf numFmtId="0" fontId="14" fillId="0" borderId="1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0" xfId="0" applyFont="1" applyBorder="1" applyAlignment="1" applyProtection="1">
      <alignment horizontal="center" vertical="center"/>
      <protection locked="0"/>
    </xf>
    <xf numFmtId="178" fontId="14" fillId="0" borderId="19" xfId="0" applyNumberFormat="1" applyFont="1" applyBorder="1" applyAlignment="1" applyProtection="1">
      <alignment horizontal="center" vertical="center"/>
      <protection locked="0"/>
    </xf>
    <xf numFmtId="178" fontId="14" fillId="0" borderId="7" xfId="0" applyNumberFormat="1" applyFont="1" applyBorder="1" applyAlignment="1" applyProtection="1">
      <alignment horizontal="center" vertical="center"/>
      <protection locked="0"/>
    </xf>
    <xf numFmtId="0" fontId="14" fillId="0" borderId="61" xfId="0" applyFont="1" applyBorder="1" applyAlignment="1" applyProtection="1">
      <alignment horizontal="centerContinuous" vertical="center"/>
      <protection locked="0"/>
    </xf>
    <xf numFmtId="0" fontId="14" fillId="0" borderId="61" xfId="0" applyFont="1" applyBorder="1" applyAlignment="1">
      <alignment horizontal="centerContinuous" vertical="center"/>
    </xf>
    <xf numFmtId="0" fontId="14" fillId="0" borderId="62" xfId="0" applyFont="1" applyBorder="1" applyAlignment="1">
      <alignment horizontal="centerContinuous" vertical="center"/>
    </xf>
    <xf numFmtId="180" fontId="14" fillId="0" borderId="49" xfId="0" applyNumberFormat="1" applyFont="1" applyBorder="1" applyAlignment="1">
      <alignment horizontal="center" vertical="center"/>
    </xf>
    <xf numFmtId="0" fontId="14" fillId="0" borderId="63" xfId="0" applyFont="1" applyBorder="1" applyAlignment="1">
      <alignment horizontal="centerContinuous" vertical="center" shrinkToFit="1"/>
    </xf>
    <xf numFmtId="0" fontId="14" fillId="0" borderId="64" xfId="0" applyFont="1" applyBorder="1" applyAlignment="1">
      <alignment horizontal="centerContinuous" vertical="center" shrinkToFit="1"/>
    </xf>
    <xf numFmtId="0" fontId="14" fillId="0" borderId="3" xfId="0" applyFont="1" applyBorder="1" applyAlignment="1">
      <alignment horizontal="centerContinuous" vertical="center"/>
    </xf>
    <xf numFmtId="0" fontId="14" fillId="0" borderId="7" xfId="0" applyFont="1" applyBorder="1" applyAlignment="1">
      <alignment horizontal="centerContinuous" vertical="center"/>
    </xf>
    <xf numFmtId="0" fontId="14" fillId="0" borderId="53" xfId="0" applyFont="1" applyBorder="1" applyAlignment="1" applyProtection="1">
      <alignment horizontal="centerContinuous" vertical="center"/>
      <protection locked="0"/>
    </xf>
    <xf numFmtId="0" fontId="14" fillId="0" borderId="53" xfId="0" applyFont="1" applyBorder="1" applyAlignment="1">
      <alignment horizontal="centerContinuous" vertical="center"/>
    </xf>
    <xf numFmtId="0" fontId="14" fillId="0" borderId="57" xfId="0" applyFont="1" applyBorder="1" applyAlignment="1">
      <alignment horizontal="centerContinuous" vertical="center"/>
    </xf>
    <xf numFmtId="0" fontId="14" fillId="0" borderId="51" xfId="0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Continuous" vertical="center"/>
    </xf>
    <xf numFmtId="181" fontId="14" fillId="0" borderId="52" xfId="0" applyNumberFormat="1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47" xfId="0" applyFont="1" applyBorder="1" applyAlignment="1" applyProtection="1">
      <alignment horizontal="center" vertical="center"/>
      <protection locked="0"/>
    </xf>
    <xf numFmtId="178" fontId="14" fillId="0" borderId="38" xfId="0" applyNumberFormat="1" applyFont="1" applyBorder="1" applyAlignment="1" applyProtection="1">
      <alignment horizontal="center" vertical="center"/>
      <protection locked="0"/>
    </xf>
    <xf numFmtId="178" fontId="14" fillId="0" borderId="16" xfId="0" applyNumberFormat="1" applyFont="1" applyBorder="1" applyAlignment="1" applyProtection="1">
      <alignment horizontal="center" vertical="center"/>
      <protection locked="0"/>
    </xf>
    <xf numFmtId="0" fontId="14" fillId="0" borderId="76" xfId="0" applyFont="1" applyBorder="1" applyAlignment="1" applyProtection="1">
      <alignment horizontal="centerContinuous" vertical="center"/>
      <protection locked="0"/>
    </xf>
    <xf numFmtId="0" fontId="14" fillId="0" borderId="76" xfId="0" applyFont="1" applyBorder="1" applyAlignment="1">
      <alignment horizontal="centerContinuous" vertical="center"/>
    </xf>
    <xf numFmtId="0" fontId="14" fillId="0" borderId="77" xfId="0" applyFont="1" applyBorder="1" applyAlignment="1">
      <alignment horizontal="centerContinuous" vertical="center"/>
    </xf>
    <xf numFmtId="0" fontId="14" fillId="0" borderId="78" xfId="0" applyFont="1" applyBorder="1" applyAlignment="1" applyProtection="1">
      <alignment horizontal="center" vertical="center" shrinkToFit="1"/>
      <protection locked="0"/>
    </xf>
    <xf numFmtId="0" fontId="14" fillId="0" borderId="79" xfId="0" applyFont="1" applyBorder="1" applyAlignment="1" applyProtection="1">
      <alignment horizontal="center" vertical="center" shrinkToFit="1"/>
      <protection locked="0"/>
    </xf>
    <xf numFmtId="0" fontId="14" fillId="0" borderId="69" xfId="0" applyFont="1" applyBorder="1" applyAlignment="1" applyProtection="1">
      <alignment horizontal="center" vertical="center" shrinkToFit="1"/>
      <protection locked="0"/>
    </xf>
    <xf numFmtId="0" fontId="14" fillId="0" borderId="58" xfId="0" applyFont="1" applyBorder="1" applyAlignment="1" applyProtection="1">
      <alignment horizontal="center" vertical="center" shrinkToFit="1"/>
      <protection locked="0"/>
    </xf>
    <xf numFmtId="14" fontId="14" fillId="0" borderId="65" xfId="0" applyNumberFormat="1" applyFont="1" applyBorder="1" applyAlignment="1">
      <alignment horizontal="center" vertical="center" shrinkToFit="1"/>
    </xf>
    <xf numFmtId="14" fontId="14" fillId="0" borderId="66" xfId="0" applyNumberFormat="1" applyFont="1" applyBorder="1" applyAlignment="1">
      <alignment horizontal="center" vertical="center" shrinkToFit="1"/>
    </xf>
    <xf numFmtId="0" fontId="14" fillId="0" borderId="56" xfId="0" applyFont="1" applyBorder="1" applyAlignment="1">
      <alignment horizontal="center" vertical="center" shrinkToFit="1"/>
    </xf>
    <xf numFmtId="0" fontId="14" fillId="0" borderId="54" xfId="0" applyFont="1" applyBorder="1" applyAlignment="1">
      <alignment horizontal="center" vertical="center" shrinkToFit="1"/>
    </xf>
    <xf numFmtId="0" fontId="14" fillId="0" borderId="67" xfId="0" applyFont="1" applyBorder="1" applyAlignment="1" applyProtection="1">
      <alignment horizontal="center" vertical="center" shrinkToFit="1"/>
      <protection locked="0"/>
    </xf>
    <xf numFmtId="0" fontId="14" fillId="0" borderId="68" xfId="0" applyFont="1" applyBorder="1" applyAlignment="1" applyProtection="1">
      <alignment horizontal="center" vertical="center" shrinkToFit="1"/>
      <protection locked="0"/>
    </xf>
    <xf numFmtId="0" fontId="14" fillId="0" borderId="59" xfId="0" applyFont="1" applyBorder="1" applyAlignment="1">
      <alignment horizontal="center" vertical="center" shrinkToFit="1"/>
    </xf>
    <xf numFmtId="0" fontId="14" fillId="0" borderId="60" xfId="0" applyFont="1" applyBorder="1" applyAlignment="1">
      <alignment horizontal="center" vertical="center" shrinkToFit="1"/>
    </xf>
    <xf numFmtId="0" fontId="14" fillId="0" borderId="56" xfId="0" applyFont="1" applyBorder="1" applyAlignment="1" applyProtection="1">
      <alignment horizontal="center" vertical="center" shrinkToFit="1"/>
      <protection locked="0"/>
    </xf>
    <xf numFmtId="0" fontId="14" fillId="0" borderId="54" xfId="0" applyFont="1" applyBorder="1" applyAlignment="1" applyProtection="1">
      <alignment horizontal="center" vertical="center" shrinkToFit="1"/>
      <protection locked="0"/>
    </xf>
  </cellXfs>
  <cellStyles count="4">
    <cellStyle name="ハイパーリンク" xfId="3" builtinId="8"/>
    <cellStyle name="標準" xfId="0" builtinId="0"/>
    <cellStyle name="標準 2" xfId="1" xr:uid="{1933682C-7F30-41DC-96DB-2CC3BE2830FD}"/>
    <cellStyle name="標準_八千代支部H19登録個人用" xfId="2" xr:uid="{8F573707-B606-4D17-95CA-72821E052B48}"/>
  </cellStyles>
  <dxfs count="19">
    <dxf>
      <fill>
        <patternFill>
          <bgColor rgb="FFFF0000"/>
        </patternFill>
      </fill>
    </dxf>
    <dxf>
      <fill>
        <patternFill>
          <bgColor rgb="FFFFCCFF"/>
        </patternFill>
      </fill>
    </dxf>
    <dxf>
      <fill>
        <patternFill>
          <bgColor rgb="FFFF99FF"/>
        </patternFill>
      </fill>
    </dxf>
    <dxf>
      <fill>
        <patternFill>
          <bgColor theme="1"/>
        </patternFill>
      </fill>
    </dxf>
    <dxf>
      <fill>
        <patternFill>
          <bgColor rgb="FF66FFFF"/>
        </patternFill>
      </fill>
    </dxf>
    <dxf>
      <fill>
        <patternFill>
          <bgColor rgb="FFCCFFFF"/>
        </patternFill>
      </fill>
    </dxf>
    <dxf>
      <fill>
        <patternFill>
          <bgColor rgb="FFFF99FF"/>
        </patternFill>
      </fill>
    </dxf>
    <dxf>
      <font>
        <b/>
        <i val="0"/>
        <color theme="0"/>
      </font>
      <numFmt numFmtId="182" formatCode="&quot;入力不要&quot;"/>
      <fill>
        <patternFill>
          <bgColor theme="1"/>
        </patternFill>
      </fill>
    </dxf>
    <dxf>
      <fill>
        <patternFill>
          <bgColor rgb="FFFF0000"/>
        </patternFill>
      </fill>
    </dxf>
    <dxf>
      <font>
        <strike val="0"/>
      </font>
      <fill>
        <patternFill patternType="none">
          <bgColor auto="1"/>
        </patternFill>
      </fill>
      <border>
        <vertical/>
        <horizontal/>
      </border>
    </dxf>
    <dxf>
      <fill>
        <patternFill>
          <bgColor rgb="FFCCFFFF"/>
        </patternFill>
      </fill>
    </dxf>
    <dxf>
      <fill>
        <patternFill>
          <bgColor rgb="FF66FFFF"/>
        </patternFill>
      </fill>
    </dxf>
    <dxf>
      <fill>
        <patternFill>
          <bgColor rgb="FFFFCCFF"/>
        </patternFill>
      </fill>
    </dxf>
    <dxf>
      <fill>
        <patternFill>
          <bgColor rgb="FF99FF66"/>
        </patternFill>
      </fill>
    </dxf>
    <dxf>
      <fill>
        <patternFill>
          <bgColor rgb="FFCCFF99"/>
        </patternFill>
      </fill>
    </dxf>
    <dxf>
      <font>
        <condense val="0"/>
        <extend val="0"/>
        <color indexed="53"/>
      </font>
    </dxf>
    <dxf>
      <font>
        <condense val="0"/>
        <extend val="0"/>
        <color indexed="12"/>
      </font>
    </dxf>
    <dxf>
      <font>
        <condense val="0"/>
        <extend val="0"/>
        <color indexed="53"/>
      </font>
    </dxf>
    <dxf>
      <font>
        <condense val="0"/>
        <extend val="0"/>
        <color indexed="12"/>
      </font>
    </dxf>
  </dxfs>
  <tableStyles count="0" defaultTableStyle="TableStyleMedium2" defaultPivotStyle="PivotStyleLight16"/>
  <colors>
    <mruColors>
      <color rgb="FFFF99FF"/>
      <color rgb="FFFFCCFF"/>
      <color rgb="FFCCFFFF"/>
      <color rgb="FF66FFFF"/>
      <color rgb="FFCC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NULL"/><Relationship Id="rId1" Type="http://schemas.openxmlformats.org/officeDocument/2006/relationships/customXml" Target="../ink/ink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NULL"/><Relationship Id="rId1" Type="http://schemas.openxmlformats.org/officeDocument/2006/relationships/customXml" Target="../ink/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19050</xdr:rowOff>
    </xdr:from>
    <xdr:to>
      <xdr:col>9</xdr:col>
      <xdr:colOff>619125</xdr:colOff>
      <xdr:row>67</xdr:row>
      <xdr:rowOff>85726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27A3BC4-45AE-4444-A3D9-CD99205FF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40" t="58472" r="43258" b="14572"/>
        <a:stretch/>
      </xdr:blipFill>
      <xdr:spPr>
        <a:xfrm>
          <a:off x="0" y="5276850"/>
          <a:ext cx="6791325" cy="1971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619125</xdr:colOff>
      <xdr:row>46</xdr:row>
      <xdr:rowOff>161925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3AE9456-C280-4C35-A7A1-C96DFCE0E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9" t="34119" r="43259" b="47520"/>
        <a:stretch/>
      </xdr:blipFill>
      <xdr:spPr>
        <a:xfrm>
          <a:off x="0" y="723900"/>
          <a:ext cx="6791325" cy="1343025"/>
        </a:xfrm>
        <a:prstGeom prst="rect">
          <a:avLst/>
        </a:prstGeom>
      </xdr:spPr>
    </xdr:pic>
    <xdr:clientData/>
  </xdr:twoCellAnchor>
  <xdr:oneCellAnchor>
    <xdr:from>
      <xdr:col>6</xdr:col>
      <xdr:colOff>502921</xdr:colOff>
      <xdr:row>59</xdr:row>
      <xdr:rowOff>135255</xdr:rowOff>
    </xdr:from>
    <xdr:ext cx="2177414" cy="383935"/>
    <xdr:sp macro="" textlink="">
      <xdr:nvSpPr>
        <xdr:cNvPr id="13" name="吹き出し: 角を丸めた四角形 12">
          <a:extLst>
            <a:ext uri="{FF2B5EF4-FFF2-40B4-BE49-F238E27FC236}">
              <a16:creationId xmlns:a16="http://schemas.microsoft.com/office/drawing/2014/main" id="{E8CF7E26-C7AB-442D-ABFE-3772A5651515}"/>
            </a:ext>
          </a:extLst>
        </xdr:cNvPr>
        <xdr:cNvSpPr/>
      </xdr:nvSpPr>
      <xdr:spPr>
        <a:xfrm>
          <a:off x="4526281" y="13630275"/>
          <a:ext cx="2177414" cy="383935"/>
        </a:xfrm>
        <a:prstGeom prst="wedgeRoundRectCallout">
          <a:avLst>
            <a:gd name="adj1" fmla="val 7374"/>
            <a:gd name="adj2" fmla="val 76568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10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．リレーにエントリーをしている場合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は，記録を個人種目と同様に入力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oneCellAnchor>
    <xdr:from>
      <xdr:col>0</xdr:col>
      <xdr:colOff>299407</xdr:colOff>
      <xdr:row>59</xdr:row>
      <xdr:rowOff>133351</xdr:rowOff>
    </xdr:from>
    <xdr:ext cx="2859083" cy="383935"/>
    <xdr:sp macro="" textlink="">
      <xdr:nvSpPr>
        <xdr:cNvPr id="16" name="吹き出し: 角を丸めた四角形 15">
          <a:extLst>
            <a:ext uri="{FF2B5EF4-FFF2-40B4-BE49-F238E27FC236}">
              <a16:creationId xmlns:a16="http://schemas.microsoft.com/office/drawing/2014/main" id="{F4D23B3C-CC5B-4CF7-87F0-22EA83BFE44B}"/>
            </a:ext>
          </a:extLst>
        </xdr:cNvPr>
        <xdr:cNvSpPr/>
      </xdr:nvSpPr>
      <xdr:spPr>
        <a:xfrm>
          <a:off x="299407" y="13628371"/>
          <a:ext cx="2859083" cy="383935"/>
        </a:xfrm>
        <a:prstGeom prst="wedgeRoundRectCallout">
          <a:avLst>
            <a:gd name="adj1" fmla="val -5347"/>
            <a:gd name="adj2" fmla="val 164979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９．自動入力されている学校名に誤りが無いかを確認，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所属長，顧問名，希望審判を入力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oneCellAnchor>
    <xdr:from>
      <xdr:col>1</xdr:col>
      <xdr:colOff>19047</xdr:colOff>
      <xdr:row>44</xdr:row>
      <xdr:rowOff>171450</xdr:rowOff>
    </xdr:from>
    <xdr:ext cx="3981453" cy="383935"/>
    <xdr:sp macro="" textlink="">
      <xdr:nvSpPr>
        <xdr:cNvPr id="14" name="吹き出し: 角を丸めた四角形 13">
          <a:extLst>
            <a:ext uri="{FF2B5EF4-FFF2-40B4-BE49-F238E27FC236}">
              <a16:creationId xmlns:a16="http://schemas.microsoft.com/office/drawing/2014/main" id="{D0671FA6-693C-4165-9B46-BDC222055691}"/>
            </a:ext>
          </a:extLst>
        </xdr:cNvPr>
        <xdr:cNvSpPr/>
      </xdr:nvSpPr>
      <xdr:spPr>
        <a:xfrm>
          <a:off x="689607" y="10237470"/>
          <a:ext cx="3981453" cy="383935"/>
        </a:xfrm>
        <a:prstGeom prst="wedgeRoundRectCallout">
          <a:avLst>
            <a:gd name="adj1" fmla="val -51563"/>
            <a:gd name="adj2" fmla="val -82093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１．性別を選択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プルダウンから選択もできますし、直接入力、コピペでも入力できます。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twoCellAnchor>
    <xdr:from>
      <xdr:col>0</xdr:col>
      <xdr:colOff>19050</xdr:colOff>
      <xdr:row>47</xdr:row>
      <xdr:rowOff>43805</xdr:rowOff>
    </xdr:from>
    <xdr:to>
      <xdr:col>10</xdr:col>
      <xdr:colOff>220979</xdr:colOff>
      <xdr:row>56</xdr:row>
      <xdr:rowOff>112542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3257D7DC-4B55-462F-B631-48CCE439B271}"/>
            </a:ext>
          </a:extLst>
        </xdr:cNvPr>
        <xdr:cNvGrpSpPr/>
      </xdr:nvGrpSpPr>
      <xdr:grpSpPr>
        <a:xfrm>
          <a:off x="19050" y="10795625"/>
          <a:ext cx="6907529" cy="2126137"/>
          <a:chOff x="19050" y="2246316"/>
          <a:chExt cx="7062537" cy="2215102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6601544F-91D0-489B-9FFA-1DBD8F2360C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4686" t="34119" r="43185" b="44524"/>
          <a:stretch/>
        </xdr:blipFill>
        <xdr:spPr>
          <a:xfrm>
            <a:off x="19050" y="2638425"/>
            <a:ext cx="6781800" cy="1562100"/>
          </a:xfrm>
          <a:prstGeom prst="rect">
            <a:avLst/>
          </a:prstGeom>
        </xdr:spPr>
      </xdr:pic>
      <xdr:sp macro="" textlink="">
        <xdr:nvSpPr>
          <xdr:cNvPr id="3" name="吹き出し: 角を丸めた四角形 2">
            <a:extLst>
              <a:ext uri="{FF2B5EF4-FFF2-40B4-BE49-F238E27FC236}">
                <a16:creationId xmlns:a16="http://schemas.microsoft.com/office/drawing/2014/main" id="{67519A4C-0974-4729-BEDA-14B6F8A34374}"/>
              </a:ext>
            </a:extLst>
          </xdr:cNvPr>
          <xdr:cNvSpPr/>
        </xdr:nvSpPr>
        <xdr:spPr>
          <a:xfrm>
            <a:off x="652121" y="2246316"/>
            <a:ext cx="1630214" cy="799997"/>
          </a:xfrm>
          <a:prstGeom prst="wedgeRoundRectCallout">
            <a:avLst>
              <a:gd name="adj1" fmla="val -38715"/>
              <a:gd name="adj2" fmla="val 62300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２．</a:t>
            </a:r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AB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のナンバーを入力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（氏名、学年が表示されない場合は、選手登録が完了しているかご確認下さい。）</a:t>
            </a:r>
            <a:endParaRPr kumimoji="1" lang="ja-JP" altLang="en-US" sz="11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</xdr:txBody>
      </xdr:sp>
      <xdr:sp macro="" textlink="">
        <xdr:nvSpPr>
          <xdr:cNvPr id="4" name="吹き出し: 角を丸めた四角形 3">
            <a:extLst>
              <a:ext uri="{FF2B5EF4-FFF2-40B4-BE49-F238E27FC236}">
                <a16:creationId xmlns:a16="http://schemas.microsoft.com/office/drawing/2014/main" id="{FC6637E0-F739-4393-B458-34C458C8ECBB}"/>
              </a:ext>
            </a:extLst>
          </xdr:cNvPr>
          <xdr:cNvSpPr/>
        </xdr:nvSpPr>
        <xdr:spPr>
          <a:xfrm>
            <a:off x="1627892" y="3661418"/>
            <a:ext cx="1548784" cy="800000"/>
          </a:xfrm>
          <a:prstGeom prst="wedgeRoundRectCallout">
            <a:avLst>
              <a:gd name="adj1" fmla="val 54429"/>
              <a:gd name="adj2" fmla="val -65733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４．</a:t>
            </a:r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400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ｍ以上は分を入力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（</a:t>
            </a:r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0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分台は省略可）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400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ｍ未満およびフィールドは入力しない</a:t>
            </a:r>
          </a:p>
        </xdr:txBody>
      </xdr:sp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721913F6-544A-47D0-BB6B-EC03E42FEDEB}"/>
              </a:ext>
            </a:extLst>
          </xdr:cNvPr>
          <xdr:cNvSpPr/>
        </xdr:nvSpPr>
        <xdr:spPr>
          <a:xfrm>
            <a:off x="3203273" y="3859889"/>
            <a:ext cx="1038033" cy="600000"/>
          </a:xfrm>
          <a:prstGeom prst="wedgeRoundRectCallout">
            <a:avLst>
              <a:gd name="adj1" fmla="val -6395"/>
              <a:gd name="adj2" fmla="val -92721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５．トラックは秒，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フィールドはｍ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の記録を入力</a:t>
            </a:r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EEF12D64-2BBC-4A60-B992-292A4762DA5B}"/>
              </a:ext>
            </a:extLst>
          </xdr:cNvPr>
          <xdr:cNvSpPr/>
        </xdr:nvSpPr>
        <xdr:spPr>
          <a:xfrm>
            <a:off x="4267903" y="3859889"/>
            <a:ext cx="1699572" cy="600000"/>
          </a:xfrm>
          <a:prstGeom prst="wedgeRoundRectCallout">
            <a:avLst>
              <a:gd name="adj1" fmla="val -61281"/>
              <a:gd name="adj2" fmla="val -96790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６．トラックは</a:t>
            </a:r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1/100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秒の</a:t>
            </a:r>
            <a:r>
              <a:rPr kumimoji="1" lang="en-US" altLang="ja-JP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2</a:t>
            </a:r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桁，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　フィールドはｃｍ，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　混成は得点の記録を入力</a:t>
            </a:r>
          </a:p>
        </xdr:txBody>
      </xdr:sp>
      <xdr:sp macro="" textlink="">
        <xdr:nvSpPr>
          <xdr:cNvPr id="12" name="吹き出し: 角を丸めた四角形 11">
            <a:extLst>
              <a:ext uri="{FF2B5EF4-FFF2-40B4-BE49-F238E27FC236}">
                <a16:creationId xmlns:a16="http://schemas.microsoft.com/office/drawing/2014/main" id="{2531CA12-0C7C-4831-98B8-2232592D183F}"/>
              </a:ext>
            </a:extLst>
          </xdr:cNvPr>
          <xdr:cNvSpPr/>
        </xdr:nvSpPr>
        <xdr:spPr>
          <a:xfrm>
            <a:off x="4627448" y="2246316"/>
            <a:ext cx="2230552" cy="799997"/>
          </a:xfrm>
          <a:prstGeom prst="wedgeRoundRectCallout">
            <a:avLst>
              <a:gd name="adj1" fmla="val 34202"/>
              <a:gd name="adj2" fmla="val 60858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８．リレーに出場する選手は、チームを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　選択。コピペもできます。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（エントリー選手数が４名未満・６名より多いチームは、赤く表示されます）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</xdr:txBody>
      </xdr:sp>
      <xdr:sp macro="" textlink="">
        <xdr:nvSpPr>
          <xdr:cNvPr id="19" name="吹き出し: 角を丸めた四角形 18">
            <a:extLst>
              <a:ext uri="{FF2B5EF4-FFF2-40B4-BE49-F238E27FC236}">
                <a16:creationId xmlns:a16="http://schemas.microsoft.com/office/drawing/2014/main" id="{AB9138C3-A433-482E-9ACB-1B3E6CC96E2F}"/>
              </a:ext>
            </a:extLst>
          </xdr:cNvPr>
          <xdr:cNvSpPr/>
        </xdr:nvSpPr>
        <xdr:spPr>
          <a:xfrm>
            <a:off x="2500483" y="2246316"/>
            <a:ext cx="2081042" cy="799997"/>
          </a:xfrm>
          <a:prstGeom prst="wedgeRoundRectCallout">
            <a:avLst>
              <a:gd name="adj1" fmla="val -36522"/>
              <a:gd name="adj2" fmla="val 64298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３．エントリーをしたい種目を選択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　　コピペもできます。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（出場資格が無い種目が入力されると，種目が赤く表示されます）</a:t>
            </a:r>
          </a:p>
        </xdr:txBody>
      </xdr:sp>
      <xdr:sp macro="" textlink="">
        <xdr:nvSpPr>
          <xdr:cNvPr id="15" name="吹き出し: 角を丸めた四角形 14">
            <a:extLst>
              <a:ext uri="{FF2B5EF4-FFF2-40B4-BE49-F238E27FC236}">
                <a16:creationId xmlns:a16="http://schemas.microsoft.com/office/drawing/2014/main" id="{C8F2D9D1-DAA7-48CA-B163-091DEE975109}"/>
              </a:ext>
            </a:extLst>
          </xdr:cNvPr>
          <xdr:cNvSpPr/>
        </xdr:nvSpPr>
        <xdr:spPr>
          <a:xfrm>
            <a:off x="6010442" y="3859889"/>
            <a:ext cx="1071145" cy="600000"/>
          </a:xfrm>
          <a:prstGeom prst="wedgeRoundRectCallout">
            <a:avLst>
              <a:gd name="adj1" fmla="val -70627"/>
              <a:gd name="adj2" fmla="val -89731"/>
              <a:gd name="adj3" fmla="val 16667"/>
            </a:avLst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t">
            <a:spAutoFit/>
          </a:bodyPr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UD デジタル 教科書体 NP-R" panose="02020400000000000000" pitchFamily="18" charset="-128"/>
                <a:ea typeface="UD デジタル 教科書体 NP-R" panose="02020400000000000000" pitchFamily="18" charset="-128"/>
              </a:rPr>
              <a:t>７．２種目出場の場合は、１種目目と同様に入力</a:t>
            </a:r>
            <a:endPara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endParaRPr>
          </a:p>
        </xdr:txBody>
      </xdr:sp>
    </xdr:grpSp>
    <xdr:clientData/>
  </xdr:twoCellAnchor>
  <xdr:oneCellAnchor>
    <xdr:from>
      <xdr:col>2</xdr:col>
      <xdr:colOff>556260</xdr:colOff>
      <xdr:row>63</xdr:row>
      <xdr:rowOff>112395</xdr:rowOff>
    </xdr:from>
    <xdr:ext cx="2251118" cy="383935"/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F0174F88-AC67-4E2E-99AB-41C0C60B518C}"/>
            </a:ext>
          </a:extLst>
        </xdr:cNvPr>
        <xdr:cNvSpPr/>
      </xdr:nvSpPr>
      <xdr:spPr>
        <a:xfrm>
          <a:off x="1897380" y="14521815"/>
          <a:ext cx="2251118" cy="383935"/>
        </a:xfrm>
        <a:prstGeom prst="wedgeRoundRectCallout">
          <a:avLst>
            <a:gd name="adj1" fmla="val 49609"/>
            <a:gd name="adj2" fmla="val 107900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11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．自動入力されている参加種目数，チー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　　ム数，参加費に誤りが無いかを確認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twoCellAnchor editAs="oneCell">
    <xdr:from>
      <xdr:col>0</xdr:col>
      <xdr:colOff>0</xdr:colOff>
      <xdr:row>12</xdr:row>
      <xdr:rowOff>18822</xdr:rowOff>
    </xdr:from>
    <xdr:to>
      <xdr:col>9</xdr:col>
      <xdr:colOff>609600</xdr:colOff>
      <xdr:row>17</xdr:row>
      <xdr:rowOff>15239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BC65003-77A8-5C68-9DBE-C3DEE720AE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7634" r="29283" b="40808"/>
        <a:stretch/>
      </xdr:blipFill>
      <xdr:spPr>
        <a:xfrm>
          <a:off x="0" y="2312442"/>
          <a:ext cx="6644640" cy="1139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9332</xdr:rowOff>
    </xdr:from>
    <xdr:to>
      <xdr:col>9</xdr:col>
      <xdr:colOff>601980</xdr:colOff>
      <xdr:row>28</xdr:row>
      <xdr:rowOff>175260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28CA517-FD7B-12B6-EF99-B77988D60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083" t="38229" r="41368" b="24632"/>
        <a:stretch/>
      </xdr:blipFill>
      <xdr:spPr>
        <a:xfrm>
          <a:off x="0" y="1159952"/>
          <a:ext cx="6637020" cy="2451928"/>
        </a:xfrm>
        <a:prstGeom prst="rect">
          <a:avLst/>
        </a:prstGeom>
      </xdr:spPr>
    </xdr:pic>
    <xdr:clientData/>
  </xdr:twoCellAnchor>
  <xdr:oneCellAnchor>
    <xdr:from>
      <xdr:col>0</xdr:col>
      <xdr:colOff>579120</xdr:colOff>
      <xdr:row>26</xdr:row>
      <xdr:rowOff>76800</xdr:rowOff>
    </xdr:from>
    <xdr:ext cx="4678680" cy="383935"/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ECF4AF66-827E-436A-9112-15C576976F51}"/>
            </a:ext>
          </a:extLst>
        </xdr:cNvPr>
        <xdr:cNvSpPr/>
      </xdr:nvSpPr>
      <xdr:spPr>
        <a:xfrm>
          <a:off x="579120" y="6028020"/>
          <a:ext cx="4678680" cy="383935"/>
        </a:xfrm>
        <a:prstGeom prst="wedgeRoundRectCallout">
          <a:avLst>
            <a:gd name="adj1" fmla="val -47735"/>
            <a:gd name="adj2" fmla="val -72093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AB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ナンバーが割り振られて返送されます。「ナンバー」から「国籍の」列までを選択して「コピー（右クリック→コピーまたは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Ctrl+C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）」します。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oneCellAnchor>
    <xdr:from>
      <xdr:col>0</xdr:col>
      <xdr:colOff>281940</xdr:colOff>
      <xdr:row>14</xdr:row>
      <xdr:rowOff>83820</xdr:rowOff>
    </xdr:from>
    <xdr:ext cx="5852160" cy="191967"/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33390480-0FB4-4603-8D7B-0DBE994DA648}"/>
            </a:ext>
          </a:extLst>
        </xdr:cNvPr>
        <xdr:cNvSpPr/>
      </xdr:nvSpPr>
      <xdr:spPr>
        <a:xfrm>
          <a:off x="281940" y="3291840"/>
          <a:ext cx="5852160" cy="191967"/>
        </a:xfrm>
        <a:prstGeom prst="wedgeRoundRectCallout">
          <a:avLst>
            <a:gd name="adj1" fmla="val -47475"/>
            <a:gd name="adj2" fmla="val -111787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コピーしたデータを「値貼り付け（右クリック→形式を選択して貼り付け→値を選んで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OK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または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Ctrl+Alt+V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）」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twoCellAnchor editAs="oneCell">
    <xdr:from>
      <xdr:col>0</xdr:col>
      <xdr:colOff>0</xdr:colOff>
      <xdr:row>7</xdr:row>
      <xdr:rowOff>5908</xdr:rowOff>
    </xdr:from>
    <xdr:to>
      <xdr:col>9</xdr:col>
      <xdr:colOff>601980</xdr:colOff>
      <xdr:row>10</xdr:row>
      <xdr:rowOff>205739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A911BC3-5A9A-E7E2-EBAD-00C67A3D0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38449" r="20365" b="42660"/>
        <a:stretch/>
      </xdr:blipFill>
      <xdr:spPr>
        <a:xfrm>
          <a:off x="0" y="1156528"/>
          <a:ext cx="6637020" cy="885631"/>
        </a:xfrm>
        <a:prstGeom prst="rect">
          <a:avLst/>
        </a:prstGeom>
      </xdr:spPr>
    </xdr:pic>
    <xdr:clientData/>
  </xdr:twoCellAnchor>
  <xdr:oneCellAnchor>
    <xdr:from>
      <xdr:col>0</xdr:col>
      <xdr:colOff>304800</xdr:colOff>
      <xdr:row>9</xdr:row>
      <xdr:rowOff>21148</xdr:rowOff>
    </xdr:from>
    <xdr:ext cx="4914900" cy="383935"/>
    <xdr:sp macro="" textlink="">
      <xdr:nvSpPr>
        <xdr:cNvPr id="26" name="吹き出し: 角を丸めた四角形 25">
          <a:extLst>
            <a:ext uri="{FF2B5EF4-FFF2-40B4-BE49-F238E27FC236}">
              <a16:creationId xmlns:a16="http://schemas.microsoft.com/office/drawing/2014/main" id="{C6C181E7-4B9F-483A-948C-183270CD54CE}"/>
            </a:ext>
          </a:extLst>
        </xdr:cNvPr>
        <xdr:cNvSpPr/>
      </xdr:nvSpPr>
      <xdr:spPr>
        <a:xfrm>
          <a:off x="304800" y="2086168"/>
          <a:ext cx="4914900" cy="383935"/>
        </a:xfrm>
        <a:prstGeom prst="wedgeRoundRectCallout">
          <a:avLst>
            <a:gd name="adj1" fmla="val -47735"/>
            <a:gd name="adj2" fmla="val -72093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継続選手の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AB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ナンバーが割り振られています。「ナンバー」から「国籍の」列までを選択して「コピー（右クリック→コピーまたは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Ctrl+C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）」します。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  <xdr:twoCellAnchor editAs="oneCell">
    <xdr:from>
      <xdr:col>0</xdr:col>
      <xdr:colOff>0</xdr:colOff>
      <xdr:row>29</xdr:row>
      <xdr:rowOff>220994</xdr:rowOff>
    </xdr:from>
    <xdr:to>
      <xdr:col>9</xdr:col>
      <xdr:colOff>617220</xdr:colOff>
      <xdr:row>34</xdr:row>
      <xdr:rowOff>15240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1C7C53C-2454-B9C0-12D9-1C0EDD3A4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34" t="40894" r="29408" b="41883"/>
        <a:stretch/>
      </xdr:blipFill>
      <xdr:spPr>
        <a:xfrm>
          <a:off x="0" y="6400814"/>
          <a:ext cx="6652260" cy="937246"/>
        </a:xfrm>
        <a:prstGeom prst="rect">
          <a:avLst/>
        </a:prstGeom>
      </xdr:spPr>
    </xdr:pic>
    <xdr:clientData/>
  </xdr:twoCellAnchor>
  <xdr:oneCellAnchor>
    <xdr:from>
      <xdr:col>0</xdr:col>
      <xdr:colOff>144780</xdr:colOff>
      <xdr:row>32</xdr:row>
      <xdr:rowOff>22874</xdr:rowOff>
    </xdr:from>
    <xdr:ext cx="5928360" cy="383935"/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BB2FFF9-7230-4A0B-B3B1-5080EB4C4EF1}"/>
            </a:ext>
          </a:extLst>
        </xdr:cNvPr>
        <xdr:cNvSpPr/>
      </xdr:nvSpPr>
      <xdr:spPr>
        <a:xfrm>
          <a:off x="144780" y="7345694"/>
          <a:ext cx="5928360" cy="383935"/>
        </a:xfrm>
        <a:prstGeom prst="wedgeRoundRectCallout">
          <a:avLst>
            <a:gd name="adj1" fmla="val -47735"/>
            <a:gd name="adj2" fmla="val -72093"/>
            <a:gd name="adj3" fmla="val 16667"/>
          </a:avLst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>
          <a:spAutoFit/>
        </a:bodyPr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コピーしたデータを</a:t>
          </a:r>
          <a:r>
            <a:rPr kumimoji="1" lang="ja-JP" altLang="en-US" sz="900">
              <a:solidFill>
                <a:srgbClr val="FF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継続選手の続きに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「値貼り付け（右クリック→形式を選択して貼り付け→値を選んで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OK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または</a:t>
          </a:r>
          <a:r>
            <a:rPr kumimoji="1" lang="en-US" altLang="ja-JP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Ctrl+Alt+V</a:t>
          </a:r>
          <a:r>
            <a:rPr kumimoji="1" lang="ja-JP" altLang="en-US" sz="900">
              <a:solidFill>
                <a:sysClr val="windowText" lastClr="000000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）」</a:t>
          </a:r>
          <a:endParaRPr kumimoji="1" lang="en-US" altLang="ja-JP" sz="900">
            <a:solidFill>
              <a:sysClr val="windowText" lastClr="000000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333</xdr:row>
      <xdr:rowOff>38100</xdr:rowOff>
    </xdr:from>
    <xdr:to>
      <xdr:col>9</xdr:col>
      <xdr:colOff>285750</xdr:colOff>
      <xdr:row>333</xdr:row>
      <xdr:rowOff>47625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2488">
              <a:extLst>
                <a:ext uri="{FF2B5EF4-FFF2-40B4-BE49-F238E27FC236}">
                  <a16:creationId xmlns:a16="http://schemas.microsoft.com/office/drawing/2014/main" id="{B6FB9F31-A356-438C-B141-B28709FB57B7}"/>
                </a:ext>
              </a:extLst>
            </xdr14:cNvPr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5915025" y="642442200"/>
            <a:ext cx="9525" cy="9525"/>
          </xdr14:xfrm>
        </xdr:contentPart>
      </mc:Choice>
      <mc:Fallback xmlns="">
        <xdr:pic>
          <xdr:nvPicPr>
            <xdr:cNvPr id="2" name="Ink 2488">
              <a:extLst>
                <a:ext uri="{FF2B5EF4-FFF2-40B4-BE49-F238E27FC236}">
                  <a16:creationId xmlns:a16="http://schemas.microsoft.com/office/drawing/2014/main" id="{26A109A0-3C04-41E5-9F3D-E203FA77E03E}"/>
                </a:ext>
              </a:extLst>
            </xdr:cNvPr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667375" y="642194550"/>
              <a:ext cx="504825" cy="5048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276225</xdr:colOff>
      <xdr:row>333</xdr:row>
      <xdr:rowOff>38100</xdr:rowOff>
    </xdr:from>
    <xdr:to>
      <xdr:col>9</xdr:col>
      <xdr:colOff>285750</xdr:colOff>
      <xdr:row>333</xdr:row>
      <xdr:rowOff>47625</xdr:rowOff>
    </xdr:to>
    <xdr:pic>
      <xdr:nvPicPr>
        <xdr:cNvPr id="3" name="Ink 2488">
          <a:extLst>
            <a:ext uri="{FF2B5EF4-FFF2-40B4-BE49-F238E27FC236}">
              <a16:creationId xmlns:a16="http://schemas.microsoft.com/office/drawing/2014/main" id="{D50CF76C-B09E-444D-BFA6-6588F2B02F61}"/>
            </a:ext>
          </a:extLst>
        </xdr:cNvPr>
        <xdr:cNvPicPr>
          <a:picLocks noRot="1" noChangeAspect="1" noEditPoints="1"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57130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276225</xdr:colOff>
      <xdr:row>333</xdr:row>
      <xdr:rowOff>38100</xdr:rowOff>
    </xdr:from>
    <xdr:to>
      <xdr:col>9</xdr:col>
      <xdr:colOff>285750</xdr:colOff>
      <xdr:row>333</xdr:row>
      <xdr:rowOff>47625</xdr:rowOff>
    </xdr:to>
    <xdr:pic>
      <xdr:nvPicPr>
        <xdr:cNvPr id="4" name="Ink 2488">
          <a:extLst>
            <a:ext uri="{FF2B5EF4-FFF2-40B4-BE49-F238E27FC236}">
              <a16:creationId xmlns:a16="http://schemas.microsoft.com/office/drawing/2014/main" id="{BF5E823B-6516-4DCE-B2AC-0121612930C9}"/>
            </a:ext>
          </a:extLst>
        </xdr:cNvPr>
        <xdr:cNvPicPr>
          <a:picLocks noRot="1" noChangeAspect="1" noEditPoints="1"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571309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332</xdr:row>
      <xdr:rowOff>38100</xdr:rowOff>
    </xdr:from>
    <xdr:to>
      <xdr:col>9</xdr:col>
      <xdr:colOff>285750</xdr:colOff>
      <xdr:row>332</xdr:row>
      <xdr:rowOff>47625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2488">
              <a:extLst>
                <a:ext uri="{FF2B5EF4-FFF2-40B4-BE49-F238E27FC236}">
                  <a16:creationId xmlns:a16="http://schemas.microsoft.com/office/drawing/2014/main" id="{28576CD9-0637-41F9-9669-EEAE709E1CB1}"/>
                </a:ext>
              </a:extLst>
            </xdr14:cNvPr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5915025" y="642442200"/>
            <a:ext cx="9525" cy="9525"/>
          </xdr14:xfrm>
        </xdr:contentPart>
      </mc:Choice>
      <mc:Fallback xmlns="">
        <xdr:pic>
          <xdr:nvPicPr>
            <xdr:cNvPr id="2" name="Ink 2488">
              <a:extLst>
                <a:ext uri="{FF2B5EF4-FFF2-40B4-BE49-F238E27FC236}">
                  <a16:creationId xmlns:a16="http://schemas.microsoft.com/office/drawing/2014/main" id="{98ED8715-ACC0-4D8D-9691-A6E1DACEC930}"/>
                </a:ext>
              </a:extLst>
            </xdr:cNvPr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667375" y="642194550"/>
              <a:ext cx="504825" cy="50482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276225</xdr:colOff>
      <xdr:row>332</xdr:row>
      <xdr:rowOff>38100</xdr:rowOff>
    </xdr:from>
    <xdr:to>
      <xdr:col>9</xdr:col>
      <xdr:colOff>285750</xdr:colOff>
      <xdr:row>332</xdr:row>
      <xdr:rowOff>47625</xdr:rowOff>
    </xdr:to>
    <xdr:pic>
      <xdr:nvPicPr>
        <xdr:cNvPr id="3" name="Ink 2488">
          <a:extLst>
            <a:ext uri="{FF2B5EF4-FFF2-40B4-BE49-F238E27FC236}">
              <a16:creationId xmlns:a16="http://schemas.microsoft.com/office/drawing/2014/main" id="{CBEE4A95-3441-4F19-9D65-10D896562D30}"/>
            </a:ext>
          </a:extLst>
        </xdr:cNvPr>
        <xdr:cNvPicPr>
          <a:picLocks noRot="1" noChangeAspect="1" noEditPoints="1"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5695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276225</xdr:colOff>
      <xdr:row>332</xdr:row>
      <xdr:rowOff>38100</xdr:rowOff>
    </xdr:from>
    <xdr:to>
      <xdr:col>9</xdr:col>
      <xdr:colOff>285750</xdr:colOff>
      <xdr:row>332</xdr:row>
      <xdr:rowOff>47625</xdr:rowOff>
    </xdr:to>
    <xdr:pic>
      <xdr:nvPicPr>
        <xdr:cNvPr id="4" name="Ink 2488">
          <a:extLst>
            <a:ext uri="{FF2B5EF4-FFF2-40B4-BE49-F238E27FC236}">
              <a16:creationId xmlns:a16="http://schemas.microsoft.com/office/drawing/2014/main" id="{91F82EF7-6A7C-492D-8FAD-0D3F9D9E445D}"/>
            </a:ext>
          </a:extLst>
        </xdr:cNvPr>
        <xdr:cNvPicPr>
          <a:picLocks noRot="1" noChangeAspect="1" noEditPoints="1"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56959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024" units="cm"/>
          <inkml:channel name="Y" type="integer" max="768" units="cm"/>
        </inkml:traceFormat>
        <inkml:channelProperties>
          <inkml:channelProperty channel="X" name="resolution" value="32" units="1/cm"/>
          <inkml:channelProperty channel="Y" name="resolution" value="32" units="1/cm"/>
        </inkml:channelProperties>
      </inkml:inkSource>
      <inkml:timestamp xml:id="ts0" timeString="2021-06-20T05:24:05.294"/>
    </inkml:context>
    <inkml:brush xml:id="br0">
      <inkml:brushProperty name="width" value="0.05292" units="cm"/>
      <inkml:brushProperty name="height" value="0.05292" units="cm"/>
      <inkml:brushProperty name="fitToCurve" value="1"/>
    </inkml:brush>
  </inkml:definitions>
  <inkml:trace contextRef="#ctx0" brushRef="#br0">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024" units="cm"/>
          <inkml:channel name="Y" type="integer" max="768" units="cm"/>
        </inkml:traceFormat>
        <inkml:channelProperties>
          <inkml:channelProperty channel="X" name="resolution" value="32" units="1/cm"/>
          <inkml:channelProperty channel="Y" name="resolution" value="32" units="1/cm"/>
        </inkml:channelProperties>
      </inkml:inkSource>
      <inkml:timestamp xml:id="ts0" timeString="2021-06-20T05:30:52.737"/>
    </inkml:context>
    <inkml:brush xml:id="br0">
      <inkml:brushProperty name="width" value="0.05292" units="cm"/>
      <inkml:brushProperty name="height" value="0.05292" units="cm"/>
      <inkml:brushProperty name="fitToCurve" value="1"/>
    </inkml:brush>
  </inkml:definitions>
  <inkml:trace contextRef="#ctx0" brushRef="#br0">0 0</inkml:trace>
</inkml: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E302B-AD4F-4C61-9547-CFBC71C57ABF}">
  <sheetPr codeName="Sheet1"/>
  <dimension ref="A1:O50"/>
  <sheetViews>
    <sheetView workbookViewId="0">
      <selection activeCell="C1" sqref="C1"/>
    </sheetView>
  </sheetViews>
  <sheetFormatPr defaultRowHeight="18" x14ac:dyDescent="0.45"/>
  <cols>
    <col min="6" max="6" width="26.59765625" bestFit="1" customWidth="1"/>
  </cols>
  <sheetData>
    <row r="1" spans="1:15" x14ac:dyDescent="0.4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144</v>
      </c>
      <c r="O1" t="s">
        <v>151</v>
      </c>
    </row>
    <row r="2" spans="1:15" x14ac:dyDescent="0.45">
      <c r="A2" t="str">
        <f>IF(F2="","",F2)</f>
        <v>1年男子100m</v>
      </c>
      <c r="B2">
        <v>1</v>
      </c>
      <c r="C2">
        <v>2</v>
      </c>
      <c r="D2">
        <v>16</v>
      </c>
      <c r="E2">
        <v>1</v>
      </c>
      <c r="F2" t="s">
        <v>145</v>
      </c>
      <c r="G2" t="s">
        <v>13</v>
      </c>
      <c r="H2" t="s">
        <v>12</v>
      </c>
      <c r="I2" t="s">
        <v>14</v>
      </c>
      <c r="L2">
        <v>0</v>
      </c>
      <c r="M2">
        <v>0</v>
      </c>
      <c r="N2">
        <v>1</v>
      </c>
      <c r="O2" t="s">
        <v>152</v>
      </c>
    </row>
    <row r="3" spans="1:15" x14ac:dyDescent="0.45">
      <c r="A3" t="str">
        <f t="shared" ref="A3:A50" si="0">IF(F3="","",F3)</f>
        <v>2年男子100m</v>
      </c>
      <c r="B3">
        <v>2</v>
      </c>
      <c r="C3">
        <v>2</v>
      </c>
      <c r="D3">
        <v>17</v>
      </c>
      <c r="E3">
        <v>1</v>
      </c>
      <c r="F3" t="s">
        <v>146</v>
      </c>
      <c r="G3" t="s">
        <v>16</v>
      </c>
      <c r="H3" t="s">
        <v>15</v>
      </c>
      <c r="I3" t="s">
        <v>14</v>
      </c>
      <c r="L3">
        <v>0</v>
      </c>
      <c r="M3">
        <v>0</v>
      </c>
      <c r="N3">
        <v>1</v>
      </c>
      <c r="O3" t="s">
        <v>153</v>
      </c>
    </row>
    <row r="4" spans="1:15" x14ac:dyDescent="0.45">
      <c r="A4" t="str">
        <f t="shared" si="0"/>
        <v>3年男子100m</v>
      </c>
      <c r="B4">
        <v>3</v>
      </c>
      <c r="C4">
        <v>2</v>
      </c>
      <c r="D4">
        <v>18</v>
      </c>
      <c r="E4">
        <v>1</v>
      </c>
      <c r="F4" t="s">
        <v>147</v>
      </c>
      <c r="G4" t="s">
        <v>18</v>
      </c>
      <c r="H4" t="s">
        <v>17</v>
      </c>
      <c r="I4" t="s">
        <v>14</v>
      </c>
      <c r="L4">
        <v>0</v>
      </c>
      <c r="M4">
        <v>0</v>
      </c>
      <c r="N4">
        <v>1</v>
      </c>
      <c r="O4" t="s">
        <v>154</v>
      </c>
    </row>
    <row r="5" spans="1:15" x14ac:dyDescent="0.45">
      <c r="A5" t="str">
        <f t="shared" si="0"/>
        <v>共通男子200m</v>
      </c>
      <c r="B5">
        <v>4</v>
      </c>
      <c r="C5">
        <v>3</v>
      </c>
      <c r="D5">
        <v>19</v>
      </c>
      <c r="E5">
        <v>1</v>
      </c>
      <c r="F5" t="s">
        <v>148</v>
      </c>
      <c r="G5" t="s">
        <v>20</v>
      </c>
      <c r="H5" t="s">
        <v>19</v>
      </c>
      <c r="I5" t="s">
        <v>14</v>
      </c>
      <c r="L5">
        <v>0</v>
      </c>
      <c r="M5">
        <v>0</v>
      </c>
      <c r="N5">
        <v>1</v>
      </c>
      <c r="O5" t="s">
        <v>155</v>
      </c>
    </row>
    <row r="6" spans="1:15" x14ac:dyDescent="0.45">
      <c r="A6" t="str">
        <f t="shared" si="0"/>
        <v>共通男子400m</v>
      </c>
      <c r="B6">
        <v>5</v>
      </c>
      <c r="C6">
        <v>4</v>
      </c>
      <c r="D6">
        <v>19</v>
      </c>
      <c r="E6">
        <v>1</v>
      </c>
      <c r="F6" t="s">
        <v>149</v>
      </c>
      <c r="G6" t="s">
        <v>22</v>
      </c>
      <c r="H6" t="s">
        <v>21</v>
      </c>
      <c r="I6" t="s">
        <v>14</v>
      </c>
      <c r="L6">
        <v>0</v>
      </c>
      <c r="M6">
        <v>0</v>
      </c>
      <c r="N6">
        <v>2</v>
      </c>
      <c r="O6" t="s">
        <v>155</v>
      </c>
    </row>
    <row r="7" spans="1:15" x14ac:dyDescent="0.45">
      <c r="A7" t="str">
        <f t="shared" si="0"/>
        <v>共通男子800m</v>
      </c>
      <c r="B7">
        <v>6</v>
      </c>
      <c r="C7">
        <v>5</v>
      </c>
      <c r="D7">
        <v>19</v>
      </c>
      <c r="E7">
        <v>1</v>
      </c>
      <c r="F7" t="s">
        <v>150</v>
      </c>
      <c r="G7" t="s">
        <v>24</v>
      </c>
      <c r="H7" t="s">
        <v>23</v>
      </c>
      <c r="I7" t="s">
        <v>14</v>
      </c>
      <c r="L7">
        <v>0</v>
      </c>
      <c r="M7">
        <v>0</v>
      </c>
      <c r="N7">
        <v>2</v>
      </c>
      <c r="O7" t="s">
        <v>155</v>
      </c>
    </row>
    <row r="8" spans="1:15" x14ac:dyDescent="0.45">
      <c r="A8" t="str">
        <f t="shared" si="0"/>
        <v>共通男子1500m</v>
      </c>
      <c r="B8">
        <v>8</v>
      </c>
      <c r="C8">
        <v>7</v>
      </c>
      <c r="D8">
        <v>19</v>
      </c>
      <c r="E8">
        <v>1</v>
      </c>
      <c r="F8" t="s">
        <v>226</v>
      </c>
      <c r="G8" t="s">
        <v>26</v>
      </c>
      <c r="H8" t="s">
        <v>25</v>
      </c>
      <c r="I8" t="s">
        <v>14</v>
      </c>
      <c r="L8">
        <v>0</v>
      </c>
      <c r="M8">
        <v>0</v>
      </c>
      <c r="N8">
        <v>2</v>
      </c>
      <c r="O8" t="s">
        <v>155</v>
      </c>
    </row>
    <row r="9" spans="1:15" x14ac:dyDescent="0.45">
      <c r="A9" t="str">
        <f t="shared" si="0"/>
        <v>共通男子3000m</v>
      </c>
      <c r="B9">
        <v>9</v>
      </c>
      <c r="C9">
        <v>8</v>
      </c>
      <c r="D9">
        <v>19</v>
      </c>
      <c r="E9">
        <v>1</v>
      </c>
      <c r="F9" t="s">
        <v>227</v>
      </c>
      <c r="G9" t="s">
        <v>28</v>
      </c>
      <c r="H9" t="s">
        <v>27</v>
      </c>
      <c r="I9" t="s">
        <v>14</v>
      </c>
      <c r="L9">
        <v>0</v>
      </c>
      <c r="M9">
        <v>0</v>
      </c>
      <c r="N9">
        <v>2</v>
      </c>
      <c r="O9" t="s">
        <v>155</v>
      </c>
    </row>
    <row r="10" spans="1:15" x14ac:dyDescent="0.45">
      <c r="A10" t="str">
        <f t="shared" si="0"/>
        <v>共通男子110mH</v>
      </c>
      <c r="B10">
        <v>10</v>
      </c>
      <c r="C10">
        <v>17</v>
      </c>
      <c r="D10">
        <v>19</v>
      </c>
      <c r="E10">
        <v>1</v>
      </c>
      <c r="F10" t="s">
        <v>228</v>
      </c>
      <c r="G10" t="s">
        <v>30</v>
      </c>
      <c r="H10" t="s">
        <v>29</v>
      </c>
      <c r="I10" t="s">
        <v>14</v>
      </c>
      <c r="L10">
        <v>0</v>
      </c>
      <c r="M10">
        <v>0</v>
      </c>
      <c r="N10">
        <v>1</v>
      </c>
      <c r="O10" t="s">
        <v>155</v>
      </c>
    </row>
    <row r="11" spans="1:15" x14ac:dyDescent="0.45">
      <c r="A11" t="str">
        <f t="shared" si="0"/>
        <v>共通男子走高跳</v>
      </c>
      <c r="B11">
        <v>12</v>
      </c>
      <c r="C11">
        <v>34</v>
      </c>
      <c r="D11">
        <v>19</v>
      </c>
      <c r="E11">
        <v>1</v>
      </c>
      <c r="F11" t="s">
        <v>229</v>
      </c>
      <c r="G11" t="s">
        <v>34</v>
      </c>
      <c r="H11" t="s">
        <v>33</v>
      </c>
      <c r="I11" t="s">
        <v>14</v>
      </c>
      <c r="L11">
        <v>0</v>
      </c>
      <c r="M11">
        <v>0</v>
      </c>
      <c r="N11">
        <v>1</v>
      </c>
      <c r="O11" t="s">
        <v>155</v>
      </c>
    </row>
    <row r="12" spans="1:15" x14ac:dyDescent="0.45">
      <c r="A12" t="str">
        <f t="shared" si="0"/>
        <v>共通男子走幅跳</v>
      </c>
      <c r="B12">
        <v>14</v>
      </c>
      <c r="C12">
        <v>36</v>
      </c>
      <c r="D12">
        <v>19</v>
      </c>
      <c r="E12">
        <v>1</v>
      </c>
      <c r="F12" t="s">
        <v>230</v>
      </c>
      <c r="G12" t="s">
        <v>36</v>
      </c>
      <c r="H12" t="s">
        <v>35</v>
      </c>
      <c r="I12" t="s">
        <v>14</v>
      </c>
      <c r="L12">
        <v>0</v>
      </c>
      <c r="M12">
        <v>0</v>
      </c>
      <c r="N12">
        <v>1</v>
      </c>
      <c r="O12" t="s">
        <v>155</v>
      </c>
    </row>
    <row r="13" spans="1:15" x14ac:dyDescent="0.45">
      <c r="A13" t="str">
        <f t="shared" si="0"/>
        <v>共通男子砲丸投</v>
      </c>
      <c r="B13">
        <v>15</v>
      </c>
      <c r="C13">
        <v>41</v>
      </c>
      <c r="D13">
        <v>19</v>
      </c>
      <c r="E13">
        <v>1</v>
      </c>
      <c r="F13" t="s">
        <v>231</v>
      </c>
      <c r="G13" t="s">
        <v>38</v>
      </c>
      <c r="H13" t="s">
        <v>37</v>
      </c>
      <c r="I13" t="s">
        <v>14</v>
      </c>
      <c r="L13">
        <v>0</v>
      </c>
      <c r="M13">
        <v>0</v>
      </c>
      <c r="N13">
        <v>1</v>
      </c>
      <c r="O13" t="s">
        <v>155</v>
      </c>
    </row>
    <row r="14" spans="1:15" x14ac:dyDescent="0.45">
      <c r="A14" t="str">
        <f t="shared" si="0"/>
        <v>共通男子ジャベリックスロｰ</v>
      </c>
      <c r="B14">
        <v>16</v>
      </c>
      <c r="C14">
        <v>72</v>
      </c>
      <c r="D14">
        <v>19</v>
      </c>
      <c r="E14">
        <v>1</v>
      </c>
      <c r="F14" t="s">
        <v>232</v>
      </c>
      <c r="G14" t="s">
        <v>40</v>
      </c>
      <c r="H14" t="s">
        <v>39</v>
      </c>
      <c r="I14" t="s">
        <v>14</v>
      </c>
      <c r="L14">
        <v>0</v>
      </c>
      <c r="M14">
        <v>0</v>
      </c>
      <c r="N14">
        <v>1</v>
      </c>
      <c r="O14" t="s">
        <v>155</v>
      </c>
    </row>
    <row r="15" spans="1:15" x14ac:dyDescent="0.45">
      <c r="A15" t="str">
        <f t="shared" si="0"/>
        <v>共通男子4X100mR</v>
      </c>
      <c r="B15">
        <v>11</v>
      </c>
      <c r="C15">
        <v>30</v>
      </c>
      <c r="D15">
        <v>19</v>
      </c>
      <c r="E15">
        <v>1</v>
      </c>
      <c r="F15" t="s">
        <v>244</v>
      </c>
      <c r="G15" t="s">
        <v>32</v>
      </c>
      <c r="H15" t="s">
        <v>31</v>
      </c>
      <c r="I15" t="s">
        <v>14</v>
      </c>
      <c r="L15">
        <v>0</v>
      </c>
      <c r="M15">
        <v>0</v>
      </c>
      <c r="N15">
        <v>2</v>
      </c>
      <c r="O15" t="s">
        <v>155</v>
      </c>
    </row>
    <row r="16" spans="1:15" x14ac:dyDescent="0.45">
      <c r="A16" t="str">
        <f t="shared" si="0"/>
        <v>1年女子100m</v>
      </c>
      <c r="B16">
        <v>17</v>
      </c>
      <c r="C16">
        <v>2</v>
      </c>
      <c r="D16">
        <v>16</v>
      </c>
      <c r="E16">
        <v>2</v>
      </c>
      <c r="F16" t="s">
        <v>233</v>
      </c>
      <c r="G16" t="s">
        <v>42</v>
      </c>
      <c r="H16" t="s">
        <v>41</v>
      </c>
      <c r="I16" t="s">
        <v>43</v>
      </c>
      <c r="L16">
        <v>0</v>
      </c>
      <c r="M16">
        <v>0</v>
      </c>
      <c r="N16">
        <v>1</v>
      </c>
      <c r="O16" t="s">
        <v>152</v>
      </c>
    </row>
    <row r="17" spans="1:15" x14ac:dyDescent="0.45">
      <c r="A17" t="str">
        <f t="shared" si="0"/>
        <v>2年女子100m</v>
      </c>
      <c r="B17">
        <v>18</v>
      </c>
      <c r="C17">
        <v>2</v>
      </c>
      <c r="D17">
        <v>17</v>
      </c>
      <c r="E17">
        <v>2</v>
      </c>
      <c r="F17" t="s">
        <v>234</v>
      </c>
      <c r="G17" t="s">
        <v>45</v>
      </c>
      <c r="H17" t="s">
        <v>44</v>
      </c>
      <c r="I17" t="s">
        <v>43</v>
      </c>
      <c r="L17">
        <v>0</v>
      </c>
      <c r="M17">
        <v>0</v>
      </c>
      <c r="N17">
        <v>1</v>
      </c>
      <c r="O17" t="s">
        <v>153</v>
      </c>
    </row>
    <row r="18" spans="1:15" x14ac:dyDescent="0.45">
      <c r="A18" t="str">
        <f t="shared" si="0"/>
        <v>3年女子100m</v>
      </c>
      <c r="B18">
        <v>19</v>
      </c>
      <c r="C18">
        <v>2</v>
      </c>
      <c r="D18">
        <v>18</v>
      </c>
      <c r="E18">
        <v>2</v>
      </c>
      <c r="F18" t="s">
        <v>235</v>
      </c>
      <c r="G18" t="s">
        <v>47</v>
      </c>
      <c r="H18" t="s">
        <v>46</v>
      </c>
      <c r="I18" t="s">
        <v>43</v>
      </c>
      <c r="L18">
        <v>0</v>
      </c>
      <c r="M18">
        <v>0</v>
      </c>
      <c r="N18">
        <v>1</v>
      </c>
      <c r="O18" t="s">
        <v>154</v>
      </c>
    </row>
    <row r="19" spans="1:15" x14ac:dyDescent="0.45">
      <c r="A19" t="str">
        <f t="shared" si="0"/>
        <v>共通女子200m</v>
      </c>
      <c r="B19">
        <v>20</v>
      </c>
      <c r="C19">
        <v>3</v>
      </c>
      <c r="D19">
        <v>19</v>
      </c>
      <c r="E19">
        <v>2</v>
      </c>
      <c r="F19" t="s">
        <v>236</v>
      </c>
      <c r="G19" t="s">
        <v>49</v>
      </c>
      <c r="H19" t="s">
        <v>48</v>
      </c>
      <c r="I19" t="s">
        <v>43</v>
      </c>
      <c r="L19">
        <v>0</v>
      </c>
      <c r="M19">
        <v>0</v>
      </c>
      <c r="N19">
        <v>1</v>
      </c>
      <c r="O19" t="s">
        <v>155</v>
      </c>
    </row>
    <row r="20" spans="1:15" x14ac:dyDescent="0.45">
      <c r="A20" t="str">
        <f t="shared" si="0"/>
        <v>共通女子800m</v>
      </c>
      <c r="B20">
        <v>22</v>
      </c>
      <c r="C20">
        <v>5</v>
      </c>
      <c r="D20">
        <v>19</v>
      </c>
      <c r="E20">
        <v>2</v>
      </c>
      <c r="F20" t="s">
        <v>237</v>
      </c>
      <c r="G20" t="s">
        <v>51</v>
      </c>
      <c r="H20" t="s">
        <v>50</v>
      </c>
      <c r="I20" t="s">
        <v>43</v>
      </c>
      <c r="L20">
        <v>0</v>
      </c>
      <c r="M20">
        <v>0</v>
      </c>
      <c r="N20">
        <v>2</v>
      </c>
      <c r="O20" t="s">
        <v>155</v>
      </c>
    </row>
    <row r="21" spans="1:15" x14ac:dyDescent="0.45">
      <c r="A21" t="str">
        <f t="shared" si="0"/>
        <v>共通女子1500m</v>
      </c>
      <c r="B21">
        <v>23</v>
      </c>
      <c r="C21">
        <v>7</v>
      </c>
      <c r="D21">
        <v>19</v>
      </c>
      <c r="E21">
        <v>2</v>
      </c>
      <c r="F21" t="s">
        <v>238</v>
      </c>
      <c r="G21" t="s">
        <v>53</v>
      </c>
      <c r="H21" t="s">
        <v>52</v>
      </c>
      <c r="I21" t="s">
        <v>43</v>
      </c>
      <c r="L21">
        <v>0</v>
      </c>
      <c r="M21">
        <v>0</v>
      </c>
      <c r="N21">
        <v>2</v>
      </c>
      <c r="O21" t="s">
        <v>155</v>
      </c>
    </row>
    <row r="22" spans="1:15" x14ac:dyDescent="0.45">
      <c r="A22" t="str">
        <f t="shared" si="0"/>
        <v>共通女子100mH</v>
      </c>
      <c r="B22">
        <v>24</v>
      </c>
      <c r="C22">
        <v>14</v>
      </c>
      <c r="D22">
        <v>19</v>
      </c>
      <c r="E22">
        <v>2</v>
      </c>
      <c r="F22" t="s">
        <v>239</v>
      </c>
      <c r="G22" t="s">
        <v>55</v>
      </c>
      <c r="H22" t="s">
        <v>54</v>
      </c>
      <c r="I22" t="s">
        <v>43</v>
      </c>
      <c r="L22">
        <v>0</v>
      </c>
      <c r="M22">
        <v>0</v>
      </c>
      <c r="N22">
        <v>1</v>
      </c>
      <c r="O22" t="s">
        <v>155</v>
      </c>
    </row>
    <row r="23" spans="1:15" x14ac:dyDescent="0.45">
      <c r="A23" t="str">
        <f t="shared" si="0"/>
        <v>共通女子走高跳</v>
      </c>
      <c r="B23">
        <v>26</v>
      </c>
      <c r="C23">
        <v>34</v>
      </c>
      <c r="D23">
        <v>19</v>
      </c>
      <c r="E23">
        <v>2</v>
      </c>
      <c r="F23" t="s">
        <v>240</v>
      </c>
      <c r="G23" t="s">
        <v>59</v>
      </c>
      <c r="H23" t="s">
        <v>58</v>
      </c>
      <c r="I23" t="s">
        <v>43</v>
      </c>
      <c r="L23">
        <v>0</v>
      </c>
      <c r="M23">
        <v>0</v>
      </c>
      <c r="N23">
        <v>1</v>
      </c>
      <c r="O23" t="s">
        <v>155</v>
      </c>
    </row>
    <row r="24" spans="1:15" x14ac:dyDescent="0.45">
      <c r="A24" t="str">
        <f t="shared" si="0"/>
        <v>共通女子走幅跳</v>
      </c>
      <c r="B24">
        <v>28</v>
      </c>
      <c r="C24">
        <v>36</v>
      </c>
      <c r="D24">
        <v>19</v>
      </c>
      <c r="E24">
        <v>2</v>
      </c>
      <c r="F24" t="s">
        <v>241</v>
      </c>
      <c r="G24" t="s">
        <v>61</v>
      </c>
      <c r="H24" t="s">
        <v>60</v>
      </c>
      <c r="I24" t="s">
        <v>43</v>
      </c>
      <c r="L24">
        <v>0</v>
      </c>
      <c r="M24">
        <v>0</v>
      </c>
      <c r="N24">
        <v>1</v>
      </c>
      <c r="O24" t="s">
        <v>155</v>
      </c>
    </row>
    <row r="25" spans="1:15" x14ac:dyDescent="0.45">
      <c r="A25" t="str">
        <f t="shared" si="0"/>
        <v>共通女子砲丸投</v>
      </c>
      <c r="B25">
        <v>29</v>
      </c>
      <c r="C25">
        <v>39</v>
      </c>
      <c r="D25">
        <v>19</v>
      </c>
      <c r="E25">
        <v>2</v>
      </c>
      <c r="F25" t="s">
        <v>242</v>
      </c>
      <c r="G25" t="s">
        <v>63</v>
      </c>
      <c r="H25" t="s">
        <v>62</v>
      </c>
      <c r="I25" t="s">
        <v>43</v>
      </c>
      <c r="L25">
        <v>0</v>
      </c>
      <c r="M25">
        <v>0</v>
      </c>
      <c r="N25">
        <v>1</v>
      </c>
      <c r="O25" t="s">
        <v>155</v>
      </c>
    </row>
    <row r="26" spans="1:15" x14ac:dyDescent="0.45">
      <c r="A26" t="str">
        <f t="shared" si="0"/>
        <v>共通女子ジャベリックスロｰ</v>
      </c>
      <c r="B26">
        <v>30</v>
      </c>
      <c r="C26">
        <v>72</v>
      </c>
      <c r="D26">
        <v>19</v>
      </c>
      <c r="E26">
        <v>2</v>
      </c>
      <c r="F26" t="s">
        <v>243</v>
      </c>
      <c r="G26" t="s">
        <v>65</v>
      </c>
      <c r="H26" t="s">
        <v>64</v>
      </c>
      <c r="I26" t="s">
        <v>43</v>
      </c>
      <c r="L26">
        <v>0</v>
      </c>
      <c r="M26">
        <v>0</v>
      </c>
      <c r="N26">
        <v>1</v>
      </c>
      <c r="O26" t="s">
        <v>155</v>
      </c>
    </row>
    <row r="27" spans="1:15" x14ac:dyDescent="0.45">
      <c r="A27" t="str">
        <f t="shared" si="0"/>
        <v>共通女子4X100mR</v>
      </c>
      <c r="B27">
        <v>25</v>
      </c>
      <c r="C27">
        <v>30</v>
      </c>
      <c r="D27">
        <v>19</v>
      </c>
      <c r="E27">
        <v>2</v>
      </c>
      <c r="F27" t="s">
        <v>245</v>
      </c>
      <c r="G27" t="s">
        <v>57</v>
      </c>
      <c r="H27" t="s">
        <v>56</v>
      </c>
      <c r="I27" t="s">
        <v>43</v>
      </c>
      <c r="L27">
        <v>0</v>
      </c>
      <c r="M27">
        <v>0</v>
      </c>
      <c r="N27">
        <v>2</v>
      </c>
      <c r="O27" t="s">
        <v>155</v>
      </c>
    </row>
    <row r="28" spans="1:15" x14ac:dyDescent="0.45">
      <c r="A28" t="str">
        <f t="shared" si="0"/>
        <v/>
      </c>
    </row>
    <row r="29" spans="1:15" x14ac:dyDescent="0.45">
      <c r="A29" t="str">
        <f t="shared" si="0"/>
        <v/>
      </c>
    </row>
    <row r="30" spans="1:15" x14ac:dyDescent="0.45">
      <c r="A30" t="str">
        <f t="shared" si="0"/>
        <v/>
      </c>
    </row>
    <row r="31" spans="1:15" x14ac:dyDescent="0.45">
      <c r="A31" t="str">
        <f t="shared" si="0"/>
        <v/>
      </c>
    </row>
    <row r="32" spans="1:15" x14ac:dyDescent="0.45">
      <c r="A32" t="str">
        <f t="shared" si="0"/>
        <v/>
      </c>
    </row>
    <row r="33" spans="1:1" x14ac:dyDescent="0.45">
      <c r="A33" t="str">
        <f t="shared" si="0"/>
        <v/>
      </c>
    </row>
    <row r="34" spans="1:1" x14ac:dyDescent="0.45">
      <c r="A34" t="str">
        <f t="shared" si="0"/>
        <v/>
      </c>
    </row>
    <row r="35" spans="1:1" x14ac:dyDescent="0.45">
      <c r="A35" t="str">
        <f t="shared" si="0"/>
        <v/>
      </c>
    </row>
    <row r="36" spans="1:1" x14ac:dyDescent="0.45">
      <c r="A36" t="str">
        <f t="shared" si="0"/>
        <v/>
      </c>
    </row>
    <row r="37" spans="1:1" x14ac:dyDescent="0.45">
      <c r="A37" t="str">
        <f t="shared" si="0"/>
        <v/>
      </c>
    </row>
    <row r="38" spans="1:1" x14ac:dyDescent="0.45">
      <c r="A38" t="str">
        <f t="shared" si="0"/>
        <v/>
      </c>
    </row>
    <row r="39" spans="1:1" x14ac:dyDescent="0.45">
      <c r="A39" t="str">
        <f t="shared" si="0"/>
        <v/>
      </c>
    </row>
    <row r="40" spans="1:1" x14ac:dyDescent="0.45">
      <c r="A40" t="str">
        <f t="shared" si="0"/>
        <v/>
      </c>
    </row>
    <row r="41" spans="1:1" x14ac:dyDescent="0.45">
      <c r="A41" t="str">
        <f t="shared" si="0"/>
        <v/>
      </c>
    </row>
    <row r="42" spans="1:1" x14ac:dyDescent="0.45">
      <c r="A42" t="str">
        <f t="shared" si="0"/>
        <v/>
      </c>
    </row>
    <row r="43" spans="1:1" x14ac:dyDescent="0.45">
      <c r="A43" t="str">
        <f t="shared" si="0"/>
        <v/>
      </c>
    </row>
    <row r="44" spans="1:1" x14ac:dyDescent="0.45">
      <c r="A44" t="str">
        <f t="shared" si="0"/>
        <v/>
      </c>
    </row>
    <row r="45" spans="1:1" x14ac:dyDescent="0.45">
      <c r="A45" t="str">
        <f t="shared" si="0"/>
        <v/>
      </c>
    </row>
    <row r="46" spans="1:1" x14ac:dyDescent="0.45">
      <c r="A46" t="str">
        <f t="shared" si="0"/>
        <v/>
      </c>
    </row>
    <row r="47" spans="1:1" x14ac:dyDescent="0.45">
      <c r="A47" t="str">
        <f t="shared" si="0"/>
        <v/>
      </c>
    </row>
    <row r="48" spans="1:1" x14ac:dyDescent="0.45">
      <c r="A48" t="str">
        <f t="shared" si="0"/>
        <v/>
      </c>
    </row>
    <row r="49" spans="1:1" x14ac:dyDescent="0.45">
      <c r="A49" t="str">
        <f t="shared" si="0"/>
        <v/>
      </c>
    </row>
    <row r="50" spans="1:1" x14ac:dyDescent="0.45">
      <c r="A50" t="str">
        <f t="shared" si="0"/>
        <v/>
      </c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E0884-1B01-4901-98F2-E436322E1408}">
  <sheetPr codeName="Sheet2"/>
  <dimension ref="A1:H40"/>
  <sheetViews>
    <sheetView topLeftCell="A23" workbookViewId="0">
      <selection activeCell="B36" sqref="B36"/>
    </sheetView>
  </sheetViews>
  <sheetFormatPr defaultRowHeight="18" x14ac:dyDescent="0.45"/>
  <sheetData>
    <row r="1" spans="1:8" x14ac:dyDescent="0.45">
      <c r="B1" t="s">
        <v>109</v>
      </c>
      <c r="C1" t="s">
        <v>110</v>
      </c>
      <c r="D1" t="s">
        <v>111</v>
      </c>
      <c r="E1" t="s">
        <v>112</v>
      </c>
      <c r="F1" t="s">
        <v>113</v>
      </c>
      <c r="G1" t="s">
        <v>114</v>
      </c>
      <c r="H1" t="s">
        <v>115</v>
      </c>
    </row>
    <row r="2" spans="1:8" x14ac:dyDescent="0.45">
      <c r="A2" t="str">
        <f>IF(F2="","",F2)</f>
        <v>浦安中</v>
      </c>
      <c r="B2">
        <v>1</v>
      </c>
      <c r="C2">
        <v>12</v>
      </c>
      <c r="D2" t="s">
        <v>249</v>
      </c>
      <c r="E2" t="s">
        <v>116</v>
      </c>
      <c r="F2" t="str">
        <f>D2</f>
        <v>浦安中</v>
      </c>
    </row>
    <row r="3" spans="1:8" x14ac:dyDescent="0.45">
      <c r="A3" t="str">
        <f t="shared" ref="A3:A40" si="0">IF(F3="","",F3)</f>
        <v>下貝塚中</v>
      </c>
      <c r="B3">
        <v>2</v>
      </c>
      <c r="C3">
        <v>12</v>
      </c>
      <c r="D3" t="s">
        <v>250</v>
      </c>
      <c r="E3" t="s">
        <v>117</v>
      </c>
      <c r="F3" t="str">
        <f t="shared" ref="F3:F35" si="1">D3</f>
        <v>下貝塚中</v>
      </c>
    </row>
    <row r="4" spans="1:8" x14ac:dyDescent="0.45">
      <c r="A4" t="str">
        <f t="shared" si="0"/>
        <v>高洲中</v>
      </c>
      <c r="B4">
        <v>3</v>
      </c>
      <c r="C4">
        <v>12</v>
      </c>
      <c r="D4" t="s">
        <v>251</v>
      </c>
      <c r="E4" t="s">
        <v>118</v>
      </c>
      <c r="F4" t="str">
        <f t="shared" si="1"/>
        <v>高洲中</v>
      </c>
    </row>
    <row r="5" spans="1:8" x14ac:dyDescent="0.45">
      <c r="A5" t="str">
        <f t="shared" si="0"/>
        <v>高谷中</v>
      </c>
      <c r="B5">
        <v>4</v>
      </c>
      <c r="C5">
        <v>12</v>
      </c>
      <c r="D5" t="s">
        <v>252</v>
      </c>
      <c r="E5" t="s">
        <v>119</v>
      </c>
      <c r="F5" t="str">
        <f t="shared" si="1"/>
        <v>高谷中</v>
      </c>
    </row>
    <row r="6" spans="1:8" x14ac:dyDescent="0.45">
      <c r="A6" t="str">
        <f t="shared" si="0"/>
        <v>市川中</v>
      </c>
      <c r="B6">
        <v>5</v>
      </c>
      <c r="C6">
        <v>12</v>
      </c>
      <c r="D6" t="s">
        <v>246</v>
      </c>
      <c r="E6" t="s">
        <v>84</v>
      </c>
      <c r="F6" t="str">
        <f t="shared" si="1"/>
        <v>市川中</v>
      </c>
    </row>
    <row r="7" spans="1:8" x14ac:dyDescent="0.45">
      <c r="A7" t="str">
        <f t="shared" si="0"/>
        <v>市川五中</v>
      </c>
      <c r="B7">
        <v>6</v>
      </c>
      <c r="C7">
        <v>12</v>
      </c>
      <c r="D7" t="s">
        <v>253</v>
      </c>
      <c r="E7" t="s">
        <v>120</v>
      </c>
      <c r="F7" t="str">
        <f t="shared" si="1"/>
        <v>市川五中</v>
      </c>
    </row>
    <row r="8" spans="1:8" x14ac:dyDescent="0.45">
      <c r="A8" t="str">
        <f t="shared" si="0"/>
        <v>市川三中</v>
      </c>
      <c r="B8">
        <v>7</v>
      </c>
      <c r="C8">
        <v>12</v>
      </c>
      <c r="D8" t="s">
        <v>254</v>
      </c>
      <c r="E8" t="s">
        <v>121</v>
      </c>
      <c r="F8" t="str">
        <f t="shared" si="1"/>
        <v>市川三中</v>
      </c>
    </row>
    <row r="9" spans="1:8" x14ac:dyDescent="0.45">
      <c r="A9" t="str">
        <f t="shared" si="0"/>
        <v>市川四中</v>
      </c>
      <c r="B9">
        <v>8</v>
      </c>
      <c r="C9">
        <v>12</v>
      </c>
      <c r="D9" t="s">
        <v>255</v>
      </c>
      <c r="E9" t="s">
        <v>122</v>
      </c>
      <c r="F9" t="str">
        <f t="shared" si="1"/>
        <v>市川四中</v>
      </c>
    </row>
    <row r="10" spans="1:8" x14ac:dyDescent="0.45">
      <c r="A10" t="str">
        <f t="shared" si="0"/>
        <v>市川二中</v>
      </c>
      <c r="B10">
        <v>9</v>
      </c>
      <c r="C10">
        <v>12</v>
      </c>
      <c r="D10" t="s">
        <v>256</v>
      </c>
      <c r="E10" t="s">
        <v>123</v>
      </c>
      <c r="F10" t="str">
        <f t="shared" si="1"/>
        <v>市川二中</v>
      </c>
    </row>
    <row r="11" spans="1:8" x14ac:dyDescent="0.45">
      <c r="A11" t="str">
        <f t="shared" si="0"/>
        <v>市川八中</v>
      </c>
      <c r="B11">
        <v>10</v>
      </c>
      <c r="C11">
        <v>12</v>
      </c>
      <c r="D11" t="s">
        <v>257</v>
      </c>
      <c r="E11" t="s">
        <v>124</v>
      </c>
      <c r="F11" t="str">
        <f t="shared" si="1"/>
        <v>市川八中</v>
      </c>
    </row>
    <row r="12" spans="1:8" x14ac:dyDescent="0.45">
      <c r="A12" t="str">
        <f t="shared" si="0"/>
        <v>市川六中</v>
      </c>
      <c r="B12">
        <v>11</v>
      </c>
      <c r="C12">
        <v>12</v>
      </c>
      <c r="D12" t="s">
        <v>258</v>
      </c>
      <c r="E12" t="s">
        <v>125</v>
      </c>
      <c r="F12" t="str">
        <f t="shared" si="1"/>
        <v>市川六中</v>
      </c>
    </row>
    <row r="13" spans="1:8" x14ac:dyDescent="0.45">
      <c r="A13" t="str">
        <f t="shared" si="0"/>
        <v>昭和学院中</v>
      </c>
      <c r="B13">
        <v>12</v>
      </c>
      <c r="C13">
        <v>12</v>
      </c>
      <c r="D13" t="s">
        <v>259</v>
      </c>
      <c r="E13" t="s">
        <v>126</v>
      </c>
      <c r="F13" t="str">
        <f t="shared" si="1"/>
        <v>昭和学院中</v>
      </c>
    </row>
    <row r="14" spans="1:8" x14ac:dyDescent="0.45">
      <c r="A14" t="str">
        <f t="shared" si="0"/>
        <v>大洲中</v>
      </c>
      <c r="B14">
        <v>13</v>
      </c>
      <c r="C14">
        <v>12</v>
      </c>
      <c r="D14" t="s">
        <v>260</v>
      </c>
      <c r="E14" t="s">
        <v>127</v>
      </c>
      <c r="F14" t="str">
        <f t="shared" si="1"/>
        <v>大洲中</v>
      </c>
    </row>
    <row r="15" spans="1:8" x14ac:dyDescent="0.45">
      <c r="A15" t="str">
        <f t="shared" si="0"/>
        <v>筑波大聴覚中</v>
      </c>
      <c r="B15">
        <v>14</v>
      </c>
      <c r="C15">
        <v>12</v>
      </c>
      <c r="D15" t="s">
        <v>261</v>
      </c>
      <c r="E15" t="s">
        <v>128</v>
      </c>
      <c r="F15" t="str">
        <f t="shared" si="1"/>
        <v>筑波大聴覚中</v>
      </c>
    </row>
    <row r="16" spans="1:8" x14ac:dyDescent="0.45">
      <c r="A16" t="str">
        <f t="shared" si="0"/>
        <v>東海大浦安中</v>
      </c>
      <c r="B16">
        <v>15</v>
      </c>
      <c r="C16">
        <v>12</v>
      </c>
      <c r="D16" t="s">
        <v>262</v>
      </c>
      <c r="E16" t="s">
        <v>129</v>
      </c>
      <c r="F16" t="str">
        <f t="shared" si="1"/>
        <v>東海大浦安中</v>
      </c>
    </row>
    <row r="17" spans="1:6" x14ac:dyDescent="0.45">
      <c r="A17" t="str">
        <f t="shared" si="0"/>
        <v>日の出中</v>
      </c>
      <c r="B17">
        <v>16</v>
      </c>
      <c r="C17">
        <v>12</v>
      </c>
      <c r="D17" t="s">
        <v>263</v>
      </c>
      <c r="E17" t="s">
        <v>130</v>
      </c>
      <c r="F17" t="str">
        <f t="shared" si="1"/>
        <v>日の出中</v>
      </c>
    </row>
    <row r="18" spans="1:6" x14ac:dyDescent="0.45">
      <c r="A18" t="str">
        <f t="shared" si="0"/>
        <v>日出学園中</v>
      </c>
      <c r="B18">
        <v>17</v>
      </c>
      <c r="C18">
        <v>12</v>
      </c>
      <c r="D18" t="s">
        <v>264</v>
      </c>
      <c r="E18" t="s">
        <v>131</v>
      </c>
      <c r="F18" t="str">
        <f t="shared" si="1"/>
        <v>日出学園中</v>
      </c>
    </row>
    <row r="19" spans="1:6" x14ac:dyDescent="0.45">
      <c r="A19" t="str">
        <f t="shared" si="0"/>
        <v>入船中</v>
      </c>
      <c r="B19">
        <v>18</v>
      </c>
      <c r="C19">
        <v>12</v>
      </c>
      <c r="D19" t="s">
        <v>265</v>
      </c>
      <c r="E19" t="s">
        <v>132</v>
      </c>
      <c r="F19" t="str">
        <f t="shared" si="1"/>
        <v>入船中</v>
      </c>
    </row>
    <row r="20" spans="1:6" x14ac:dyDescent="0.45">
      <c r="A20" t="str">
        <f t="shared" si="0"/>
        <v>美浜中</v>
      </c>
      <c r="B20">
        <v>19</v>
      </c>
      <c r="C20">
        <v>12</v>
      </c>
      <c r="D20" t="s">
        <v>266</v>
      </c>
      <c r="E20" t="s">
        <v>133</v>
      </c>
      <c r="F20" t="str">
        <f t="shared" si="1"/>
        <v>美浜中</v>
      </c>
    </row>
    <row r="21" spans="1:6" x14ac:dyDescent="0.45">
      <c r="A21" t="str">
        <f t="shared" si="0"/>
        <v>富岡中</v>
      </c>
      <c r="B21">
        <v>20</v>
      </c>
      <c r="C21">
        <v>12</v>
      </c>
      <c r="D21" t="s">
        <v>267</v>
      </c>
      <c r="E21" t="s">
        <v>86</v>
      </c>
      <c r="F21" t="str">
        <f t="shared" si="1"/>
        <v>富岡中</v>
      </c>
    </row>
    <row r="22" spans="1:6" x14ac:dyDescent="0.45">
      <c r="A22" t="str">
        <f t="shared" si="0"/>
        <v>福栄中</v>
      </c>
      <c r="B22">
        <v>21</v>
      </c>
      <c r="C22">
        <v>12</v>
      </c>
      <c r="D22" t="s">
        <v>268</v>
      </c>
      <c r="E22" t="s">
        <v>134</v>
      </c>
      <c r="F22" t="str">
        <f t="shared" si="1"/>
        <v>福栄中</v>
      </c>
    </row>
    <row r="23" spans="1:6" x14ac:dyDescent="0.45">
      <c r="A23" t="str">
        <f t="shared" si="0"/>
        <v>堀江中</v>
      </c>
      <c r="B23">
        <v>22</v>
      </c>
      <c r="C23">
        <v>12</v>
      </c>
      <c r="D23" t="s">
        <v>269</v>
      </c>
      <c r="E23" t="s">
        <v>135</v>
      </c>
      <c r="F23" t="str">
        <f t="shared" si="1"/>
        <v>堀江中</v>
      </c>
    </row>
    <row r="24" spans="1:6" x14ac:dyDescent="0.45">
      <c r="A24" t="str">
        <f t="shared" si="0"/>
        <v>妙典中</v>
      </c>
      <c r="B24">
        <v>23</v>
      </c>
      <c r="C24">
        <v>12</v>
      </c>
      <c r="D24" t="s">
        <v>270</v>
      </c>
      <c r="E24" t="s">
        <v>136</v>
      </c>
      <c r="F24" t="str">
        <f t="shared" si="1"/>
        <v>妙典中</v>
      </c>
    </row>
    <row r="25" spans="1:6" x14ac:dyDescent="0.45">
      <c r="A25" t="str">
        <f t="shared" si="0"/>
        <v>明海中</v>
      </c>
      <c r="B25">
        <v>24</v>
      </c>
      <c r="C25">
        <v>12</v>
      </c>
      <c r="D25" t="s">
        <v>247</v>
      </c>
      <c r="E25" t="s">
        <v>137</v>
      </c>
      <c r="F25" t="str">
        <f t="shared" si="1"/>
        <v>明海中</v>
      </c>
    </row>
    <row r="26" spans="1:6" x14ac:dyDescent="0.45">
      <c r="A26" t="str">
        <f t="shared" si="0"/>
        <v>和洋国府台中</v>
      </c>
      <c r="B26">
        <v>25</v>
      </c>
      <c r="C26">
        <v>12</v>
      </c>
      <c r="D26" t="s">
        <v>271</v>
      </c>
      <c r="E26" t="s">
        <v>138</v>
      </c>
      <c r="F26" t="str">
        <f t="shared" si="1"/>
        <v>和洋国府台中</v>
      </c>
    </row>
    <row r="27" spans="1:6" x14ac:dyDescent="0.45">
      <c r="A27" t="str">
        <f t="shared" si="0"/>
        <v>船橋芝山中</v>
      </c>
      <c r="B27">
        <v>26</v>
      </c>
      <c r="C27">
        <v>12</v>
      </c>
      <c r="D27" t="s">
        <v>272</v>
      </c>
      <c r="E27" t="s">
        <v>139</v>
      </c>
      <c r="F27" t="str">
        <f t="shared" si="1"/>
        <v>船橋芝山中</v>
      </c>
    </row>
    <row r="28" spans="1:6" x14ac:dyDescent="0.45">
      <c r="A28" t="str">
        <f t="shared" si="0"/>
        <v>市川七中</v>
      </c>
      <c r="B28">
        <v>27</v>
      </c>
      <c r="C28">
        <v>12</v>
      </c>
      <c r="D28" t="s">
        <v>273</v>
      </c>
      <c r="E28" t="s">
        <v>140</v>
      </c>
      <c r="F28" t="str">
        <f t="shared" si="1"/>
        <v>市川七中</v>
      </c>
    </row>
    <row r="29" spans="1:6" x14ac:dyDescent="0.45">
      <c r="A29" t="str">
        <f t="shared" si="0"/>
        <v>南行徳中</v>
      </c>
      <c r="B29">
        <v>28</v>
      </c>
      <c r="C29">
        <v>12</v>
      </c>
      <c r="D29" t="s">
        <v>274</v>
      </c>
      <c r="E29" t="s">
        <v>141</v>
      </c>
      <c r="F29" t="str">
        <f t="shared" si="1"/>
        <v>南行徳中</v>
      </c>
    </row>
    <row r="30" spans="1:6" x14ac:dyDescent="0.45">
      <c r="A30" t="str">
        <f t="shared" si="0"/>
        <v>塩浜学園中</v>
      </c>
      <c r="B30">
        <v>29</v>
      </c>
      <c r="C30">
        <v>12</v>
      </c>
      <c r="D30" t="s">
        <v>275</v>
      </c>
      <c r="E30" t="s">
        <v>142</v>
      </c>
      <c r="F30" t="str">
        <f t="shared" si="1"/>
        <v>塩浜学園中</v>
      </c>
    </row>
    <row r="31" spans="1:6" x14ac:dyDescent="0.45">
      <c r="A31" t="str">
        <f t="shared" si="0"/>
        <v>国府台女子中</v>
      </c>
      <c r="B31">
        <v>30</v>
      </c>
      <c r="C31">
        <v>12</v>
      </c>
      <c r="D31" t="s">
        <v>276</v>
      </c>
      <c r="E31" t="s">
        <v>185</v>
      </c>
      <c r="F31" t="str">
        <f t="shared" si="1"/>
        <v>国府台女子中</v>
      </c>
    </row>
    <row r="32" spans="1:6" x14ac:dyDescent="0.45">
      <c r="A32" t="str">
        <f t="shared" si="0"/>
        <v>葛飾中</v>
      </c>
      <c r="B32">
        <v>31</v>
      </c>
      <c r="C32">
        <v>12</v>
      </c>
      <c r="D32" t="s">
        <v>277</v>
      </c>
      <c r="E32" t="s">
        <v>248</v>
      </c>
      <c r="F32" t="str">
        <f t="shared" si="1"/>
        <v>葛飾中</v>
      </c>
    </row>
    <row r="33" spans="1:6" x14ac:dyDescent="0.45">
      <c r="A33" t="str">
        <f t="shared" si="0"/>
        <v>幕張西中</v>
      </c>
      <c r="B33">
        <v>32</v>
      </c>
      <c r="C33">
        <v>12</v>
      </c>
      <c r="D33" t="s">
        <v>278</v>
      </c>
      <c r="E33" t="s">
        <v>279</v>
      </c>
      <c r="F33" t="str">
        <f t="shared" si="1"/>
        <v>幕張西中</v>
      </c>
    </row>
    <row r="34" spans="1:6" x14ac:dyDescent="0.45">
      <c r="A34" t="str">
        <f t="shared" si="0"/>
        <v>習志野一中</v>
      </c>
      <c r="B34">
        <v>33</v>
      </c>
      <c r="C34">
        <v>12</v>
      </c>
      <c r="D34" t="s">
        <v>297</v>
      </c>
      <c r="E34" t="s">
        <v>298</v>
      </c>
      <c r="F34" t="str">
        <f t="shared" si="1"/>
        <v>習志野一中</v>
      </c>
    </row>
    <row r="35" spans="1:6" x14ac:dyDescent="0.45">
      <c r="A35" t="str">
        <f t="shared" si="0"/>
        <v>習志野七中</v>
      </c>
      <c r="B35">
        <v>34</v>
      </c>
      <c r="C35">
        <v>12</v>
      </c>
      <c r="D35" t="s">
        <v>299</v>
      </c>
      <c r="E35" t="s">
        <v>300</v>
      </c>
      <c r="F35" t="str">
        <f t="shared" si="1"/>
        <v>習志野七中</v>
      </c>
    </row>
    <row r="36" spans="1:6" x14ac:dyDescent="0.45">
      <c r="A36" t="str">
        <f t="shared" si="0"/>
        <v/>
      </c>
    </row>
    <row r="37" spans="1:6" x14ac:dyDescent="0.45">
      <c r="A37" t="str">
        <f t="shared" si="0"/>
        <v/>
      </c>
    </row>
    <row r="38" spans="1:6" x14ac:dyDescent="0.45">
      <c r="A38" t="str">
        <f t="shared" si="0"/>
        <v/>
      </c>
    </row>
    <row r="39" spans="1:6" x14ac:dyDescent="0.45">
      <c r="A39" t="str">
        <f t="shared" si="0"/>
        <v/>
      </c>
    </row>
    <row r="40" spans="1:6" x14ac:dyDescent="0.45">
      <c r="A40" t="str">
        <f t="shared" si="0"/>
        <v/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AB894-562E-4EF0-8E27-0C75CB32C375}">
  <sheetPr codeName="Sheet5"/>
  <dimension ref="A1:L86"/>
  <sheetViews>
    <sheetView tabSelected="1" zoomScaleNormal="100" workbookViewId="0"/>
  </sheetViews>
  <sheetFormatPr defaultRowHeight="18" x14ac:dyDescent="0.45"/>
  <sheetData>
    <row r="1" spans="1:12" x14ac:dyDescent="0.45">
      <c r="A1" s="24" t="s">
        <v>225</v>
      </c>
      <c r="B1" s="25"/>
      <c r="C1" s="25"/>
      <c r="D1" s="25"/>
      <c r="E1" s="25"/>
      <c r="F1" s="25"/>
      <c r="G1" s="25"/>
      <c r="H1" s="25"/>
      <c r="I1" s="25"/>
      <c r="J1" s="26"/>
      <c r="K1" s="27"/>
      <c r="L1" s="27"/>
    </row>
    <row r="2" spans="1:12" ht="18.600000000000001" thickBot="1" x14ac:dyDescent="0.5">
      <c r="A2" s="28" t="s">
        <v>224</v>
      </c>
      <c r="B2" s="29"/>
      <c r="C2" s="29"/>
      <c r="D2" s="29"/>
      <c r="E2" s="29"/>
      <c r="F2" s="29"/>
      <c r="G2" s="29"/>
      <c r="H2" s="29"/>
      <c r="I2" s="29"/>
      <c r="J2" s="30"/>
      <c r="K2" s="27"/>
      <c r="L2" s="27"/>
    </row>
    <row r="3" spans="1:12" x14ac:dyDescent="0.45">
      <c r="A3" s="31" t="s">
        <v>184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2" x14ac:dyDescent="0.45">
      <c r="A4" s="31" t="s">
        <v>294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</row>
    <row r="5" spans="1:12" x14ac:dyDescent="0.45">
      <c r="A5" s="31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2" x14ac:dyDescent="0.45">
      <c r="A6" s="31" t="s">
        <v>293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12" x14ac:dyDescent="0.45">
      <c r="A7" s="31" t="s">
        <v>292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</row>
    <row r="8" spans="1:12" x14ac:dyDescent="0.45">
      <c r="A8" s="31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</row>
    <row r="9" spans="1:12" x14ac:dyDescent="0.45">
      <c r="A9" s="31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</row>
    <row r="10" spans="1:12" x14ac:dyDescent="0.45">
      <c r="A10" s="31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</row>
    <row r="11" spans="1:12" x14ac:dyDescent="0.45">
      <c r="A11" s="31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</row>
    <row r="12" spans="1:12" x14ac:dyDescent="0.45">
      <c r="A12" s="31" t="s">
        <v>281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</row>
    <row r="13" spans="1:12" x14ac:dyDescent="0.45">
      <c r="A13" s="31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</row>
    <row r="14" spans="1:12" x14ac:dyDescent="0.45">
      <c r="A14" s="31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</row>
    <row r="15" spans="1:12" x14ac:dyDescent="0.45">
      <c r="A15" s="31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</row>
    <row r="16" spans="1:12" x14ac:dyDescent="0.45">
      <c r="A16" s="31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</row>
    <row r="17" spans="1:12" x14ac:dyDescent="0.45">
      <c r="A17" s="31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</row>
    <row r="18" spans="1:12" x14ac:dyDescent="0.45">
      <c r="A18" s="31" t="s">
        <v>282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</row>
    <row r="19" spans="1:12" x14ac:dyDescent="0.45">
      <c r="A19" s="31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</row>
    <row r="20" spans="1:12" x14ac:dyDescent="0.45">
      <c r="A20" s="31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</row>
    <row r="21" spans="1:12" x14ac:dyDescent="0.45">
      <c r="A21" s="31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</row>
    <row r="22" spans="1:12" x14ac:dyDescent="0.45">
      <c r="A22" s="31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</row>
    <row r="23" spans="1:12" x14ac:dyDescent="0.45">
      <c r="A23" s="31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</row>
    <row r="24" spans="1:12" x14ac:dyDescent="0.45">
      <c r="A24" s="31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</row>
    <row r="25" spans="1:12" x14ac:dyDescent="0.45">
      <c r="A25" s="31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</row>
    <row r="26" spans="1:12" x14ac:dyDescent="0.45">
      <c r="A26" s="31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</row>
    <row r="27" spans="1:12" x14ac:dyDescent="0.45">
      <c r="A27" s="31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</row>
    <row r="28" spans="1:12" x14ac:dyDescent="0.45">
      <c r="A28" s="31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</row>
    <row r="29" spans="1:12" x14ac:dyDescent="0.45">
      <c r="A29" s="31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</row>
    <row r="30" spans="1:12" x14ac:dyDescent="0.45">
      <c r="A30" s="31" t="s">
        <v>283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</row>
    <row r="31" spans="1:12" x14ac:dyDescent="0.45">
      <c r="A31" s="31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</row>
    <row r="32" spans="1:12" x14ac:dyDescent="0.45">
      <c r="A32" s="31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</row>
    <row r="33" spans="1:12" x14ac:dyDescent="0.45">
      <c r="A33" s="31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</row>
    <row r="34" spans="1:12" x14ac:dyDescent="0.45">
      <c r="A34" s="31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</row>
    <row r="35" spans="1:12" x14ac:dyDescent="0.45">
      <c r="A35" s="31" t="s">
        <v>284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</row>
    <row r="36" spans="1:12" x14ac:dyDescent="0.45">
      <c r="A36" s="32" t="s">
        <v>286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</row>
    <row r="37" spans="1:12" x14ac:dyDescent="0.45">
      <c r="A37" s="31" t="s">
        <v>280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</row>
    <row r="38" spans="1:12" x14ac:dyDescent="0.45">
      <c r="A38" s="31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</row>
    <row r="39" spans="1:12" x14ac:dyDescent="0.45">
      <c r="A39" s="31" t="s">
        <v>295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</row>
    <row r="40" spans="1:12" x14ac:dyDescent="0.45">
      <c r="A40" s="31" t="s">
        <v>285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</row>
    <row r="41" spans="1:12" x14ac:dyDescent="0.45">
      <c r="A41" s="31" t="s">
        <v>287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</row>
    <row r="42" spans="1:12" x14ac:dyDescent="0.4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</row>
    <row r="43" spans="1:12" x14ac:dyDescent="0.4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</row>
    <row r="44" spans="1:12" x14ac:dyDescent="0.4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</row>
    <row r="45" spans="1:12" x14ac:dyDescent="0.4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</row>
    <row r="46" spans="1:12" x14ac:dyDescent="0.4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</row>
    <row r="47" spans="1:12" x14ac:dyDescent="0.4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</row>
    <row r="48" spans="1:12" x14ac:dyDescent="0.4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</row>
    <row r="49" spans="1:12" x14ac:dyDescent="0.4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</row>
    <row r="50" spans="1:12" x14ac:dyDescent="0.4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</row>
    <row r="51" spans="1:12" x14ac:dyDescent="0.4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</row>
    <row r="52" spans="1:12" x14ac:dyDescent="0.4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</row>
    <row r="53" spans="1:12" x14ac:dyDescent="0.4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</row>
    <row r="54" spans="1:12" x14ac:dyDescent="0.4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</row>
    <row r="55" spans="1:12" x14ac:dyDescent="0.4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</row>
    <row r="56" spans="1:12" x14ac:dyDescent="0.4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</row>
    <row r="57" spans="1:12" x14ac:dyDescent="0.4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</row>
    <row r="58" spans="1:12" x14ac:dyDescent="0.4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</row>
    <row r="59" spans="1:12" x14ac:dyDescent="0.45">
      <c r="A59" s="31" t="s">
        <v>288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</row>
    <row r="60" spans="1:12" x14ac:dyDescent="0.4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</row>
    <row r="61" spans="1:12" x14ac:dyDescent="0.4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</row>
    <row r="62" spans="1:12" x14ac:dyDescent="0.45">
      <c r="A62" s="31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</row>
    <row r="63" spans="1:12" x14ac:dyDescent="0.4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</row>
    <row r="64" spans="1:12" x14ac:dyDescent="0.4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</row>
    <row r="65" spans="1:12" x14ac:dyDescent="0.45">
      <c r="A65" s="31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</row>
    <row r="66" spans="1:12" x14ac:dyDescent="0.4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</row>
    <row r="67" spans="1:12" x14ac:dyDescent="0.4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</row>
    <row r="68" spans="1:12" ht="18.600000000000001" thickBot="1" x14ac:dyDescent="0.5">
      <c r="A68" s="31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</row>
    <row r="69" spans="1:12" ht="18.600000000000001" thickBot="1" x14ac:dyDescent="0.5">
      <c r="A69" s="33" t="s">
        <v>222</v>
      </c>
      <c r="B69" s="34"/>
      <c r="C69" s="34"/>
      <c r="D69" s="34"/>
      <c r="E69" s="34"/>
      <c r="F69" s="34"/>
      <c r="G69" s="34"/>
      <c r="H69" s="34"/>
      <c r="I69" s="34"/>
      <c r="J69" s="35"/>
      <c r="K69" s="27"/>
      <c r="L69" s="27"/>
    </row>
    <row r="70" spans="1:12" x14ac:dyDescent="0.4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</row>
    <row r="71" spans="1:12" x14ac:dyDescent="0.45">
      <c r="A71" s="31" t="s">
        <v>289</v>
      </c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</row>
    <row r="72" spans="1:12" x14ac:dyDescent="0.45">
      <c r="A72" s="31" t="s">
        <v>290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</row>
    <row r="73" spans="1:12" x14ac:dyDescent="0.45">
      <c r="A73" s="31" t="s">
        <v>223</v>
      </c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</row>
    <row r="74" spans="1:12" x14ac:dyDescent="0.45">
      <c r="A74" s="31" t="s">
        <v>291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</row>
    <row r="75" spans="1:12" x14ac:dyDescent="0.4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</row>
    <row r="84" spans="1:1" x14ac:dyDescent="0.45">
      <c r="A84" s="15"/>
    </row>
    <row r="85" spans="1:1" x14ac:dyDescent="0.45">
      <c r="A85" s="15"/>
    </row>
    <row r="86" spans="1:1" x14ac:dyDescent="0.45">
      <c r="A86" s="15"/>
    </row>
  </sheetData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C5557-5801-4D1C-AA92-D19905EFEACE}">
  <sheetPr codeName="Sheet3"/>
  <dimension ref="A1:P601"/>
  <sheetViews>
    <sheetView workbookViewId="0">
      <selection activeCell="A2" sqref="A2"/>
    </sheetView>
  </sheetViews>
  <sheetFormatPr defaultRowHeight="18" x14ac:dyDescent="0.45"/>
  <cols>
    <col min="1" max="15" width="8.796875" style="56"/>
  </cols>
  <sheetData>
    <row r="1" spans="1:16" x14ac:dyDescent="0.15">
      <c r="A1" s="1" t="s">
        <v>69</v>
      </c>
      <c r="B1" s="2" t="s">
        <v>70</v>
      </c>
      <c r="C1" s="2" t="s">
        <v>71</v>
      </c>
      <c r="D1" s="3" t="s">
        <v>72</v>
      </c>
      <c r="E1" s="4" t="s">
        <v>73</v>
      </c>
      <c r="F1" s="5" t="s">
        <v>74</v>
      </c>
      <c r="G1" s="6" t="s">
        <v>75</v>
      </c>
      <c r="H1" s="7" t="s">
        <v>76</v>
      </c>
      <c r="I1" s="8" t="s">
        <v>77</v>
      </c>
      <c r="J1" s="9" t="s">
        <v>78</v>
      </c>
      <c r="K1" s="10" t="s">
        <v>79</v>
      </c>
      <c r="L1" s="11" t="s">
        <v>80</v>
      </c>
      <c r="M1" s="11" t="s">
        <v>143</v>
      </c>
      <c r="N1" s="11" t="s">
        <v>82</v>
      </c>
      <c r="O1" s="11" t="s">
        <v>83</v>
      </c>
      <c r="P1" s="23"/>
    </row>
    <row r="2" spans="1:16" x14ac:dyDescent="0.2">
      <c r="A2" s="36"/>
      <c r="B2" s="37"/>
      <c r="C2" s="37"/>
      <c r="D2" s="38"/>
      <c r="E2" s="39"/>
      <c r="F2" s="40"/>
      <c r="G2" s="38"/>
      <c r="H2" s="41"/>
      <c r="I2" s="42"/>
      <c r="J2" s="39"/>
      <c r="K2" s="41"/>
      <c r="L2" s="43"/>
      <c r="M2" s="41"/>
      <c r="N2" s="41"/>
      <c r="O2" s="41"/>
    </row>
    <row r="3" spans="1:16" x14ac:dyDescent="0.2">
      <c r="A3" s="36"/>
      <c r="B3" s="37"/>
      <c r="C3" s="37"/>
      <c r="D3" s="38"/>
      <c r="E3" s="39"/>
      <c r="F3" s="40"/>
      <c r="G3" s="38"/>
      <c r="H3" s="41"/>
      <c r="I3" s="41"/>
      <c r="J3" s="39"/>
      <c r="K3" s="41"/>
      <c r="L3" s="41"/>
      <c r="M3" s="41"/>
      <c r="N3" s="41"/>
      <c r="O3" s="41"/>
    </row>
    <row r="4" spans="1:16" x14ac:dyDescent="0.2">
      <c r="A4" s="36"/>
      <c r="B4" s="37"/>
      <c r="C4" s="37"/>
      <c r="D4" s="38"/>
      <c r="E4" s="39"/>
      <c r="F4" s="40"/>
      <c r="G4" s="38"/>
      <c r="H4" s="41"/>
      <c r="I4" s="41"/>
      <c r="J4" s="39"/>
      <c r="K4" s="41"/>
      <c r="L4" s="41"/>
      <c r="M4" s="41"/>
      <c r="N4" s="41"/>
      <c r="O4" s="41"/>
    </row>
    <row r="5" spans="1:16" x14ac:dyDescent="0.2">
      <c r="A5" s="36"/>
      <c r="B5" s="37"/>
      <c r="C5" s="37"/>
      <c r="D5" s="38"/>
      <c r="E5" s="39"/>
      <c r="F5" s="40"/>
      <c r="G5" s="38"/>
      <c r="H5" s="41"/>
      <c r="I5" s="41"/>
      <c r="J5" s="39"/>
      <c r="K5" s="41"/>
      <c r="L5" s="41"/>
      <c r="M5" s="41"/>
      <c r="N5" s="41"/>
      <c r="O5" s="41"/>
    </row>
    <row r="6" spans="1:16" x14ac:dyDescent="0.2">
      <c r="A6" s="36"/>
      <c r="B6" s="41"/>
      <c r="C6" s="41"/>
      <c r="D6" s="38"/>
      <c r="E6" s="39"/>
      <c r="F6" s="40"/>
      <c r="G6" s="38"/>
      <c r="H6" s="41"/>
      <c r="I6" s="41"/>
      <c r="J6" s="39"/>
      <c r="K6" s="41"/>
      <c r="L6" s="41"/>
      <c r="M6" s="41"/>
      <c r="N6" s="41"/>
      <c r="O6" s="41"/>
    </row>
    <row r="7" spans="1:16" x14ac:dyDescent="0.2">
      <c r="A7" s="36"/>
      <c r="B7" s="37"/>
      <c r="C7" s="37"/>
      <c r="D7" s="38"/>
      <c r="E7" s="39"/>
      <c r="F7" s="40"/>
      <c r="G7" s="38"/>
      <c r="H7" s="41"/>
      <c r="I7" s="41"/>
      <c r="J7" s="39"/>
      <c r="K7" s="41"/>
      <c r="L7" s="41"/>
      <c r="M7" s="41"/>
      <c r="N7" s="41"/>
      <c r="O7" s="41"/>
    </row>
    <row r="8" spans="1:16" x14ac:dyDescent="0.2">
      <c r="A8" s="36"/>
      <c r="B8" s="37"/>
      <c r="C8" s="37"/>
      <c r="D8" s="38"/>
      <c r="E8" s="39"/>
      <c r="F8" s="40"/>
      <c r="G8" s="38"/>
      <c r="H8" s="41"/>
      <c r="I8" s="41"/>
      <c r="J8" s="39"/>
      <c r="K8" s="41"/>
      <c r="L8" s="41"/>
      <c r="M8" s="41"/>
      <c r="N8" s="41"/>
      <c r="O8" s="41"/>
    </row>
    <row r="9" spans="1:16" x14ac:dyDescent="0.2">
      <c r="A9" s="36"/>
      <c r="B9" s="37"/>
      <c r="C9" s="37"/>
      <c r="D9" s="38"/>
      <c r="E9" s="39"/>
      <c r="F9" s="40"/>
      <c r="G9" s="38"/>
      <c r="H9" s="41"/>
      <c r="I9" s="41"/>
      <c r="J9" s="39"/>
      <c r="K9" s="41"/>
      <c r="L9" s="41"/>
      <c r="M9" s="41"/>
      <c r="N9" s="41"/>
      <c r="O9" s="41"/>
    </row>
    <row r="10" spans="1:16" x14ac:dyDescent="0.2">
      <c r="A10" s="36"/>
      <c r="B10" s="37"/>
      <c r="C10" s="37"/>
      <c r="D10" s="38"/>
      <c r="E10" s="39"/>
      <c r="F10" s="40"/>
      <c r="G10" s="38"/>
      <c r="H10" s="41"/>
      <c r="I10" s="41"/>
      <c r="J10" s="39"/>
      <c r="K10" s="41"/>
      <c r="L10" s="41"/>
      <c r="M10" s="41"/>
      <c r="N10" s="41"/>
      <c r="O10" s="41"/>
    </row>
    <row r="11" spans="1:16" x14ac:dyDescent="0.2">
      <c r="A11" s="36"/>
      <c r="B11" s="41"/>
      <c r="C11" s="41"/>
      <c r="D11" s="38"/>
      <c r="E11" s="39"/>
      <c r="F11" s="40"/>
      <c r="G11" s="38"/>
      <c r="H11" s="41"/>
      <c r="I11" s="41"/>
      <c r="J11" s="39"/>
      <c r="K11" s="41"/>
      <c r="L11" s="41"/>
      <c r="M11" s="41"/>
      <c r="N11" s="41"/>
      <c r="O11" s="41"/>
    </row>
    <row r="12" spans="1:16" x14ac:dyDescent="0.2">
      <c r="A12" s="36"/>
      <c r="B12" s="41"/>
      <c r="C12" s="41"/>
      <c r="D12" s="38"/>
      <c r="E12" s="39"/>
      <c r="F12" s="40"/>
      <c r="G12" s="38"/>
      <c r="H12" s="41"/>
      <c r="I12" s="41"/>
      <c r="J12" s="39"/>
      <c r="K12" s="41"/>
      <c r="L12" s="41"/>
      <c r="M12" s="41"/>
      <c r="N12" s="41"/>
      <c r="O12" s="41"/>
    </row>
    <row r="13" spans="1:16" x14ac:dyDescent="0.2">
      <c r="A13" s="36"/>
      <c r="B13" s="41"/>
      <c r="C13" s="41"/>
      <c r="D13" s="38"/>
      <c r="E13" s="39"/>
      <c r="F13" s="40"/>
      <c r="G13" s="38"/>
      <c r="H13" s="41"/>
      <c r="I13" s="41"/>
      <c r="J13" s="39"/>
      <c r="K13" s="41"/>
      <c r="L13" s="41"/>
      <c r="M13" s="41"/>
      <c r="N13" s="41"/>
      <c r="O13" s="41"/>
    </row>
    <row r="14" spans="1:16" x14ac:dyDescent="0.2">
      <c r="A14" s="36"/>
      <c r="B14" s="41"/>
      <c r="C14" s="41"/>
      <c r="D14" s="38"/>
      <c r="E14" s="39"/>
      <c r="F14" s="40"/>
      <c r="G14" s="38"/>
      <c r="H14" s="41"/>
      <c r="I14" s="41"/>
      <c r="J14" s="39"/>
      <c r="K14" s="41"/>
      <c r="L14" s="41"/>
      <c r="M14" s="41"/>
      <c r="N14" s="41"/>
      <c r="O14" s="41"/>
    </row>
    <row r="15" spans="1:16" x14ac:dyDescent="0.2">
      <c r="A15" s="36"/>
      <c r="B15" s="41"/>
      <c r="C15" s="41"/>
      <c r="D15" s="38"/>
      <c r="E15" s="39"/>
      <c r="F15" s="40"/>
      <c r="G15" s="38"/>
      <c r="H15" s="41"/>
      <c r="I15" s="41"/>
      <c r="J15" s="39"/>
      <c r="K15" s="41"/>
      <c r="L15" s="41"/>
      <c r="M15" s="41"/>
      <c r="N15" s="41"/>
      <c r="O15" s="41"/>
    </row>
    <row r="16" spans="1:16" x14ac:dyDescent="0.2">
      <c r="A16" s="36"/>
      <c r="B16" s="41"/>
      <c r="C16" s="41"/>
      <c r="D16" s="38"/>
      <c r="E16" s="39"/>
      <c r="F16" s="40"/>
      <c r="G16" s="38"/>
      <c r="H16" s="41"/>
      <c r="I16" s="41"/>
      <c r="J16" s="39"/>
      <c r="K16" s="41"/>
      <c r="L16" s="41"/>
      <c r="M16" s="41"/>
      <c r="N16" s="41"/>
      <c r="O16" s="41"/>
    </row>
    <row r="17" spans="1:15" x14ac:dyDescent="0.2">
      <c r="A17" s="36"/>
      <c r="B17" s="41"/>
      <c r="C17" s="41"/>
      <c r="D17" s="38"/>
      <c r="E17" s="39"/>
      <c r="F17" s="40"/>
      <c r="G17" s="38"/>
      <c r="H17" s="41"/>
      <c r="I17" s="41"/>
      <c r="J17" s="39"/>
      <c r="K17" s="41"/>
      <c r="L17" s="41"/>
      <c r="M17" s="41"/>
      <c r="N17" s="41"/>
      <c r="O17" s="41"/>
    </row>
    <row r="18" spans="1:15" x14ac:dyDescent="0.2">
      <c r="A18" s="36"/>
      <c r="B18" s="41"/>
      <c r="C18" s="41"/>
      <c r="D18" s="38"/>
      <c r="E18" s="39"/>
      <c r="F18" s="40"/>
      <c r="G18" s="38"/>
      <c r="H18" s="41"/>
      <c r="I18" s="41"/>
      <c r="J18" s="39"/>
      <c r="K18" s="41"/>
      <c r="L18" s="41"/>
      <c r="M18" s="41"/>
      <c r="N18" s="41"/>
      <c r="O18" s="41"/>
    </row>
    <row r="19" spans="1:15" x14ac:dyDescent="0.2">
      <c r="A19" s="36"/>
      <c r="B19" s="41"/>
      <c r="C19" s="41"/>
      <c r="D19" s="38"/>
      <c r="E19" s="39"/>
      <c r="F19" s="40"/>
      <c r="G19" s="38"/>
      <c r="H19" s="41"/>
      <c r="I19" s="41"/>
      <c r="J19" s="39"/>
      <c r="K19" s="41"/>
      <c r="L19" s="41"/>
      <c r="M19" s="41"/>
      <c r="N19" s="41"/>
      <c r="O19" s="41"/>
    </row>
    <row r="20" spans="1:15" x14ac:dyDescent="0.2">
      <c r="A20" s="36"/>
      <c r="B20" s="41"/>
      <c r="C20" s="41"/>
      <c r="D20" s="38"/>
      <c r="E20" s="39"/>
      <c r="F20" s="40"/>
      <c r="G20" s="38"/>
      <c r="H20" s="41"/>
      <c r="I20" s="41"/>
      <c r="J20" s="39"/>
      <c r="K20" s="41"/>
      <c r="L20" s="41"/>
      <c r="M20" s="41"/>
      <c r="N20" s="41"/>
      <c r="O20" s="41"/>
    </row>
    <row r="21" spans="1:15" x14ac:dyDescent="0.2">
      <c r="A21" s="36"/>
      <c r="B21" s="41"/>
      <c r="C21" s="41"/>
      <c r="D21" s="38"/>
      <c r="E21" s="39"/>
      <c r="F21" s="40"/>
      <c r="G21" s="38"/>
      <c r="H21" s="41"/>
      <c r="I21" s="41"/>
      <c r="J21" s="39"/>
      <c r="K21" s="41"/>
      <c r="L21" s="41"/>
      <c r="M21" s="41"/>
      <c r="N21" s="41"/>
      <c r="O21" s="41"/>
    </row>
    <row r="22" spans="1:15" x14ac:dyDescent="0.2">
      <c r="A22" s="36"/>
      <c r="B22" s="41"/>
      <c r="C22" s="41"/>
      <c r="D22" s="38"/>
      <c r="E22" s="39"/>
      <c r="F22" s="40"/>
      <c r="G22" s="38"/>
      <c r="H22" s="41"/>
      <c r="I22" s="41"/>
      <c r="J22" s="39"/>
      <c r="K22" s="41"/>
      <c r="L22" s="41"/>
      <c r="M22" s="41"/>
      <c r="N22" s="41"/>
      <c r="O22" s="41"/>
    </row>
    <row r="23" spans="1:15" x14ac:dyDescent="0.2">
      <c r="A23" s="36"/>
      <c r="B23" s="41"/>
      <c r="C23" s="41"/>
      <c r="D23" s="38"/>
      <c r="E23" s="39"/>
      <c r="F23" s="40"/>
      <c r="G23" s="38"/>
      <c r="H23" s="41"/>
      <c r="I23" s="41"/>
      <c r="J23" s="39"/>
      <c r="K23" s="41"/>
      <c r="L23" s="41"/>
      <c r="M23" s="41"/>
      <c r="N23" s="41"/>
      <c r="O23" s="41"/>
    </row>
    <row r="24" spans="1:15" x14ac:dyDescent="0.2">
      <c r="A24" s="36"/>
      <c r="B24" s="41"/>
      <c r="C24" s="41"/>
      <c r="D24" s="38"/>
      <c r="E24" s="39"/>
      <c r="F24" s="40"/>
      <c r="G24" s="38"/>
      <c r="H24" s="41"/>
      <c r="I24" s="41"/>
      <c r="J24" s="39"/>
      <c r="K24" s="41"/>
      <c r="L24" s="41"/>
      <c r="M24" s="41"/>
      <c r="N24" s="41"/>
      <c r="O24" s="41"/>
    </row>
    <row r="25" spans="1:15" x14ac:dyDescent="0.2">
      <c r="A25" s="36"/>
      <c r="B25" s="41"/>
      <c r="C25" s="41"/>
      <c r="D25" s="38"/>
      <c r="E25" s="39"/>
      <c r="F25" s="40"/>
      <c r="G25" s="38"/>
      <c r="H25" s="41"/>
      <c r="I25" s="41"/>
      <c r="J25" s="39"/>
      <c r="K25" s="41"/>
      <c r="L25" s="41"/>
      <c r="M25" s="41"/>
      <c r="N25" s="41"/>
      <c r="O25" s="41"/>
    </row>
    <row r="26" spans="1:15" x14ac:dyDescent="0.2">
      <c r="A26" s="36"/>
      <c r="B26" s="41"/>
      <c r="C26" s="41"/>
      <c r="D26" s="38"/>
      <c r="E26" s="39"/>
      <c r="F26" s="40"/>
      <c r="G26" s="38"/>
      <c r="H26" s="41"/>
      <c r="I26" s="41"/>
      <c r="J26" s="39"/>
      <c r="K26" s="41"/>
      <c r="L26" s="41"/>
      <c r="M26" s="41"/>
      <c r="N26" s="41"/>
      <c r="O26" s="41"/>
    </row>
    <row r="27" spans="1:15" x14ac:dyDescent="0.2">
      <c r="A27" s="36"/>
      <c r="B27" s="41"/>
      <c r="C27" s="41"/>
      <c r="D27" s="38"/>
      <c r="E27" s="39"/>
      <c r="F27" s="40"/>
      <c r="G27" s="38"/>
      <c r="H27" s="41"/>
      <c r="I27" s="41"/>
      <c r="J27" s="39"/>
      <c r="K27" s="41"/>
      <c r="L27" s="41"/>
      <c r="M27" s="41"/>
      <c r="N27" s="41"/>
      <c r="O27" s="41"/>
    </row>
    <row r="28" spans="1:15" x14ac:dyDescent="0.2">
      <c r="A28" s="36"/>
      <c r="B28" s="41"/>
      <c r="C28" s="41"/>
      <c r="D28" s="38"/>
      <c r="E28" s="39"/>
      <c r="F28" s="40"/>
      <c r="G28" s="38"/>
      <c r="H28" s="41"/>
      <c r="I28" s="41"/>
      <c r="J28" s="39"/>
      <c r="K28" s="41"/>
      <c r="L28" s="41"/>
      <c r="M28" s="41"/>
      <c r="N28" s="41"/>
      <c r="O28" s="41"/>
    </row>
    <row r="29" spans="1:15" x14ac:dyDescent="0.2">
      <c r="A29" s="36"/>
      <c r="B29" s="41"/>
      <c r="C29" s="41"/>
      <c r="D29" s="38"/>
      <c r="E29" s="39"/>
      <c r="F29" s="40"/>
      <c r="G29" s="38"/>
      <c r="H29" s="41"/>
      <c r="I29" s="41"/>
      <c r="J29" s="39"/>
      <c r="K29" s="41"/>
      <c r="L29" s="41"/>
      <c r="M29" s="41"/>
      <c r="N29" s="41"/>
      <c r="O29" s="41"/>
    </row>
    <row r="30" spans="1:15" x14ac:dyDescent="0.2">
      <c r="A30" s="36"/>
      <c r="B30" s="41"/>
      <c r="C30" s="41"/>
      <c r="D30" s="38"/>
      <c r="E30" s="39"/>
      <c r="F30" s="40"/>
      <c r="G30" s="38"/>
      <c r="H30" s="41"/>
      <c r="I30" s="41"/>
      <c r="J30" s="39"/>
      <c r="K30" s="41"/>
      <c r="L30" s="41"/>
      <c r="M30" s="41"/>
      <c r="N30" s="41"/>
      <c r="O30" s="41"/>
    </row>
    <row r="31" spans="1:15" x14ac:dyDescent="0.2">
      <c r="A31" s="36"/>
      <c r="B31" s="41"/>
      <c r="C31" s="41"/>
      <c r="D31" s="38"/>
      <c r="E31" s="39"/>
      <c r="F31" s="40"/>
      <c r="G31" s="38"/>
      <c r="H31" s="41"/>
      <c r="I31" s="41"/>
      <c r="J31" s="39"/>
      <c r="K31" s="41"/>
      <c r="L31" s="41"/>
      <c r="M31" s="41"/>
      <c r="N31" s="41"/>
      <c r="O31" s="41"/>
    </row>
    <row r="32" spans="1:15" x14ac:dyDescent="0.2">
      <c r="A32" s="36"/>
      <c r="B32" s="41"/>
      <c r="C32" s="41"/>
      <c r="D32" s="38"/>
      <c r="E32" s="39"/>
      <c r="F32" s="40"/>
      <c r="G32" s="38"/>
      <c r="H32" s="41"/>
      <c r="I32" s="41"/>
      <c r="J32" s="39"/>
      <c r="K32" s="41"/>
      <c r="L32" s="41"/>
      <c r="M32" s="41"/>
      <c r="N32" s="41"/>
      <c r="O32" s="41"/>
    </row>
    <row r="33" spans="1:15" x14ac:dyDescent="0.2">
      <c r="A33" s="36"/>
      <c r="B33" s="41"/>
      <c r="C33" s="41"/>
      <c r="D33" s="38"/>
      <c r="E33" s="39"/>
      <c r="F33" s="40"/>
      <c r="G33" s="38"/>
      <c r="H33" s="41"/>
      <c r="I33" s="41"/>
      <c r="J33" s="39"/>
      <c r="K33" s="41"/>
      <c r="L33" s="41"/>
      <c r="M33" s="41"/>
      <c r="N33" s="41"/>
      <c r="O33" s="41"/>
    </row>
    <row r="34" spans="1:15" x14ac:dyDescent="0.2">
      <c r="A34" s="36"/>
      <c r="B34" s="41"/>
      <c r="C34" s="41"/>
      <c r="D34" s="38"/>
      <c r="E34" s="39"/>
      <c r="F34" s="40"/>
      <c r="G34" s="38"/>
      <c r="H34" s="41"/>
      <c r="I34" s="41"/>
      <c r="J34" s="39"/>
      <c r="K34" s="41"/>
      <c r="L34" s="41"/>
      <c r="M34" s="41"/>
      <c r="N34" s="41"/>
      <c r="O34" s="41"/>
    </row>
    <row r="35" spans="1:15" x14ac:dyDescent="0.2">
      <c r="A35" s="36"/>
      <c r="B35" s="41"/>
      <c r="C35" s="41"/>
      <c r="D35" s="38"/>
      <c r="E35" s="39"/>
      <c r="F35" s="40"/>
      <c r="G35" s="38"/>
      <c r="H35" s="41"/>
      <c r="I35" s="41"/>
      <c r="J35" s="39"/>
      <c r="K35" s="41"/>
      <c r="L35" s="41"/>
      <c r="M35" s="41"/>
      <c r="N35" s="41"/>
      <c r="O35" s="41"/>
    </row>
    <row r="36" spans="1:15" x14ac:dyDescent="0.2">
      <c r="A36" s="36"/>
      <c r="B36" s="41"/>
      <c r="C36" s="41"/>
      <c r="D36" s="38"/>
      <c r="E36" s="39"/>
      <c r="F36" s="40"/>
      <c r="G36" s="38"/>
      <c r="H36" s="41"/>
      <c r="I36" s="41"/>
      <c r="J36" s="39"/>
      <c r="K36" s="41"/>
      <c r="L36" s="41"/>
      <c r="M36" s="41"/>
      <c r="N36" s="41"/>
      <c r="O36" s="41"/>
    </row>
    <row r="37" spans="1:15" x14ac:dyDescent="0.2">
      <c r="A37" s="36"/>
      <c r="B37" s="41"/>
      <c r="C37" s="41"/>
      <c r="D37" s="38"/>
      <c r="E37" s="39"/>
      <c r="F37" s="40"/>
      <c r="G37" s="38"/>
      <c r="H37" s="41"/>
      <c r="I37" s="41"/>
      <c r="J37" s="39"/>
      <c r="K37" s="41"/>
      <c r="L37" s="41"/>
      <c r="M37" s="41"/>
      <c r="N37" s="41"/>
      <c r="O37" s="41"/>
    </row>
    <row r="38" spans="1:15" x14ac:dyDescent="0.2">
      <c r="A38" s="36"/>
      <c r="B38" s="41"/>
      <c r="C38" s="41"/>
      <c r="D38" s="38"/>
      <c r="E38" s="39"/>
      <c r="F38" s="40"/>
      <c r="G38" s="38"/>
      <c r="H38" s="41"/>
      <c r="I38" s="41"/>
      <c r="J38" s="39"/>
      <c r="K38" s="41"/>
      <c r="L38" s="41"/>
      <c r="M38" s="41"/>
      <c r="N38" s="41"/>
      <c r="O38" s="41"/>
    </row>
    <row r="39" spans="1:15" x14ac:dyDescent="0.2">
      <c r="A39" s="36"/>
      <c r="B39" s="41"/>
      <c r="C39" s="41"/>
      <c r="D39" s="38"/>
      <c r="E39" s="39"/>
      <c r="F39" s="40"/>
      <c r="G39" s="38"/>
      <c r="H39" s="41"/>
      <c r="I39" s="41"/>
      <c r="J39" s="39"/>
      <c r="K39" s="41"/>
      <c r="L39" s="41"/>
      <c r="M39" s="41"/>
      <c r="N39" s="41"/>
      <c r="O39" s="41"/>
    </row>
    <row r="40" spans="1:15" x14ac:dyDescent="0.2">
      <c r="A40" s="36"/>
      <c r="B40" s="41"/>
      <c r="C40" s="41"/>
      <c r="D40" s="38"/>
      <c r="E40" s="39"/>
      <c r="F40" s="40"/>
      <c r="G40" s="38"/>
      <c r="H40" s="41"/>
      <c r="I40" s="41"/>
      <c r="J40" s="39"/>
      <c r="K40" s="41"/>
      <c r="L40" s="41"/>
      <c r="M40" s="41"/>
      <c r="N40" s="41"/>
      <c r="O40" s="41"/>
    </row>
    <row r="41" spans="1:15" x14ac:dyDescent="0.2">
      <c r="A41" s="36"/>
      <c r="B41" s="41"/>
      <c r="C41" s="41"/>
      <c r="D41" s="38"/>
      <c r="E41" s="39"/>
      <c r="F41" s="40"/>
      <c r="G41" s="38"/>
      <c r="H41" s="41"/>
      <c r="I41" s="41"/>
      <c r="J41" s="39"/>
      <c r="K41" s="41"/>
      <c r="L41" s="41"/>
      <c r="M41" s="41"/>
      <c r="N41" s="41"/>
      <c r="O41" s="41"/>
    </row>
    <row r="42" spans="1:15" x14ac:dyDescent="0.2">
      <c r="A42" s="36"/>
      <c r="B42" s="41"/>
      <c r="C42" s="41"/>
      <c r="D42" s="38"/>
      <c r="E42" s="39"/>
      <c r="F42" s="40"/>
      <c r="G42" s="38"/>
      <c r="H42" s="41"/>
      <c r="I42" s="41"/>
      <c r="J42" s="39"/>
      <c r="K42" s="41"/>
      <c r="L42" s="41"/>
      <c r="M42" s="41"/>
      <c r="N42" s="41"/>
      <c r="O42" s="41"/>
    </row>
    <row r="43" spans="1:15" x14ac:dyDescent="0.2">
      <c r="A43" s="36"/>
      <c r="B43" s="41"/>
      <c r="C43" s="41"/>
      <c r="D43" s="38"/>
      <c r="E43" s="39"/>
      <c r="F43" s="40"/>
      <c r="G43" s="38"/>
      <c r="H43" s="41"/>
      <c r="I43" s="41"/>
      <c r="J43" s="39"/>
      <c r="K43" s="41"/>
      <c r="L43" s="41"/>
      <c r="M43" s="41"/>
      <c r="N43" s="41"/>
      <c r="O43" s="41"/>
    </row>
    <row r="44" spans="1:15" x14ac:dyDescent="0.2">
      <c r="A44" s="36"/>
      <c r="B44" s="41"/>
      <c r="C44" s="41"/>
      <c r="D44" s="38"/>
      <c r="E44" s="39"/>
      <c r="F44" s="40"/>
      <c r="G44" s="38"/>
      <c r="H44" s="41"/>
      <c r="I44" s="41"/>
      <c r="J44" s="39"/>
      <c r="K44" s="41"/>
      <c r="L44" s="41"/>
      <c r="M44" s="41"/>
      <c r="N44" s="41"/>
      <c r="O44" s="41"/>
    </row>
    <row r="45" spans="1:15" x14ac:dyDescent="0.2">
      <c r="A45" s="36"/>
      <c r="B45" s="41"/>
      <c r="C45" s="41"/>
      <c r="D45" s="38"/>
      <c r="E45" s="39"/>
      <c r="F45" s="40"/>
      <c r="G45" s="38"/>
      <c r="H45" s="41"/>
      <c r="I45" s="41"/>
      <c r="J45" s="39"/>
      <c r="K45" s="41"/>
      <c r="L45" s="41"/>
      <c r="M45" s="41"/>
      <c r="N45" s="41"/>
      <c r="O45" s="41"/>
    </row>
    <row r="46" spans="1:15" x14ac:dyDescent="0.2">
      <c r="A46" s="36"/>
      <c r="B46" s="41"/>
      <c r="C46" s="41"/>
      <c r="D46" s="38"/>
      <c r="E46" s="39"/>
      <c r="F46" s="40"/>
      <c r="G46" s="38"/>
      <c r="H46" s="41"/>
      <c r="I46" s="41"/>
      <c r="J46" s="39"/>
      <c r="K46" s="41"/>
      <c r="L46" s="41"/>
      <c r="M46" s="41"/>
      <c r="N46" s="41"/>
      <c r="O46" s="41"/>
    </row>
    <row r="47" spans="1:15" x14ac:dyDescent="0.2">
      <c r="A47" s="36"/>
      <c r="B47" s="41"/>
      <c r="C47" s="41"/>
      <c r="D47" s="38"/>
      <c r="E47" s="39"/>
      <c r="F47" s="40"/>
      <c r="G47" s="38"/>
      <c r="H47" s="41"/>
      <c r="I47" s="41"/>
      <c r="J47" s="39"/>
      <c r="K47" s="41"/>
      <c r="L47" s="41"/>
      <c r="M47" s="41"/>
      <c r="N47" s="41"/>
      <c r="O47" s="41"/>
    </row>
    <row r="48" spans="1:15" x14ac:dyDescent="0.2">
      <c r="A48" s="36"/>
      <c r="B48" s="41"/>
      <c r="C48" s="41"/>
      <c r="D48" s="38"/>
      <c r="E48" s="39"/>
      <c r="F48" s="40"/>
      <c r="G48" s="38"/>
      <c r="H48" s="41"/>
      <c r="I48" s="41"/>
      <c r="J48" s="39"/>
      <c r="K48" s="41"/>
      <c r="L48" s="41"/>
      <c r="M48" s="41"/>
      <c r="N48" s="41"/>
      <c r="O48" s="41"/>
    </row>
    <row r="49" spans="1:15" x14ac:dyDescent="0.2">
      <c r="A49" s="36"/>
      <c r="B49" s="41"/>
      <c r="C49" s="41"/>
      <c r="D49" s="38"/>
      <c r="E49" s="39"/>
      <c r="F49" s="40"/>
      <c r="G49" s="38"/>
      <c r="H49" s="41"/>
      <c r="I49" s="41"/>
      <c r="J49" s="39"/>
      <c r="K49" s="41"/>
      <c r="L49" s="41"/>
      <c r="M49" s="41"/>
      <c r="N49" s="41"/>
      <c r="O49" s="41"/>
    </row>
    <row r="50" spans="1:15" x14ac:dyDescent="0.2">
      <c r="A50" s="36"/>
      <c r="B50" s="41"/>
      <c r="C50" s="41"/>
      <c r="D50" s="38"/>
      <c r="E50" s="39"/>
      <c r="F50" s="40"/>
      <c r="G50" s="38"/>
      <c r="H50" s="41"/>
      <c r="I50" s="41"/>
      <c r="J50" s="39"/>
      <c r="K50" s="41"/>
      <c r="L50" s="41"/>
      <c r="M50" s="41"/>
      <c r="N50" s="41"/>
      <c r="O50" s="41"/>
    </row>
    <row r="51" spans="1:15" x14ac:dyDescent="0.2">
      <c r="A51" s="36"/>
      <c r="B51" s="41"/>
      <c r="C51" s="41"/>
      <c r="D51" s="38"/>
      <c r="E51" s="39"/>
      <c r="F51" s="40"/>
      <c r="G51" s="38"/>
      <c r="H51" s="41"/>
      <c r="I51" s="41"/>
      <c r="J51" s="39"/>
      <c r="K51" s="41"/>
      <c r="L51" s="41"/>
      <c r="M51" s="41"/>
      <c r="N51" s="41"/>
      <c r="O51" s="41"/>
    </row>
    <row r="52" spans="1:15" x14ac:dyDescent="0.2">
      <c r="A52" s="36"/>
      <c r="B52" s="41"/>
      <c r="C52" s="41"/>
      <c r="D52" s="38"/>
      <c r="E52" s="39"/>
      <c r="F52" s="40"/>
      <c r="G52" s="38"/>
      <c r="H52" s="41"/>
      <c r="I52" s="41"/>
      <c r="J52" s="39"/>
      <c r="K52" s="41"/>
      <c r="L52" s="41"/>
      <c r="M52" s="41"/>
      <c r="N52" s="41"/>
      <c r="O52" s="41"/>
    </row>
    <row r="53" spans="1:15" x14ac:dyDescent="0.2">
      <c r="A53" s="36"/>
      <c r="B53" s="41"/>
      <c r="C53" s="41"/>
      <c r="D53" s="38"/>
      <c r="E53" s="39"/>
      <c r="F53" s="40"/>
      <c r="G53" s="38"/>
      <c r="H53" s="41"/>
      <c r="I53" s="41"/>
      <c r="J53" s="39"/>
      <c r="K53" s="41"/>
      <c r="L53" s="41"/>
      <c r="M53" s="41"/>
      <c r="N53" s="41"/>
      <c r="O53" s="41"/>
    </row>
    <row r="54" spans="1:15" x14ac:dyDescent="0.2">
      <c r="A54" s="36"/>
      <c r="B54" s="41"/>
      <c r="C54" s="41"/>
      <c r="D54" s="38"/>
      <c r="E54" s="39"/>
      <c r="F54" s="40"/>
      <c r="G54" s="38"/>
      <c r="H54" s="41"/>
      <c r="I54" s="41"/>
      <c r="J54" s="39"/>
      <c r="K54" s="41"/>
      <c r="L54" s="41"/>
      <c r="M54" s="41"/>
      <c r="N54" s="41"/>
      <c r="O54" s="41"/>
    </row>
    <row r="55" spans="1:15" x14ac:dyDescent="0.2">
      <c r="A55" s="36"/>
      <c r="B55" s="41"/>
      <c r="C55" s="41"/>
      <c r="D55" s="38"/>
      <c r="E55" s="39"/>
      <c r="F55" s="40"/>
      <c r="G55" s="38"/>
      <c r="H55" s="41"/>
      <c r="I55" s="41"/>
      <c r="J55" s="39"/>
      <c r="K55" s="41"/>
      <c r="L55" s="41"/>
      <c r="M55" s="41"/>
      <c r="N55" s="41"/>
      <c r="O55" s="41"/>
    </row>
    <row r="56" spans="1:15" x14ac:dyDescent="0.2">
      <c r="A56" s="36"/>
      <c r="B56" s="41"/>
      <c r="C56" s="41"/>
      <c r="D56" s="38"/>
      <c r="E56" s="39"/>
      <c r="F56" s="40"/>
      <c r="G56" s="38"/>
      <c r="H56" s="41"/>
      <c r="I56" s="41"/>
      <c r="J56" s="39"/>
      <c r="K56" s="41"/>
      <c r="L56" s="41"/>
      <c r="M56" s="41"/>
      <c r="N56" s="41"/>
      <c r="O56" s="41"/>
    </row>
    <row r="57" spans="1:15" x14ac:dyDescent="0.2">
      <c r="A57" s="36"/>
      <c r="B57" s="41"/>
      <c r="C57" s="41"/>
      <c r="D57" s="38"/>
      <c r="E57" s="39"/>
      <c r="F57" s="40"/>
      <c r="G57" s="38"/>
      <c r="H57" s="41"/>
      <c r="I57" s="41"/>
      <c r="J57" s="39"/>
      <c r="K57" s="41"/>
      <c r="L57" s="41"/>
      <c r="M57" s="41"/>
      <c r="N57" s="41"/>
      <c r="O57" s="41"/>
    </row>
    <row r="58" spans="1:15" x14ac:dyDescent="0.2">
      <c r="A58" s="36"/>
      <c r="B58" s="41"/>
      <c r="C58" s="41"/>
      <c r="D58" s="38"/>
      <c r="E58" s="39"/>
      <c r="F58" s="40"/>
      <c r="G58" s="38"/>
      <c r="H58" s="41"/>
      <c r="I58" s="41"/>
      <c r="J58" s="39"/>
      <c r="K58" s="41"/>
      <c r="L58" s="41"/>
      <c r="M58" s="41"/>
      <c r="N58" s="41"/>
      <c r="O58" s="41"/>
    </row>
    <row r="59" spans="1:15" x14ac:dyDescent="0.2">
      <c r="A59" s="36"/>
      <c r="B59" s="41"/>
      <c r="C59" s="41"/>
      <c r="D59" s="38"/>
      <c r="E59" s="39"/>
      <c r="F59" s="40"/>
      <c r="G59" s="38"/>
      <c r="H59" s="41"/>
      <c r="I59" s="41"/>
      <c r="J59" s="39"/>
      <c r="K59" s="41"/>
      <c r="L59" s="41"/>
      <c r="M59" s="41"/>
      <c r="N59" s="41"/>
      <c r="O59" s="41"/>
    </row>
    <row r="60" spans="1:15" x14ac:dyDescent="0.2">
      <c r="A60" s="36"/>
      <c r="B60" s="41"/>
      <c r="C60" s="41"/>
      <c r="D60" s="38"/>
      <c r="E60" s="39"/>
      <c r="F60" s="40"/>
      <c r="G60" s="38"/>
      <c r="H60" s="41"/>
      <c r="I60" s="41"/>
      <c r="J60" s="39"/>
      <c r="K60" s="41"/>
      <c r="L60" s="41"/>
      <c r="M60" s="41"/>
      <c r="N60" s="41"/>
      <c r="O60" s="41"/>
    </row>
    <row r="61" spans="1:15" x14ac:dyDescent="0.2">
      <c r="A61" s="36"/>
      <c r="B61" s="41"/>
      <c r="C61" s="41"/>
      <c r="D61" s="38"/>
      <c r="E61" s="39"/>
      <c r="F61" s="40"/>
      <c r="G61" s="38"/>
      <c r="H61" s="41"/>
      <c r="I61" s="41"/>
      <c r="J61" s="39"/>
      <c r="K61" s="41"/>
      <c r="L61" s="41"/>
      <c r="M61" s="41"/>
      <c r="N61" s="41"/>
      <c r="O61" s="41"/>
    </row>
    <row r="62" spans="1:15" x14ac:dyDescent="0.2">
      <c r="A62" s="36"/>
      <c r="B62" s="41"/>
      <c r="C62" s="41"/>
      <c r="D62" s="38"/>
      <c r="E62" s="39"/>
      <c r="F62" s="40"/>
      <c r="G62" s="38"/>
      <c r="H62" s="41"/>
      <c r="I62" s="41"/>
      <c r="J62" s="39"/>
      <c r="K62" s="41"/>
      <c r="L62" s="41"/>
      <c r="M62" s="41"/>
      <c r="N62" s="41"/>
      <c r="O62" s="41"/>
    </row>
    <row r="63" spans="1:15" x14ac:dyDescent="0.2">
      <c r="A63" s="36"/>
      <c r="B63" s="41"/>
      <c r="C63" s="41"/>
      <c r="D63" s="38"/>
      <c r="E63" s="39"/>
      <c r="F63" s="40"/>
      <c r="G63" s="38"/>
      <c r="H63" s="41"/>
      <c r="I63" s="41"/>
      <c r="J63" s="39"/>
      <c r="K63" s="41"/>
      <c r="L63" s="41"/>
      <c r="M63" s="41"/>
      <c r="N63" s="41"/>
      <c r="O63" s="41"/>
    </row>
    <row r="64" spans="1:15" x14ac:dyDescent="0.2">
      <c r="A64" s="36"/>
      <c r="B64" s="41"/>
      <c r="C64" s="41"/>
      <c r="D64" s="38"/>
      <c r="E64" s="39"/>
      <c r="F64" s="40"/>
      <c r="G64" s="38"/>
      <c r="H64" s="41"/>
      <c r="I64" s="41"/>
      <c r="J64" s="39"/>
      <c r="K64" s="41"/>
      <c r="L64" s="41"/>
      <c r="M64" s="41"/>
      <c r="N64" s="41"/>
      <c r="O64" s="41"/>
    </row>
    <row r="65" spans="1:15" x14ac:dyDescent="0.2">
      <c r="A65" s="36"/>
      <c r="B65" s="41"/>
      <c r="C65" s="41"/>
      <c r="D65" s="38"/>
      <c r="E65" s="39"/>
      <c r="F65" s="40"/>
      <c r="G65" s="38"/>
      <c r="H65" s="41"/>
      <c r="I65" s="41"/>
      <c r="J65" s="39"/>
      <c r="K65" s="41"/>
      <c r="L65" s="41"/>
      <c r="M65" s="41"/>
      <c r="N65" s="41"/>
      <c r="O65" s="41"/>
    </row>
    <row r="66" spans="1:15" x14ac:dyDescent="0.2">
      <c r="A66" s="36"/>
      <c r="B66" s="41"/>
      <c r="C66" s="41"/>
      <c r="D66" s="38"/>
      <c r="E66" s="39"/>
      <c r="F66" s="40"/>
      <c r="G66" s="38"/>
      <c r="H66" s="41"/>
      <c r="I66" s="41"/>
      <c r="J66" s="39"/>
      <c r="K66" s="41"/>
      <c r="L66" s="41"/>
      <c r="M66" s="41"/>
      <c r="N66" s="41"/>
      <c r="O66" s="41"/>
    </row>
    <row r="67" spans="1:15" x14ac:dyDescent="0.2">
      <c r="A67" s="36"/>
      <c r="B67" s="41"/>
      <c r="C67" s="41"/>
      <c r="D67" s="38"/>
      <c r="E67" s="39"/>
      <c r="F67" s="40"/>
      <c r="G67" s="38"/>
      <c r="H67" s="41"/>
      <c r="I67" s="41"/>
      <c r="J67" s="39"/>
      <c r="K67" s="41"/>
      <c r="L67" s="41"/>
      <c r="M67" s="41"/>
      <c r="N67" s="41"/>
      <c r="O67" s="41"/>
    </row>
    <row r="68" spans="1:15" x14ac:dyDescent="0.2">
      <c r="A68" s="36"/>
      <c r="B68" s="41"/>
      <c r="C68" s="41"/>
      <c r="D68" s="38"/>
      <c r="E68" s="39"/>
      <c r="F68" s="40"/>
      <c r="G68" s="38"/>
      <c r="H68" s="41"/>
      <c r="I68" s="41"/>
      <c r="J68" s="39"/>
      <c r="K68" s="41"/>
      <c r="L68" s="41"/>
      <c r="M68" s="41"/>
      <c r="N68" s="41"/>
      <c r="O68" s="41"/>
    </row>
    <row r="69" spans="1:15" x14ac:dyDescent="0.2">
      <c r="A69" s="36"/>
      <c r="B69" s="41"/>
      <c r="C69" s="41"/>
      <c r="D69" s="38"/>
      <c r="E69" s="39"/>
      <c r="F69" s="40"/>
      <c r="G69" s="38"/>
      <c r="H69" s="41"/>
      <c r="I69" s="41"/>
      <c r="J69" s="39"/>
      <c r="K69" s="41"/>
      <c r="L69" s="41"/>
      <c r="M69" s="41"/>
      <c r="N69" s="41"/>
      <c r="O69" s="41"/>
    </row>
    <row r="70" spans="1:15" x14ac:dyDescent="0.2">
      <c r="A70" s="36"/>
      <c r="B70" s="41"/>
      <c r="C70" s="41"/>
      <c r="D70" s="38"/>
      <c r="E70" s="39"/>
      <c r="F70" s="40"/>
      <c r="G70" s="38"/>
      <c r="H70" s="41"/>
      <c r="I70" s="41"/>
      <c r="J70" s="39"/>
      <c r="K70" s="41"/>
      <c r="L70" s="41"/>
      <c r="M70" s="41"/>
      <c r="N70" s="41"/>
      <c r="O70" s="41"/>
    </row>
    <row r="71" spans="1:15" x14ac:dyDescent="0.2">
      <c r="A71" s="36"/>
      <c r="B71" s="41"/>
      <c r="C71" s="41"/>
      <c r="D71" s="38"/>
      <c r="E71" s="39"/>
      <c r="F71" s="40"/>
      <c r="G71" s="38"/>
      <c r="H71" s="41"/>
      <c r="I71" s="41"/>
      <c r="J71" s="39"/>
      <c r="K71" s="41"/>
      <c r="L71" s="41"/>
      <c r="M71" s="41"/>
      <c r="N71" s="41"/>
      <c r="O71" s="41"/>
    </row>
    <row r="72" spans="1:15" x14ac:dyDescent="0.2">
      <c r="A72" s="36"/>
      <c r="B72" s="41"/>
      <c r="C72" s="41"/>
      <c r="D72" s="38"/>
      <c r="E72" s="39"/>
      <c r="F72" s="40"/>
      <c r="G72" s="38"/>
      <c r="H72" s="41"/>
      <c r="I72" s="41"/>
      <c r="J72" s="39"/>
      <c r="K72" s="41"/>
      <c r="L72" s="41"/>
      <c r="M72" s="41"/>
      <c r="N72" s="41"/>
      <c r="O72" s="41"/>
    </row>
    <row r="73" spans="1:15" x14ac:dyDescent="0.2">
      <c r="A73" s="36"/>
      <c r="B73" s="41"/>
      <c r="C73" s="41"/>
      <c r="D73" s="38"/>
      <c r="E73" s="39"/>
      <c r="F73" s="40"/>
      <c r="G73" s="38"/>
      <c r="H73" s="41"/>
      <c r="I73" s="41"/>
      <c r="J73" s="39"/>
      <c r="K73" s="41"/>
      <c r="L73" s="41"/>
      <c r="M73" s="41"/>
      <c r="N73" s="41"/>
      <c r="O73" s="41"/>
    </row>
    <row r="74" spans="1:15" x14ac:dyDescent="0.2">
      <c r="A74" s="36"/>
      <c r="B74" s="41"/>
      <c r="C74" s="41"/>
      <c r="D74" s="38"/>
      <c r="E74" s="39"/>
      <c r="F74" s="40"/>
      <c r="G74" s="38"/>
      <c r="H74" s="41"/>
      <c r="I74" s="41"/>
      <c r="J74" s="39"/>
      <c r="K74" s="41"/>
      <c r="L74" s="41"/>
      <c r="M74" s="41"/>
      <c r="N74" s="41"/>
      <c r="O74" s="41"/>
    </row>
    <row r="75" spans="1:15" x14ac:dyDescent="0.2">
      <c r="A75" s="36"/>
      <c r="B75" s="41"/>
      <c r="C75" s="41"/>
      <c r="D75" s="38"/>
      <c r="E75" s="39"/>
      <c r="F75" s="40"/>
      <c r="G75" s="38"/>
      <c r="H75" s="41"/>
      <c r="I75" s="41"/>
      <c r="J75" s="39"/>
      <c r="K75" s="41"/>
      <c r="L75" s="41"/>
      <c r="M75" s="41"/>
      <c r="N75" s="41"/>
      <c r="O75" s="41"/>
    </row>
    <row r="76" spans="1:15" x14ac:dyDescent="0.2">
      <c r="A76" s="36"/>
      <c r="B76" s="41"/>
      <c r="C76" s="41"/>
      <c r="D76" s="38"/>
      <c r="E76" s="39"/>
      <c r="F76" s="40"/>
      <c r="G76" s="38"/>
      <c r="H76" s="41"/>
      <c r="I76" s="41"/>
      <c r="J76" s="39"/>
      <c r="K76" s="41"/>
      <c r="L76" s="41"/>
      <c r="M76" s="41"/>
      <c r="N76" s="41"/>
      <c r="O76" s="41"/>
    </row>
    <row r="77" spans="1:15" x14ac:dyDescent="0.2">
      <c r="A77" s="36"/>
      <c r="B77" s="41"/>
      <c r="C77" s="41"/>
      <c r="D77" s="38"/>
      <c r="E77" s="39"/>
      <c r="F77" s="40"/>
      <c r="G77" s="38"/>
      <c r="H77" s="41"/>
      <c r="I77" s="41"/>
      <c r="J77" s="39"/>
      <c r="K77" s="41"/>
      <c r="L77" s="41"/>
      <c r="M77" s="41"/>
      <c r="N77" s="41"/>
      <c r="O77" s="41"/>
    </row>
    <row r="78" spans="1:15" x14ac:dyDescent="0.2">
      <c r="A78" s="36"/>
      <c r="B78" s="41"/>
      <c r="C78" s="41"/>
      <c r="D78" s="38"/>
      <c r="E78" s="39"/>
      <c r="F78" s="40"/>
      <c r="G78" s="38"/>
      <c r="H78" s="41"/>
      <c r="I78" s="41"/>
      <c r="J78" s="39"/>
      <c r="K78" s="41"/>
      <c r="L78" s="41"/>
      <c r="M78" s="41"/>
      <c r="N78" s="41"/>
      <c r="O78" s="41"/>
    </row>
    <row r="79" spans="1:15" x14ac:dyDescent="0.2">
      <c r="A79" s="36"/>
      <c r="B79" s="41"/>
      <c r="C79" s="41"/>
      <c r="D79" s="38"/>
      <c r="E79" s="39"/>
      <c r="F79" s="40"/>
      <c r="G79" s="38"/>
      <c r="H79" s="41"/>
      <c r="I79" s="41"/>
      <c r="J79" s="39"/>
      <c r="K79" s="41"/>
      <c r="L79" s="41"/>
      <c r="M79" s="41"/>
      <c r="N79" s="41"/>
      <c r="O79" s="41"/>
    </row>
    <row r="80" spans="1:15" x14ac:dyDescent="0.2">
      <c r="A80" s="36"/>
      <c r="B80" s="41"/>
      <c r="C80" s="41"/>
      <c r="D80" s="38"/>
      <c r="E80" s="39"/>
      <c r="F80" s="40"/>
      <c r="G80" s="38"/>
      <c r="H80" s="41"/>
      <c r="I80" s="41"/>
      <c r="J80" s="39"/>
      <c r="K80" s="41"/>
      <c r="L80" s="41"/>
      <c r="M80" s="41"/>
      <c r="N80" s="41"/>
      <c r="O80" s="41"/>
    </row>
    <row r="81" spans="1:15" x14ac:dyDescent="0.2">
      <c r="A81" s="36"/>
      <c r="B81" s="41"/>
      <c r="C81" s="41"/>
      <c r="D81" s="38"/>
      <c r="E81" s="39"/>
      <c r="F81" s="40"/>
      <c r="G81" s="38"/>
      <c r="H81" s="41"/>
      <c r="I81" s="41"/>
      <c r="J81" s="39"/>
      <c r="K81" s="41"/>
      <c r="L81" s="41"/>
      <c r="M81" s="41"/>
      <c r="N81" s="41"/>
      <c r="O81" s="41"/>
    </row>
    <row r="82" spans="1:15" x14ac:dyDescent="0.2">
      <c r="A82" s="36"/>
      <c r="B82" s="41"/>
      <c r="C82" s="41"/>
      <c r="D82" s="38"/>
      <c r="E82" s="39"/>
      <c r="F82" s="40"/>
      <c r="G82" s="38"/>
      <c r="H82" s="41"/>
      <c r="I82" s="41"/>
      <c r="J82" s="39"/>
      <c r="K82" s="41"/>
      <c r="L82" s="41"/>
      <c r="M82" s="41"/>
      <c r="N82" s="41"/>
      <c r="O82" s="41"/>
    </row>
    <row r="83" spans="1:15" x14ac:dyDescent="0.2">
      <c r="A83" s="36"/>
      <c r="B83" s="41"/>
      <c r="C83" s="41"/>
      <c r="D83" s="38"/>
      <c r="E83" s="39"/>
      <c r="F83" s="40"/>
      <c r="G83" s="38"/>
      <c r="H83" s="41"/>
      <c r="I83" s="41"/>
      <c r="J83" s="39"/>
      <c r="K83" s="41"/>
      <c r="L83" s="41"/>
      <c r="M83" s="41"/>
      <c r="N83" s="41"/>
      <c r="O83" s="41"/>
    </row>
    <row r="84" spans="1:15" x14ac:dyDescent="0.2">
      <c r="A84" s="36"/>
      <c r="B84" s="41"/>
      <c r="C84" s="41"/>
      <c r="D84" s="38"/>
      <c r="E84" s="39"/>
      <c r="F84" s="40"/>
      <c r="G84" s="38"/>
      <c r="H84" s="41"/>
      <c r="I84" s="41"/>
      <c r="J84" s="39"/>
      <c r="K84" s="41"/>
      <c r="L84" s="41"/>
      <c r="M84" s="41"/>
      <c r="N84" s="41"/>
      <c r="O84" s="41"/>
    </row>
    <row r="85" spans="1:15" x14ac:dyDescent="0.2">
      <c r="A85" s="36"/>
      <c r="B85" s="41"/>
      <c r="C85" s="41"/>
      <c r="D85" s="38"/>
      <c r="E85" s="39"/>
      <c r="F85" s="40"/>
      <c r="G85" s="38"/>
      <c r="H85" s="41"/>
      <c r="I85" s="41"/>
      <c r="J85" s="39"/>
      <c r="K85" s="41"/>
      <c r="L85" s="41"/>
      <c r="M85" s="41"/>
      <c r="N85" s="41"/>
      <c r="O85" s="41"/>
    </row>
    <row r="86" spans="1:15" x14ac:dyDescent="0.2">
      <c r="A86" s="36"/>
      <c r="B86" s="41"/>
      <c r="C86" s="41"/>
      <c r="D86" s="38"/>
      <c r="E86" s="39"/>
      <c r="F86" s="40"/>
      <c r="G86" s="38"/>
      <c r="H86" s="41"/>
      <c r="I86" s="41"/>
      <c r="J86" s="39"/>
      <c r="K86" s="41"/>
      <c r="L86" s="41"/>
      <c r="M86" s="41"/>
      <c r="N86" s="41"/>
      <c r="O86" s="41"/>
    </row>
    <row r="87" spans="1:15" x14ac:dyDescent="0.2">
      <c r="A87" s="36"/>
      <c r="B87" s="41"/>
      <c r="C87" s="41"/>
      <c r="D87" s="38"/>
      <c r="E87" s="39"/>
      <c r="F87" s="40"/>
      <c r="G87" s="38"/>
      <c r="H87" s="41"/>
      <c r="I87" s="41"/>
      <c r="J87" s="39"/>
      <c r="K87" s="41"/>
      <c r="L87" s="41"/>
      <c r="M87" s="41"/>
      <c r="N87" s="41"/>
      <c r="O87" s="41"/>
    </row>
    <row r="88" spans="1:15" x14ac:dyDescent="0.2">
      <c r="A88" s="36"/>
      <c r="B88" s="41"/>
      <c r="C88" s="41"/>
      <c r="D88" s="38"/>
      <c r="E88" s="39"/>
      <c r="F88" s="40"/>
      <c r="G88" s="38"/>
      <c r="H88" s="41"/>
      <c r="I88" s="41"/>
      <c r="J88" s="39"/>
      <c r="K88" s="41"/>
      <c r="L88" s="41"/>
      <c r="M88" s="41"/>
      <c r="N88" s="41"/>
      <c r="O88" s="41"/>
    </row>
    <row r="89" spans="1:15" x14ac:dyDescent="0.2">
      <c r="A89" s="36"/>
      <c r="B89" s="41"/>
      <c r="C89" s="41"/>
      <c r="D89" s="38"/>
      <c r="E89" s="39"/>
      <c r="F89" s="40"/>
      <c r="G89" s="38"/>
      <c r="H89" s="41"/>
      <c r="I89" s="41"/>
      <c r="J89" s="39"/>
      <c r="K89" s="41"/>
      <c r="L89" s="41"/>
      <c r="M89" s="41"/>
      <c r="N89" s="41"/>
      <c r="O89" s="41"/>
    </row>
    <row r="90" spans="1:15" x14ac:dyDescent="0.2">
      <c r="A90" s="36"/>
      <c r="B90" s="41"/>
      <c r="C90" s="41"/>
      <c r="D90" s="38"/>
      <c r="E90" s="39"/>
      <c r="F90" s="40"/>
      <c r="G90" s="38"/>
      <c r="H90" s="41"/>
      <c r="I90" s="41"/>
      <c r="J90" s="39"/>
      <c r="K90" s="41"/>
      <c r="L90" s="41"/>
      <c r="M90" s="41"/>
      <c r="N90" s="41"/>
      <c r="O90" s="41"/>
    </row>
    <row r="91" spans="1:15" x14ac:dyDescent="0.2">
      <c r="A91" s="36"/>
      <c r="B91" s="41"/>
      <c r="C91" s="41"/>
      <c r="D91" s="38"/>
      <c r="E91" s="39"/>
      <c r="F91" s="40"/>
      <c r="G91" s="38"/>
      <c r="H91" s="41"/>
      <c r="I91" s="41"/>
      <c r="J91" s="39"/>
      <c r="K91" s="41"/>
      <c r="L91" s="41"/>
      <c r="M91" s="41"/>
      <c r="N91" s="41"/>
      <c r="O91" s="41"/>
    </row>
    <row r="92" spans="1:15" x14ac:dyDescent="0.2">
      <c r="A92" s="36"/>
      <c r="B92" s="37"/>
      <c r="C92" s="37"/>
      <c r="D92" s="38"/>
      <c r="E92" s="37"/>
      <c r="F92" s="40"/>
      <c r="G92" s="44"/>
      <c r="H92" s="45"/>
      <c r="I92" s="46"/>
      <c r="J92" s="47"/>
      <c r="K92" s="47"/>
      <c r="L92" s="41"/>
      <c r="M92" s="41"/>
      <c r="N92" s="41"/>
      <c r="O92" s="41"/>
    </row>
    <row r="93" spans="1:15" x14ac:dyDescent="0.2">
      <c r="A93" s="36"/>
      <c r="B93" s="37"/>
      <c r="C93" s="37"/>
      <c r="D93" s="38"/>
      <c r="E93" s="37"/>
      <c r="F93" s="40"/>
      <c r="G93" s="44"/>
      <c r="H93" s="45"/>
      <c r="I93" s="46"/>
      <c r="J93" s="47"/>
      <c r="K93" s="47"/>
      <c r="L93" s="41"/>
      <c r="M93" s="41"/>
      <c r="N93" s="41"/>
      <c r="O93" s="41"/>
    </row>
    <row r="94" spans="1:15" x14ac:dyDescent="0.2">
      <c r="A94" s="36"/>
      <c r="B94" s="48"/>
      <c r="C94" s="48"/>
      <c r="D94" s="38"/>
      <c r="E94" s="48"/>
      <c r="F94" s="36"/>
      <c r="G94" s="44"/>
      <c r="H94" s="45"/>
      <c r="I94" s="46"/>
      <c r="J94" s="47"/>
      <c r="K94" s="47"/>
      <c r="L94" s="41"/>
      <c r="M94" s="41"/>
      <c r="N94" s="41"/>
      <c r="O94" s="41"/>
    </row>
    <row r="95" spans="1:15" x14ac:dyDescent="0.2">
      <c r="A95" s="36"/>
      <c r="B95" s="48"/>
      <c r="C95" s="48"/>
      <c r="D95" s="38"/>
      <c r="E95" s="48"/>
      <c r="F95" s="36"/>
      <c r="G95" s="44"/>
      <c r="H95" s="45"/>
      <c r="I95" s="46"/>
      <c r="J95" s="47"/>
      <c r="K95" s="47"/>
      <c r="L95" s="41"/>
      <c r="M95" s="41"/>
      <c r="N95" s="41"/>
      <c r="O95" s="41"/>
    </row>
    <row r="96" spans="1:15" x14ac:dyDescent="0.2">
      <c r="A96" s="36"/>
      <c r="B96" s="48"/>
      <c r="C96" s="48"/>
      <c r="D96" s="38"/>
      <c r="E96" s="48"/>
      <c r="F96" s="36"/>
      <c r="G96" s="44"/>
      <c r="H96" s="45"/>
      <c r="I96" s="46"/>
      <c r="J96" s="47"/>
      <c r="K96" s="47"/>
      <c r="L96" s="41"/>
      <c r="M96" s="41"/>
      <c r="N96" s="41"/>
      <c r="O96" s="41"/>
    </row>
    <row r="97" spans="1:15" x14ac:dyDescent="0.2">
      <c r="A97" s="36"/>
      <c r="B97" s="48"/>
      <c r="C97" s="48"/>
      <c r="D97" s="38"/>
      <c r="E97" s="48"/>
      <c r="F97" s="36"/>
      <c r="G97" s="44"/>
      <c r="H97" s="45"/>
      <c r="I97" s="46"/>
      <c r="J97" s="47"/>
      <c r="K97" s="47"/>
      <c r="L97" s="41"/>
      <c r="M97" s="41"/>
      <c r="N97" s="41"/>
      <c r="O97" s="41"/>
    </row>
    <row r="98" spans="1:15" x14ac:dyDescent="0.2">
      <c r="A98" s="36"/>
      <c r="B98" s="48"/>
      <c r="C98" s="48"/>
      <c r="D98" s="38"/>
      <c r="E98" s="48"/>
      <c r="F98" s="36"/>
      <c r="G98" s="44"/>
      <c r="H98" s="45"/>
      <c r="I98" s="46"/>
      <c r="J98" s="47"/>
      <c r="K98" s="47"/>
      <c r="L98" s="41"/>
      <c r="M98" s="41"/>
      <c r="N98" s="41"/>
      <c r="O98" s="41"/>
    </row>
    <row r="99" spans="1:15" x14ac:dyDescent="0.2">
      <c r="A99" s="36"/>
      <c r="B99" s="48"/>
      <c r="C99" s="48"/>
      <c r="D99" s="38"/>
      <c r="E99" s="48"/>
      <c r="F99" s="36"/>
      <c r="G99" s="44"/>
      <c r="H99" s="45"/>
      <c r="I99" s="46"/>
      <c r="J99" s="47"/>
      <c r="K99" s="47"/>
      <c r="L99" s="41"/>
      <c r="M99" s="41"/>
      <c r="N99" s="41"/>
      <c r="O99" s="41"/>
    </row>
    <row r="100" spans="1:15" x14ac:dyDescent="0.2">
      <c r="A100" s="36"/>
      <c r="B100" s="48"/>
      <c r="C100" s="48"/>
      <c r="D100" s="38"/>
      <c r="E100" s="48"/>
      <c r="F100" s="36"/>
      <c r="G100" s="44"/>
      <c r="H100" s="45"/>
      <c r="I100" s="46"/>
      <c r="J100" s="47"/>
      <c r="K100" s="47"/>
      <c r="L100" s="41"/>
      <c r="M100" s="41"/>
      <c r="N100" s="41"/>
      <c r="O100" s="41"/>
    </row>
    <row r="101" spans="1:15" x14ac:dyDescent="0.2">
      <c r="A101" s="36"/>
      <c r="B101" s="48"/>
      <c r="C101" s="48"/>
      <c r="D101" s="38"/>
      <c r="E101" s="48"/>
      <c r="F101" s="36"/>
      <c r="G101" s="44"/>
      <c r="H101" s="45"/>
      <c r="I101" s="46"/>
      <c r="J101" s="47"/>
      <c r="K101" s="47"/>
      <c r="L101" s="41"/>
      <c r="M101" s="41"/>
      <c r="N101" s="41"/>
      <c r="O101" s="41"/>
    </row>
    <row r="102" spans="1:15" x14ac:dyDescent="0.2">
      <c r="A102" s="36"/>
      <c r="B102" s="48"/>
      <c r="C102" s="48"/>
      <c r="D102" s="38"/>
      <c r="E102" s="48"/>
      <c r="F102" s="36"/>
      <c r="G102" s="44"/>
      <c r="H102" s="45"/>
      <c r="I102" s="46"/>
      <c r="J102" s="47"/>
      <c r="K102" s="47"/>
      <c r="L102" s="41"/>
      <c r="M102" s="41"/>
      <c r="N102" s="41"/>
      <c r="O102" s="41"/>
    </row>
    <row r="103" spans="1:15" x14ac:dyDescent="0.2">
      <c r="A103" s="36"/>
      <c r="B103" s="48"/>
      <c r="C103" s="48"/>
      <c r="D103" s="38"/>
      <c r="E103" s="48"/>
      <c r="F103" s="36"/>
      <c r="G103" s="44"/>
      <c r="H103" s="45"/>
      <c r="I103" s="46"/>
      <c r="J103" s="47"/>
      <c r="K103" s="47"/>
      <c r="L103" s="41"/>
      <c r="M103" s="41"/>
      <c r="N103" s="41"/>
      <c r="O103" s="41"/>
    </row>
    <row r="104" spans="1:15" x14ac:dyDescent="0.2">
      <c r="A104" s="36"/>
      <c r="B104" s="48"/>
      <c r="C104" s="48"/>
      <c r="D104" s="38"/>
      <c r="E104" s="48"/>
      <c r="F104" s="36"/>
      <c r="G104" s="44"/>
      <c r="H104" s="45"/>
      <c r="I104" s="46"/>
      <c r="J104" s="47"/>
      <c r="K104" s="47"/>
      <c r="L104" s="41"/>
      <c r="M104" s="41"/>
      <c r="N104" s="41"/>
      <c r="O104" s="41"/>
    </row>
    <row r="105" spans="1:15" x14ac:dyDescent="0.2">
      <c r="A105" s="36"/>
      <c r="B105" s="48"/>
      <c r="C105" s="48"/>
      <c r="D105" s="38"/>
      <c r="E105" s="48"/>
      <c r="F105" s="36"/>
      <c r="G105" s="44"/>
      <c r="H105" s="45"/>
      <c r="I105" s="46"/>
      <c r="J105" s="47"/>
      <c r="K105" s="47"/>
      <c r="L105" s="41"/>
      <c r="M105" s="41"/>
      <c r="N105" s="41"/>
      <c r="O105" s="41"/>
    </row>
    <row r="106" spans="1:15" x14ac:dyDescent="0.2">
      <c r="A106" s="36"/>
      <c r="B106" s="48"/>
      <c r="C106" s="48"/>
      <c r="D106" s="38"/>
      <c r="E106" s="48"/>
      <c r="F106" s="36"/>
      <c r="G106" s="44"/>
      <c r="H106" s="45"/>
      <c r="I106" s="46"/>
      <c r="J106" s="47"/>
      <c r="K106" s="47"/>
      <c r="L106" s="41"/>
      <c r="M106" s="41"/>
      <c r="N106" s="41"/>
      <c r="O106" s="41"/>
    </row>
    <row r="107" spans="1:15" x14ac:dyDescent="0.2">
      <c r="A107" s="36"/>
      <c r="B107" s="48"/>
      <c r="C107" s="48"/>
      <c r="D107" s="38"/>
      <c r="E107" s="48"/>
      <c r="F107" s="36"/>
      <c r="G107" s="44"/>
      <c r="H107" s="45"/>
      <c r="I107" s="46"/>
      <c r="J107" s="47"/>
      <c r="K107" s="47"/>
      <c r="L107" s="41"/>
      <c r="M107" s="41"/>
      <c r="N107" s="41"/>
      <c r="O107" s="41"/>
    </row>
    <row r="108" spans="1:15" x14ac:dyDescent="0.2">
      <c r="A108" s="36"/>
      <c r="B108" s="48"/>
      <c r="C108" s="48"/>
      <c r="D108" s="38"/>
      <c r="E108" s="48"/>
      <c r="F108" s="36"/>
      <c r="G108" s="44"/>
      <c r="H108" s="45"/>
      <c r="I108" s="46"/>
      <c r="J108" s="47"/>
      <c r="K108" s="47"/>
      <c r="L108" s="41"/>
      <c r="M108" s="41"/>
      <c r="N108" s="41"/>
      <c r="O108" s="41"/>
    </row>
    <row r="109" spans="1:15" x14ac:dyDescent="0.2">
      <c r="A109" s="36"/>
      <c r="B109" s="48"/>
      <c r="C109" s="48"/>
      <c r="D109" s="38"/>
      <c r="E109" s="48"/>
      <c r="F109" s="36"/>
      <c r="G109" s="44"/>
      <c r="H109" s="45"/>
      <c r="I109" s="46"/>
      <c r="J109" s="47"/>
      <c r="K109" s="47"/>
      <c r="L109" s="41"/>
      <c r="M109" s="41"/>
      <c r="N109" s="41"/>
      <c r="O109" s="41"/>
    </row>
    <row r="110" spans="1:15" x14ac:dyDescent="0.2">
      <c r="A110" s="36"/>
      <c r="B110" s="48"/>
      <c r="C110" s="48"/>
      <c r="D110" s="38"/>
      <c r="E110" s="48"/>
      <c r="F110" s="36"/>
      <c r="G110" s="44"/>
      <c r="H110" s="45"/>
      <c r="I110" s="46"/>
      <c r="J110" s="47"/>
      <c r="K110" s="47"/>
      <c r="L110" s="41"/>
      <c r="M110" s="41"/>
      <c r="N110" s="41"/>
      <c r="O110" s="41"/>
    </row>
    <row r="111" spans="1:15" x14ac:dyDescent="0.2">
      <c r="A111" s="36"/>
      <c r="B111" s="48"/>
      <c r="C111" s="48"/>
      <c r="D111" s="38"/>
      <c r="E111" s="48"/>
      <c r="F111" s="36"/>
      <c r="G111" s="44"/>
      <c r="H111" s="45"/>
      <c r="I111" s="46"/>
      <c r="J111" s="47"/>
      <c r="K111" s="47"/>
      <c r="L111" s="41"/>
      <c r="M111" s="41"/>
      <c r="N111" s="41"/>
      <c r="O111" s="41"/>
    </row>
    <row r="112" spans="1:15" x14ac:dyDescent="0.2">
      <c r="A112" s="36"/>
      <c r="B112" s="48"/>
      <c r="C112" s="48"/>
      <c r="D112" s="38"/>
      <c r="E112" s="48"/>
      <c r="F112" s="36"/>
      <c r="G112" s="44"/>
      <c r="H112" s="45"/>
      <c r="I112" s="46"/>
      <c r="J112" s="47"/>
      <c r="K112" s="47"/>
      <c r="L112" s="41"/>
      <c r="M112" s="41"/>
      <c r="N112" s="41"/>
      <c r="O112" s="41"/>
    </row>
    <row r="113" spans="1:15" x14ac:dyDescent="0.2">
      <c r="A113" s="36"/>
      <c r="B113" s="48"/>
      <c r="C113" s="48"/>
      <c r="D113" s="38"/>
      <c r="E113" s="48"/>
      <c r="F113" s="36"/>
      <c r="G113" s="44"/>
      <c r="H113" s="45"/>
      <c r="I113" s="46"/>
      <c r="J113" s="47"/>
      <c r="K113" s="47"/>
      <c r="L113" s="41"/>
      <c r="M113" s="41"/>
      <c r="N113" s="41"/>
      <c r="O113" s="41"/>
    </row>
    <row r="114" spans="1:15" x14ac:dyDescent="0.2">
      <c r="A114" s="36"/>
      <c r="B114" s="48"/>
      <c r="C114" s="48"/>
      <c r="D114" s="38"/>
      <c r="E114" s="48"/>
      <c r="F114" s="36"/>
      <c r="G114" s="44"/>
      <c r="H114" s="45"/>
      <c r="I114" s="46"/>
      <c r="J114" s="47"/>
      <c r="K114" s="47"/>
      <c r="L114" s="41"/>
      <c r="M114" s="41"/>
      <c r="N114" s="41"/>
      <c r="O114" s="41"/>
    </row>
    <row r="115" spans="1:15" x14ac:dyDescent="0.2">
      <c r="A115" s="36"/>
      <c r="B115" s="48"/>
      <c r="C115" s="48"/>
      <c r="D115" s="38"/>
      <c r="E115" s="48"/>
      <c r="F115" s="36"/>
      <c r="G115" s="44"/>
      <c r="H115" s="45"/>
      <c r="I115" s="46"/>
      <c r="J115" s="47"/>
      <c r="K115" s="47"/>
      <c r="L115" s="41"/>
      <c r="M115" s="41"/>
      <c r="N115" s="41"/>
      <c r="O115" s="41"/>
    </row>
    <row r="116" spans="1:15" x14ac:dyDescent="0.2">
      <c r="A116" s="36"/>
      <c r="B116" s="48"/>
      <c r="C116" s="48"/>
      <c r="D116" s="38"/>
      <c r="E116" s="48"/>
      <c r="F116" s="36"/>
      <c r="G116" s="44"/>
      <c r="H116" s="45"/>
      <c r="I116" s="46"/>
      <c r="J116" s="47"/>
      <c r="K116" s="47"/>
      <c r="L116" s="41"/>
      <c r="M116" s="41"/>
      <c r="N116" s="41"/>
      <c r="O116" s="41"/>
    </row>
    <row r="117" spans="1:15" x14ac:dyDescent="0.2">
      <c r="A117" s="36"/>
      <c r="B117" s="48"/>
      <c r="C117" s="48"/>
      <c r="D117" s="38"/>
      <c r="E117" s="48"/>
      <c r="F117" s="36"/>
      <c r="G117" s="44"/>
      <c r="H117" s="45"/>
      <c r="I117" s="46"/>
      <c r="J117" s="47"/>
      <c r="K117" s="47"/>
      <c r="L117" s="41"/>
      <c r="M117" s="41"/>
      <c r="N117" s="41"/>
      <c r="O117" s="41"/>
    </row>
    <row r="118" spans="1:15" x14ac:dyDescent="0.2">
      <c r="A118" s="36"/>
      <c r="B118" s="48"/>
      <c r="C118" s="48"/>
      <c r="D118" s="38"/>
      <c r="E118" s="48"/>
      <c r="F118" s="36"/>
      <c r="G118" s="44"/>
      <c r="H118" s="45"/>
      <c r="I118" s="46"/>
      <c r="J118" s="47"/>
      <c r="K118" s="47"/>
      <c r="L118" s="41"/>
      <c r="M118" s="41"/>
      <c r="N118" s="41"/>
      <c r="O118" s="41"/>
    </row>
    <row r="119" spans="1:15" x14ac:dyDescent="0.2">
      <c r="A119" s="36"/>
      <c r="B119" s="48"/>
      <c r="C119" s="48"/>
      <c r="D119" s="38"/>
      <c r="E119" s="48"/>
      <c r="F119" s="36"/>
      <c r="G119" s="44"/>
      <c r="H119" s="45"/>
      <c r="I119" s="46"/>
      <c r="J119" s="47"/>
      <c r="K119" s="47"/>
      <c r="L119" s="41"/>
      <c r="M119" s="41"/>
      <c r="N119" s="41"/>
      <c r="O119" s="41"/>
    </row>
    <row r="120" spans="1:15" x14ac:dyDescent="0.2">
      <c r="A120" s="36"/>
      <c r="B120" s="48"/>
      <c r="C120" s="48"/>
      <c r="D120" s="38"/>
      <c r="E120" s="48"/>
      <c r="F120" s="36"/>
      <c r="G120" s="44"/>
      <c r="H120" s="45"/>
      <c r="I120" s="46"/>
      <c r="J120" s="47"/>
      <c r="K120" s="47"/>
      <c r="L120" s="41"/>
      <c r="M120" s="41"/>
      <c r="N120" s="41"/>
      <c r="O120" s="41"/>
    </row>
    <row r="121" spans="1:15" x14ac:dyDescent="0.2">
      <c r="A121" s="36"/>
      <c r="B121" s="48"/>
      <c r="C121" s="48"/>
      <c r="D121" s="38"/>
      <c r="E121" s="48"/>
      <c r="F121" s="36"/>
      <c r="G121" s="44"/>
      <c r="H121" s="45"/>
      <c r="I121" s="46"/>
      <c r="J121" s="47"/>
      <c r="K121" s="47"/>
      <c r="L121" s="41"/>
      <c r="M121" s="41"/>
      <c r="N121" s="41"/>
      <c r="O121" s="41"/>
    </row>
    <row r="122" spans="1:15" x14ac:dyDescent="0.2">
      <c r="A122" s="36"/>
      <c r="B122" s="48"/>
      <c r="C122" s="48"/>
      <c r="D122" s="38"/>
      <c r="E122" s="48"/>
      <c r="F122" s="36"/>
      <c r="G122" s="44"/>
      <c r="H122" s="45"/>
      <c r="I122" s="46"/>
      <c r="J122" s="47"/>
      <c r="K122" s="47"/>
      <c r="L122" s="41"/>
      <c r="M122" s="41"/>
      <c r="N122" s="41"/>
      <c r="O122" s="41"/>
    </row>
    <row r="123" spans="1:15" x14ac:dyDescent="0.2">
      <c r="A123" s="36"/>
      <c r="B123" s="48"/>
      <c r="C123" s="48"/>
      <c r="D123" s="38"/>
      <c r="E123" s="48"/>
      <c r="F123" s="36"/>
      <c r="G123" s="44"/>
      <c r="H123" s="45"/>
      <c r="I123" s="46"/>
      <c r="J123" s="47"/>
      <c r="K123" s="47"/>
      <c r="L123" s="41"/>
      <c r="M123" s="41"/>
      <c r="N123" s="41"/>
      <c r="O123" s="41"/>
    </row>
    <row r="124" spans="1:15" x14ac:dyDescent="0.2">
      <c r="A124" s="36"/>
      <c r="B124" s="48"/>
      <c r="C124" s="48"/>
      <c r="D124" s="38"/>
      <c r="E124" s="48"/>
      <c r="F124" s="36"/>
      <c r="G124" s="44"/>
      <c r="H124" s="45"/>
      <c r="I124" s="46"/>
      <c r="J124" s="47"/>
      <c r="K124" s="47"/>
      <c r="L124" s="41"/>
      <c r="M124" s="41"/>
      <c r="N124" s="41"/>
      <c r="O124" s="41"/>
    </row>
    <row r="125" spans="1:15" x14ac:dyDescent="0.2">
      <c r="A125" s="36"/>
      <c r="B125" s="37"/>
      <c r="C125" s="37"/>
      <c r="D125" s="38"/>
      <c r="E125" s="37"/>
      <c r="F125" s="40"/>
      <c r="G125" s="38"/>
      <c r="H125" s="38"/>
      <c r="I125" s="38"/>
      <c r="J125" s="39"/>
      <c r="K125" s="47"/>
      <c r="L125" s="41"/>
      <c r="M125" s="41"/>
      <c r="N125" s="41"/>
      <c r="O125" s="41"/>
    </row>
    <row r="126" spans="1:15" x14ac:dyDescent="0.2">
      <c r="A126" s="36"/>
      <c r="B126" s="37"/>
      <c r="C126" s="37"/>
      <c r="D126" s="38"/>
      <c r="E126" s="37"/>
      <c r="F126" s="40"/>
      <c r="G126" s="38"/>
      <c r="H126" s="38"/>
      <c r="I126" s="38"/>
      <c r="J126" s="39"/>
      <c r="K126" s="47"/>
      <c r="L126" s="41"/>
      <c r="M126" s="41"/>
      <c r="N126" s="41"/>
      <c r="O126" s="41"/>
    </row>
    <row r="127" spans="1:15" x14ac:dyDescent="0.2">
      <c r="A127" s="36"/>
      <c r="B127" s="37"/>
      <c r="C127" s="37"/>
      <c r="D127" s="38"/>
      <c r="E127" s="37"/>
      <c r="F127" s="40"/>
      <c r="G127" s="38"/>
      <c r="H127" s="38"/>
      <c r="I127" s="38"/>
      <c r="J127" s="39"/>
      <c r="K127" s="47"/>
      <c r="L127" s="41"/>
      <c r="M127" s="41"/>
      <c r="N127" s="41"/>
      <c r="O127" s="41"/>
    </row>
    <row r="128" spans="1:15" x14ac:dyDescent="0.2">
      <c r="A128" s="36"/>
      <c r="B128" s="48"/>
      <c r="C128" s="48"/>
      <c r="D128" s="38"/>
      <c r="E128" s="48"/>
      <c r="F128" s="36"/>
      <c r="G128" s="38"/>
      <c r="H128" s="38"/>
      <c r="I128" s="49"/>
      <c r="J128" s="47"/>
      <c r="K128" s="47"/>
      <c r="L128" s="41"/>
      <c r="M128" s="41"/>
      <c r="N128" s="41"/>
      <c r="O128" s="41"/>
    </row>
    <row r="129" spans="1:15" x14ac:dyDescent="0.2">
      <c r="A129" s="36"/>
      <c r="B129" s="37"/>
      <c r="C129" s="37"/>
      <c r="D129" s="38"/>
      <c r="E129" s="37"/>
      <c r="F129" s="40"/>
      <c r="G129" s="38"/>
      <c r="H129" s="38"/>
      <c r="I129" s="38"/>
      <c r="J129" s="39"/>
      <c r="K129" s="47"/>
      <c r="L129" s="41"/>
      <c r="M129" s="41"/>
      <c r="N129" s="41"/>
      <c r="O129" s="41"/>
    </row>
    <row r="130" spans="1:15" x14ac:dyDescent="0.2">
      <c r="A130" s="36"/>
      <c r="B130" s="37"/>
      <c r="C130" s="37"/>
      <c r="D130" s="38"/>
      <c r="E130" s="37"/>
      <c r="F130" s="40"/>
      <c r="G130" s="38"/>
      <c r="H130" s="38"/>
      <c r="I130" s="38"/>
      <c r="J130" s="39"/>
      <c r="K130" s="39"/>
      <c r="L130" s="41"/>
      <c r="M130" s="41"/>
      <c r="N130" s="41"/>
      <c r="O130" s="41"/>
    </row>
    <row r="131" spans="1:15" x14ac:dyDescent="0.2">
      <c r="A131" s="36"/>
      <c r="B131" s="37"/>
      <c r="C131" s="37"/>
      <c r="D131" s="38"/>
      <c r="E131" s="37"/>
      <c r="F131" s="40"/>
      <c r="G131" s="38"/>
      <c r="H131" s="38"/>
      <c r="I131" s="38"/>
      <c r="J131" s="39"/>
      <c r="K131" s="39"/>
      <c r="L131" s="41"/>
      <c r="M131" s="41"/>
      <c r="N131" s="41"/>
      <c r="O131" s="41"/>
    </row>
    <row r="132" spans="1:15" x14ac:dyDescent="0.2">
      <c r="A132" s="36"/>
      <c r="B132" s="37"/>
      <c r="C132" s="37"/>
      <c r="D132" s="38"/>
      <c r="E132" s="37"/>
      <c r="F132" s="40"/>
      <c r="G132" s="38"/>
      <c r="H132" s="38"/>
      <c r="I132" s="38"/>
      <c r="J132" s="39"/>
      <c r="K132" s="39"/>
      <c r="L132" s="41"/>
      <c r="M132" s="41"/>
      <c r="N132" s="41"/>
      <c r="O132" s="41"/>
    </row>
    <row r="133" spans="1:15" x14ac:dyDescent="0.2">
      <c r="A133" s="36"/>
      <c r="B133" s="37"/>
      <c r="C133" s="37"/>
      <c r="D133" s="38"/>
      <c r="E133" s="37"/>
      <c r="F133" s="40"/>
      <c r="G133" s="38"/>
      <c r="H133" s="38"/>
      <c r="I133" s="38"/>
      <c r="J133" s="39"/>
      <c r="K133" s="39"/>
      <c r="L133" s="41"/>
      <c r="M133" s="41"/>
      <c r="N133" s="41"/>
      <c r="O133" s="41"/>
    </row>
    <row r="134" spans="1:15" x14ac:dyDescent="0.2">
      <c r="A134" s="36"/>
      <c r="B134" s="37"/>
      <c r="C134" s="37"/>
      <c r="D134" s="38"/>
      <c r="E134" s="37"/>
      <c r="F134" s="40"/>
      <c r="G134" s="38"/>
      <c r="H134" s="38"/>
      <c r="I134" s="38"/>
      <c r="J134" s="39"/>
      <c r="K134" s="39"/>
      <c r="L134" s="41"/>
      <c r="M134" s="41"/>
      <c r="N134" s="41"/>
      <c r="O134" s="41"/>
    </row>
    <row r="135" spans="1:15" x14ac:dyDescent="0.2">
      <c r="A135" s="36"/>
      <c r="B135" s="37"/>
      <c r="C135" s="37"/>
      <c r="D135" s="38"/>
      <c r="E135" s="37"/>
      <c r="F135" s="40"/>
      <c r="G135" s="38"/>
      <c r="H135" s="38"/>
      <c r="I135" s="38"/>
      <c r="J135" s="39"/>
      <c r="K135" s="39"/>
      <c r="L135" s="41"/>
      <c r="M135" s="41"/>
      <c r="N135" s="41"/>
      <c r="O135" s="41"/>
    </row>
    <row r="136" spans="1:15" x14ac:dyDescent="0.2">
      <c r="A136" s="36"/>
      <c r="B136" s="37"/>
      <c r="C136" s="37"/>
      <c r="D136" s="38"/>
      <c r="E136" s="37"/>
      <c r="F136" s="40"/>
      <c r="G136" s="38"/>
      <c r="H136" s="38"/>
      <c r="I136" s="38"/>
      <c r="J136" s="39"/>
      <c r="K136" s="39"/>
      <c r="L136" s="41"/>
      <c r="M136" s="41"/>
      <c r="N136" s="41"/>
      <c r="O136" s="41"/>
    </row>
    <row r="137" spans="1:15" x14ac:dyDescent="0.2">
      <c r="A137" s="36"/>
      <c r="B137" s="48"/>
      <c r="C137" s="48"/>
      <c r="D137" s="38"/>
      <c r="E137" s="48"/>
      <c r="F137" s="36"/>
      <c r="G137" s="38"/>
      <c r="H137" s="38"/>
      <c r="I137" s="49"/>
      <c r="J137" s="47"/>
      <c r="K137" s="39"/>
      <c r="L137" s="41"/>
      <c r="M137" s="41"/>
      <c r="N137" s="41"/>
      <c r="O137" s="41"/>
    </row>
    <row r="138" spans="1:15" x14ac:dyDescent="0.2">
      <c r="A138" s="36"/>
      <c r="B138" s="37"/>
      <c r="C138" s="37"/>
      <c r="D138" s="38"/>
      <c r="E138" s="37"/>
      <c r="F138" s="40"/>
      <c r="G138" s="38"/>
      <c r="H138" s="38"/>
      <c r="I138" s="38"/>
      <c r="J138" s="39"/>
      <c r="K138" s="39"/>
      <c r="L138" s="41"/>
      <c r="M138" s="41"/>
      <c r="N138" s="41"/>
      <c r="O138" s="41"/>
    </row>
    <row r="139" spans="1:15" x14ac:dyDescent="0.2">
      <c r="A139" s="36"/>
      <c r="B139" s="37"/>
      <c r="C139" s="37"/>
      <c r="D139" s="38"/>
      <c r="E139" s="37"/>
      <c r="F139" s="40"/>
      <c r="G139" s="38"/>
      <c r="H139" s="38"/>
      <c r="I139" s="38"/>
      <c r="J139" s="39"/>
      <c r="K139" s="39"/>
      <c r="L139" s="41"/>
      <c r="M139" s="41"/>
      <c r="N139" s="41"/>
      <c r="O139" s="41"/>
    </row>
    <row r="140" spans="1:15" x14ac:dyDescent="0.2">
      <c r="A140" s="36"/>
      <c r="B140" s="37"/>
      <c r="C140" s="37"/>
      <c r="D140" s="38"/>
      <c r="E140" s="37"/>
      <c r="F140" s="40"/>
      <c r="G140" s="38"/>
      <c r="H140" s="38"/>
      <c r="I140" s="38"/>
      <c r="J140" s="39"/>
      <c r="K140" s="39"/>
      <c r="L140" s="41"/>
      <c r="M140" s="41"/>
      <c r="N140" s="41"/>
      <c r="O140" s="41"/>
    </row>
    <row r="141" spans="1:15" x14ac:dyDescent="0.2">
      <c r="A141" s="36"/>
      <c r="B141" s="37"/>
      <c r="C141" s="37"/>
      <c r="D141" s="38"/>
      <c r="E141" s="37"/>
      <c r="F141" s="40"/>
      <c r="G141" s="38"/>
      <c r="H141" s="38"/>
      <c r="I141" s="38"/>
      <c r="J141" s="39"/>
      <c r="K141" s="39"/>
      <c r="L141" s="41"/>
      <c r="M141" s="41"/>
      <c r="N141" s="41"/>
      <c r="O141" s="41"/>
    </row>
    <row r="142" spans="1:15" x14ac:dyDescent="0.2">
      <c r="A142" s="36"/>
      <c r="B142" s="37"/>
      <c r="C142" s="37"/>
      <c r="D142" s="38"/>
      <c r="E142" s="37"/>
      <c r="F142" s="40"/>
      <c r="G142" s="38"/>
      <c r="H142" s="38"/>
      <c r="I142" s="38"/>
      <c r="J142" s="39"/>
      <c r="K142" s="39"/>
      <c r="L142" s="41"/>
      <c r="M142" s="41"/>
      <c r="N142" s="41"/>
      <c r="O142" s="41"/>
    </row>
    <row r="143" spans="1:15" x14ac:dyDescent="0.2">
      <c r="A143" s="36"/>
      <c r="B143" s="37"/>
      <c r="C143" s="37"/>
      <c r="D143" s="38"/>
      <c r="E143" s="37"/>
      <c r="F143" s="40"/>
      <c r="G143" s="38"/>
      <c r="H143" s="38"/>
      <c r="I143" s="38"/>
      <c r="J143" s="39"/>
      <c r="K143" s="39"/>
      <c r="L143" s="41"/>
      <c r="M143" s="41"/>
      <c r="N143" s="41"/>
      <c r="O143" s="41"/>
    </row>
    <row r="144" spans="1:15" x14ac:dyDescent="0.2">
      <c r="A144" s="36"/>
      <c r="B144" s="37"/>
      <c r="C144" s="37"/>
      <c r="D144" s="38"/>
      <c r="E144" s="37"/>
      <c r="F144" s="40"/>
      <c r="G144" s="38"/>
      <c r="H144" s="38"/>
      <c r="I144" s="38"/>
      <c r="J144" s="39"/>
      <c r="K144" s="39"/>
      <c r="L144" s="41"/>
      <c r="M144" s="41"/>
      <c r="N144" s="41"/>
      <c r="O144" s="41"/>
    </row>
    <row r="145" spans="1:15" x14ac:dyDescent="0.2">
      <c r="A145" s="36"/>
      <c r="B145" s="48"/>
      <c r="C145" s="37"/>
      <c r="D145" s="38"/>
      <c r="E145" s="37"/>
      <c r="F145" s="40"/>
      <c r="G145" s="38"/>
      <c r="H145" s="38"/>
      <c r="I145" s="38"/>
      <c r="J145" s="39"/>
      <c r="K145" s="39"/>
      <c r="L145" s="41"/>
      <c r="M145" s="41"/>
      <c r="N145" s="41"/>
      <c r="O145" s="41"/>
    </row>
    <row r="146" spans="1:15" x14ac:dyDescent="0.2">
      <c r="A146" s="36"/>
      <c r="B146" s="48"/>
      <c r="C146" s="37"/>
      <c r="D146" s="38"/>
      <c r="E146" s="37"/>
      <c r="F146" s="40"/>
      <c r="G146" s="38"/>
      <c r="H146" s="38"/>
      <c r="I146" s="38"/>
      <c r="J146" s="39"/>
      <c r="K146" s="39"/>
      <c r="L146" s="41"/>
      <c r="M146" s="41"/>
      <c r="N146" s="41"/>
      <c r="O146" s="41"/>
    </row>
    <row r="147" spans="1:15" x14ac:dyDescent="0.2">
      <c r="A147" s="36"/>
      <c r="B147" s="48"/>
      <c r="C147" s="37"/>
      <c r="D147" s="38"/>
      <c r="E147" s="37"/>
      <c r="F147" s="40"/>
      <c r="G147" s="38"/>
      <c r="H147" s="38"/>
      <c r="I147" s="38"/>
      <c r="J147" s="39"/>
      <c r="K147" s="39"/>
      <c r="L147" s="41"/>
      <c r="M147" s="41"/>
      <c r="N147" s="41"/>
      <c r="O147" s="41"/>
    </row>
    <row r="148" spans="1:15" x14ac:dyDescent="0.2">
      <c r="A148" s="36"/>
      <c r="B148" s="48"/>
      <c r="C148" s="37"/>
      <c r="D148" s="38"/>
      <c r="E148" s="37"/>
      <c r="F148" s="40"/>
      <c r="G148" s="38"/>
      <c r="H148" s="38"/>
      <c r="I148" s="38"/>
      <c r="J148" s="39"/>
      <c r="K148" s="39"/>
      <c r="L148" s="41"/>
      <c r="M148" s="41"/>
      <c r="N148" s="41"/>
      <c r="O148" s="41"/>
    </row>
    <row r="149" spans="1:15" x14ac:dyDescent="0.2">
      <c r="A149" s="36"/>
      <c r="B149" s="48"/>
      <c r="C149" s="37"/>
      <c r="D149" s="38"/>
      <c r="E149" s="37"/>
      <c r="F149" s="40"/>
      <c r="G149" s="38"/>
      <c r="H149" s="38"/>
      <c r="I149" s="38"/>
      <c r="J149" s="39"/>
      <c r="K149" s="39"/>
      <c r="L149" s="41"/>
      <c r="M149" s="41"/>
      <c r="N149" s="41"/>
      <c r="O149" s="41"/>
    </row>
    <row r="150" spans="1:15" x14ac:dyDescent="0.2">
      <c r="A150" s="36"/>
      <c r="B150" s="48"/>
      <c r="C150" s="37"/>
      <c r="D150" s="38"/>
      <c r="E150" s="37"/>
      <c r="F150" s="40"/>
      <c r="G150" s="38"/>
      <c r="H150" s="38"/>
      <c r="I150" s="38"/>
      <c r="J150" s="39"/>
      <c r="K150" s="39"/>
      <c r="L150" s="41"/>
      <c r="M150" s="41"/>
      <c r="N150" s="41"/>
      <c r="O150" s="41"/>
    </row>
    <row r="151" spans="1:15" x14ac:dyDescent="0.2">
      <c r="A151" s="36"/>
      <c r="B151" s="48"/>
      <c r="C151" s="37"/>
      <c r="D151" s="38"/>
      <c r="E151" s="37"/>
      <c r="F151" s="40"/>
      <c r="G151" s="38"/>
      <c r="H151" s="38"/>
      <c r="I151" s="38"/>
      <c r="J151" s="39"/>
      <c r="K151" s="39"/>
      <c r="L151" s="41"/>
      <c r="M151" s="41"/>
      <c r="N151" s="41"/>
      <c r="O151" s="41"/>
    </row>
    <row r="152" spans="1:15" x14ac:dyDescent="0.2">
      <c r="A152" s="36"/>
      <c r="B152" s="48"/>
      <c r="C152" s="37"/>
      <c r="D152" s="38"/>
      <c r="E152" s="37"/>
      <c r="F152" s="40"/>
      <c r="G152" s="38"/>
      <c r="H152" s="38"/>
      <c r="I152" s="38"/>
      <c r="J152" s="39"/>
      <c r="K152" s="39"/>
      <c r="L152" s="41"/>
      <c r="M152" s="41"/>
      <c r="N152" s="41"/>
      <c r="O152" s="41"/>
    </row>
    <row r="153" spans="1:15" x14ac:dyDescent="0.2">
      <c r="A153" s="36"/>
      <c r="B153" s="37"/>
      <c r="C153" s="37"/>
      <c r="D153" s="38"/>
      <c r="E153" s="37"/>
      <c r="F153" s="40"/>
      <c r="G153" s="38"/>
      <c r="H153" s="38"/>
      <c r="I153" s="38"/>
      <c r="J153" s="39"/>
      <c r="K153" s="39"/>
      <c r="L153" s="41"/>
      <c r="M153" s="41"/>
      <c r="N153" s="41"/>
      <c r="O153" s="41"/>
    </row>
    <row r="154" spans="1:15" x14ac:dyDescent="0.2">
      <c r="A154" s="36"/>
      <c r="B154" s="37"/>
      <c r="C154" s="37"/>
      <c r="D154" s="38"/>
      <c r="E154" s="37"/>
      <c r="F154" s="40"/>
      <c r="G154" s="38"/>
      <c r="H154" s="38"/>
      <c r="I154" s="38"/>
      <c r="J154" s="39"/>
      <c r="K154" s="39"/>
      <c r="L154" s="41"/>
      <c r="M154" s="41"/>
      <c r="N154" s="41"/>
      <c r="O154" s="41"/>
    </row>
    <row r="155" spans="1:15" x14ac:dyDescent="0.2">
      <c r="A155" s="36"/>
      <c r="B155" s="37"/>
      <c r="C155" s="37"/>
      <c r="D155" s="38"/>
      <c r="E155" s="37"/>
      <c r="F155" s="40"/>
      <c r="G155" s="38"/>
      <c r="H155" s="38"/>
      <c r="I155" s="38"/>
      <c r="J155" s="39"/>
      <c r="K155" s="39"/>
      <c r="L155" s="41"/>
      <c r="M155" s="41"/>
      <c r="N155" s="41"/>
      <c r="O155" s="41"/>
    </row>
    <row r="156" spans="1:15" x14ac:dyDescent="0.2">
      <c r="A156" s="36"/>
      <c r="B156" s="37"/>
      <c r="C156" s="37"/>
      <c r="D156" s="38"/>
      <c r="E156" s="37"/>
      <c r="F156" s="40"/>
      <c r="G156" s="38"/>
      <c r="H156" s="38"/>
      <c r="I156" s="38"/>
      <c r="J156" s="39"/>
      <c r="K156" s="39"/>
      <c r="L156" s="41"/>
      <c r="M156" s="41"/>
      <c r="N156" s="41"/>
      <c r="O156" s="41"/>
    </row>
    <row r="157" spans="1:15" x14ac:dyDescent="0.2">
      <c r="A157" s="36"/>
      <c r="B157" s="37"/>
      <c r="C157" s="37"/>
      <c r="D157" s="38"/>
      <c r="E157" s="37"/>
      <c r="F157" s="40"/>
      <c r="G157" s="38"/>
      <c r="H157" s="38"/>
      <c r="I157" s="38"/>
      <c r="J157" s="39"/>
      <c r="K157" s="39"/>
      <c r="L157" s="41"/>
      <c r="M157" s="41"/>
      <c r="N157" s="41"/>
      <c r="O157" s="41"/>
    </row>
    <row r="158" spans="1:15" x14ac:dyDescent="0.2">
      <c r="A158" s="36"/>
      <c r="B158" s="37"/>
      <c r="C158" s="37"/>
      <c r="D158" s="38"/>
      <c r="E158" s="37"/>
      <c r="F158" s="40"/>
      <c r="G158" s="38"/>
      <c r="H158" s="38"/>
      <c r="I158" s="38"/>
      <c r="J158" s="39"/>
      <c r="K158" s="39"/>
      <c r="L158" s="41"/>
      <c r="M158" s="41"/>
      <c r="N158" s="41"/>
      <c r="O158" s="41"/>
    </row>
    <row r="159" spans="1:15" x14ac:dyDescent="0.2">
      <c r="A159" s="36"/>
      <c r="B159" s="48"/>
      <c r="C159" s="37"/>
      <c r="D159" s="38"/>
      <c r="E159" s="37"/>
      <c r="F159" s="40"/>
      <c r="G159" s="38"/>
      <c r="H159" s="38"/>
      <c r="I159" s="38"/>
      <c r="J159" s="39"/>
      <c r="K159" s="39"/>
      <c r="L159" s="41"/>
      <c r="M159" s="41"/>
      <c r="N159" s="41"/>
      <c r="O159" s="41"/>
    </row>
    <row r="160" spans="1:15" x14ac:dyDescent="0.2">
      <c r="A160" s="36"/>
      <c r="B160" s="48"/>
      <c r="C160" s="37"/>
      <c r="D160" s="38"/>
      <c r="E160" s="37"/>
      <c r="F160" s="40"/>
      <c r="G160" s="38"/>
      <c r="H160" s="38"/>
      <c r="I160" s="38"/>
      <c r="J160" s="39"/>
      <c r="K160" s="39"/>
      <c r="L160" s="41"/>
      <c r="M160" s="41"/>
      <c r="N160" s="41"/>
      <c r="O160" s="41"/>
    </row>
    <row r="161" spans="1:15" x14ac:dyDescent="0.2">
      <c r="A161" s="36"/>
      <c r="B161" s="48"/>
      <c r="C161" s="37"/>
      <c r="D161" s="38"/>
      <c r="E161" s="37"/>
      <c r="F161" s="40"/>
      <c r="G161" s="38"/>
      <c r="H161" s="38"/>
      <c r="I161" s="38"/>
      <c r="J161" s="39"/>
      <c r="K161" s="39"/>
      <c r="L161" s="41"/>
      <c r="M161" s="41"/>
      <c r="N161" s="41"/>
      <c r="O161" s="41"/>
    </row>
    <row r="162" spans="1:15" x14ac:dyDescent="0.2">
      <c r="A162" s="36"/>
      <c r="B162" s="37"/>
      <c r="C162" s="37"/>
      <c r="D162" s="38"/>
      <c r="E162" s="37"/>
      <c r="F162" s="40"/>
      <c r="G162" s="38"/>
      <c r="H162" s="38"/>
      <c r="I162" s="38"/>
      <c r="J162" s="39"/>
      <c r="K162" s="39"/>
      <c r="L162" s="41"/>
      <c r="M162" s="41"/>
      <c r="N162" s="41"/>
      <c r="O162" s="41"/>
    </row>
    <row r="163" spans="1:15" x14ac:dyDescent="0.2">
      <c r="A163" s="36"/>
      <c r="B163" s="37"/>
      <c r="C163" s="37"/>
      <c r="D163" s="38"/>
      <c r="E163" s="37"/>
      <c r="F163" s="40"/>
      <c r="G163" s="38"/>
      <c r="H163" s="38"/>
      <c r="I163" s="38"/>
      <c r="J163" s="39"/>
      <c r="K163" s="39"/>
      <c r="L163" s="41"/>
      <c r="M163" s="41"/>
      <c r="N163" s="41"/>
      <c r="O163" s="41"/>
    </row>
    <row r="164" spans="1:15" x14ac:dyDescent="0.2">
      <c r="A164" s="36"/>
      <c r="B164" s="37"/>
      <c r="C164" s="37"/>
      <c r="D164" s="38"/>
      <c r="E164" s="37"/>
      <c r="F164" s="40"/>
      <c r="G164" s="38"/>
      <c r="H164" s="38"/>
      <c r="I164" s="38"/>
      <c r="J164" s="39"/>
      <c r="K164" s="39"/>
      <c r="L164" s="41"/>
      <c r="M164" s="41"/>
      <c r="N164" s="41"/>
      <c r="O164" s="41"/>
    </row>
    <row r="165" spans="1:15" x14ac:dyDescent="0.2">
      <c r="A165" s="36"/>
      <c r="B165" s="37"/>
      <c r="C165" s="37"/>
      <c r="D165" s="38"/>
      <c r="E165" s="37"/>
      <c r="F165" s="40"/>
      <c r="G165" s="38"/>
      <c r="H165" s="38"/>
      <c r="I165" s="38"/>
      <c r="J165" s="39"/>
      <c r="K165" s="39"/>
      <c r="L165" s="41"/>
      <c r="M165" s="41"/>
      <c r="N165" s="41"/>
      <c r="O165" s="41"/>
    </row>
    <row r="166" spans="1:15" x14ac:dyDescent="0.2">
      <c r="A166" s="36"/>
      <c r="B166" s="37"/>
      <c r="C166" s="37"/>
      <c r="D166" s="38"/>
      <c r="E166" s="37"/>
      <c r="F166" s="40"/>
      <c r="G166" s="38"/>
      <c r="H166" s="38"/>
      <c r="I166" s="38"/>
      <c r="J166" s="39"/>
      <c r="K166" s="39"/>
      <c r="L166" s="41"/>
      <c r="M166" s="41"/>
      <c r="N166" s="41"/>
      <c r="O166" s="41"/>
    </row>
    <row r="167" spans="1:15" x14ac:dyDescent="0.2">
      <c r="A167" s="36"/>
      <c r="B167" s="37"/>
      <c r="C167" s="37"/>
      <c r="D167" s="38"/>
      <c r="E167" s="37"/>
      <c r="F167" s="40"/>
      <c r="G167" s="38"/>
      <c r="H167" s="38"/>
      <c r="I167" s="38"/>
      <c r="J167" s="39"/>
      <c r="K167" s="39"/>
      <c r="L167" s="41"/>
      <c r="M167" s="41"/>
      <c r="N167" s="41"/>
      <c r="O167" s="41"/>
    </row>
    <row r="168" spans="1:15" x14ac:dyDescent="0.2">
      <c r="A168" s="36"/>
      <c r="B168" s="37"/>
      <c r="C168" s="37"/>
      <c r="D168" s="38"/>
      <c r="E168" s="37"/>
      <c r="F168" s="40"/>
      <c r="G168" s="38"/>
      <c r="H168" s="38"/>
      <c r="I168" s="38"/>
      <c r="J168" s="39"/>
      <c r="K168" s="39"/>
      <c r="L168" s="41"/>
      <c r="M168" s="41"/>
      <c r="N168" s="41"/>
      <c r="O168" s="41"/>
    </row>
    <row r="169" spans="1:15" x14ac:dyDescent="0.2">
      <c r="A169" s="36"/>
      <c r="B169" s="37"/>
      <c r="C169" s="37"/>
      <c r="D169" s="38"/>
      <c r="E169" s="37"/>
      <c r="F169" s="40"/>
      <c r="G169" s="38"/>
      <c r="H169" s="38"/>
      <c r="I169" s="38"/>
      <c r="J169" s="39"/>
      <c r="K169" s="39"/>
      <c r="L169" s="41"/>
      <c r="M169" s="41"/>
      <c r="N169" s="41"/>
      <c r="O169" s="41"/>
    </row>
    <row r="170" spans="1:15" x14ac:dyDescent="0.2">
      <c r="A170" s="36"/>
      <c r="B170" s="37"/>
      <c r="C170" s="37"/>
      <c r="D170" s="38"/>
      <c r="E170" s="37"/>
      <c r="F170" s="40"/>
      <c r="G170" s="38"/>
      <c r="H170" s="38"/>
      <c r="I170" s="38"/>
      <c r="J170" s="39"/>
      <c r="K170" s="39"/>
      <c r="L170" s="41"/>
      <c r="M170" s="41"/>
      <c r="N170" s="41"/>
      <c r="O170" s="41"/>
    </row>
    <row r="171" spans="1:15" x14ac:dyDescent="0.2">
      <c r="A171" s="36"/>
      <c r="B171" s="37"/>
      <c r="C171" s="37"/>
      <c r="D171" s="38"/>
      <c r="E171" s="37"/>
      <c r="F171" s="40"/>
      <c r="G171" s="38"/>
      <c r="H171" s="38"/>
      <c r="I171" s="38"/>
      <c r="J171" s="39"/>
      <c r="K171" s="39"/>
      <c r="L171" s="41"/>
      <c r="M171" s="41"/>
      <c r="N171" s="41"/>
      <c r="O171" s="41"/>
    </row>
    <row r="172" spans="1:15" x14ac:dyDescent="0.2">
      <c r="A172" s="36"/>
      <c r="B172" s="37"/>
      <c r="C172" s="37"/>
      <c r="D172" s="38"/>
      <c r="E172" s="37"/>
      <c r="F172" s="40"/>
      <c r="G172" s="38"/>
      <c r="H172" s="38"/>
      <c r="I172" s="38"/>
      <c r="J172" s="39"/>
      <c r="K172" s="39"/>
      <c r="L172" s="41"/>
      <c r="M172" s="41"/>
      <c r="N172" s="41"/>
      <c r="O172" s="41"/>
    </row>
    <row r="173" spans="1:15" x14ac:dyDescent="0.2">
      <c r="A173" s="36"/>
      <c r="B173" s="37"/>
      <c r="C173" s="37"/>
      <c r="D173" s="38"/>
      <c r="E173" s="37"/>
      <c r="F173" s="40"/>
      <c r="G173" s="38"/>
      <c r="H173" s="38"/>
      <c r="I173" s="38"/>
      <c r="J173" s="39"/>
      <c r="K173" s="39"/>
      <c r="L173" s="41"/>
      <c r="M173" s="41"/>
      <c r="N173" s="41"/>
      <c r="O173" s="41"/>
    </row>
    <row r="174" spans="1:15" x14ac:dyDescent="0.2">
      <c r="A174" s="36"/>
      <c r="B174" s="37"/>
      <c r="C174" s="37"/>
      <c r="D174" s="38"/>
      <c r="E174" s="37"/>
      <c r="F174" s="40"/>
      <c r="G174" s="38"/>
      <c r="H174" s="38"/>
      <c r="I174" s="38"/>
      <c r="J174" s="39"/>
      <c r="K174" s="39"/>
      <c r="L174" s="41"/>
      <c r="M174" s="41"/>
      <c r="N174" s="41"/>
      <c r="O174" s="41"/>
    </row>
    <row r="175" spans="1:15" x14ac:dyDescent="0.2">
      <c r="A175" s="36"/>
      <c r="B175" s="37"/>
      <c r="C175" s="37"/>
      <c r="D175" s="38"/>
      <c r="E175" s="37"/>
      <c r="F175" s="40"/>
      <c r="G175" s="38"/>
      <c r="H175" s="38"/>
      <c r="I175" s="38"/>
      <c r="J175" s="39"/>
      <c r="K175" s="39"/>
      <c r="L175" s="41"/>
      <c r="M175" s="41"/>
      <c r="N175" s="41"/>
      <c r="O175" s="41"/>
    </row>
    <row r="176" spans="1:15" x14ac:dyDescent="0.2">
      <c r="A176" s="36"/>
      <c r="B176" s="37"/>
      <c r="C176" s="37"/>
      <c r="D176" s="38"/>
      <c r="E176" s="37"/>
      <c r="F176" s="40"/>
      <c r="G176" s="38"/>
      <c r="H176" s="38"/>
      <c r="I176" s="38"/>
      <c r="J176" s="39"/>
      <c r="K176" s="39"/>
      <c r="L176" s="41"/>
      <c r="M176" s="41"/>
      <c r="N176" s="41"/>
      <c r="O176" s="41"/>
    </row>
    <row r="177" spans="1:15" x14ac:dyDescent="0.2">
      <c r="A177" s="36"/>
      <c r="B177" s="37"/>
      <c r="C177" s="37"/>
      <c r="D177" s="38"/>
      <c r="E177" s="37"/>
      <c r="F177" s="40"/>
      <c r="G177" s="38"/>
      <c r="H177" s="38"/>
      <c r="I177" s="38"/>
      <c r="J177" s="39"/>
      <c r="K177" s="39"/>
      <c r="L177" s="41"/>
      <c r="M177" s="41"/>
      <c r="N177" s="41"/>
      <c r="O177" s="41"/>
    </row>
    <row r="178" spans="1:15" x14ac:dyDescent="0.2">
      <c r="A178" s="36"/>
      <c r="B178" s="37"/>
      <c r="C178" s="37"/>
      <c r="D178" s="38"/>
      <c r="E178" s="37"/>
      <c r="F178" s="40"/>
      <c r="G178" s="38"/>
      <c r="H178" s="38"/>
      <c r="I178" s="38"/>
      <c r="J178" s="39"/>
      <c r="K178" s="39"/>
      <c r="L178" s="41"/>
      <c r="M178" s="41"/>
      <c r="N178" s="41"/>
      <c r="O178" s="41"/>
    </row>
    <row r="179" spans="1:15" x14ac:dyDescent="0.2">
      <c r="A179" s="36"/>
      <c r="B179" s="37"/>
      <c r="C179" s="37"/>
      <c r="D179" s="38"/>
      <c r="E179" s="37"/>
      <c r="F179" s="40"/>
      <c r="G179" s="38"/>
      <c r="H179" s="38"/>
      <c r="I179" s="38"/>
      <c r="J179" s="39"/>
      <c r="K179" s="39"/>
      <c r="L179" s="41"/>
      <c r="M179" s="41"/>
      <c r="N179" s="41"/>
      <c r="O179" s="41"/>
    </row>
    <row r="180" spans="1:15" x14ac:dyDescent="0.2">
      <c r="A180" s="36"/>
      <c r="B180" s="37"/>
      <c r="C180" s="37"/>
      <c r="D180" s="38"/>
      <c r="E180" s="37"/>
      <c r="F180" s="40"/>
      <c r="G180" s="38"/>
      <c r="H180" s="38"/>
      <c r="I180" s="38"/>
      <c r="J180" s="39"/>
      <c r="K180" s="39"/>
      <c r="L180" s="41"/>
      <c r="M180" s="41"/>
      <c r="N180" s="41"/>
      <c r="O180" s="41"/>
    </row>
    <row r="181" spans="1:15" x14ac:dyDescent="0.2">
      <c r="A181" s="36"/>
      <c r="B181" s="37"/>
      <c r="C181" s="37"/>
      <c r="D181" s="38"/>
      <c r="E181" s="37"/>
      <c r="F181" s="40"/>
      <c r="G181" s="38"/>
      <c r="H181" s="38"/>
      <c r="I181" s="38"/>
      <c r="J181" s="39"/>
      <c r="K181" s="39"/>
      <c r="L181" s="41"/>
      <c r="M181" s="41"/>
      <c r="N181" s="41"/>
      <c r="O181" s="41"/>
    </row>
    <row r="182" spans="1:15" x14ac:dyDescent="0.2">
      <c r="A182" s="36"/>
      <c r="B182" s="37"/>
      <c r="C182" s="37"/>
      <c r="D182" s="38"/>
      <c r="E182" s="37"/>
      <c r="F182" s="40"/>
      <c r="G182" s="38"/>
      <c r="H182" s="38"/>
      <c r="I182" s="38"/>
      <c r="J182" s="39"/>
      <c r="K182" s="39"/>
      <c r="L182" s="41"/>
      <c r="M182" s="41"/>
      <c r="N182" s="41"/>
      <c r="O182" s="41"/>
    </row>
    <row r="183" spans="1:15" x14ac:dyDescent="0.2">
      <c r="A183" s="36"/>
      <c r="B183" s="37"/>
      <c r="C183" s="37"/>
      <c r="D183" s="38"/>
      <c r="E183" s="37"/>
      <c r="F183" s="40"/>
      <c r="G183" s="38"/>
      <c r="H183" s="38"/>
      <c r="I183" s="38"/>
      <c r="J183" s="39"/>
      <c r="K183" s="39"/>
      <c r="L183" s="41"/>
      <c r="M183" s="41"/>
      <c r="N183" s="41"/>
      <c r="O183" s="41"/>
    </row>
    <row r="184" spans="1:15" x14ac:dyDescent="0.2">
      <c r="A184" s="36"/>
      <c r="B184" s="37"/>
      <c r="C184" s="37"/>
      <c r="D184" s="38"/>
      <c r="E184" s="37"/>
      <c r="F184" s="40"/>
      <c r="G184" s="38"/>
      <c r="H184" s="38"/>
      <c r="I184" s="38"/>
      <c r="J184" s="39"/>
      <c r="K184" s="39"/>
      <c r="L184" s="41"/>
      <c r="M184" s="41"/>
      <c r="N184" s="41"/>
      <c r="O184" s="41"/>
    </row>
    <row r="185" spans="1:15" x14ac:dyDescent="0.2">
      <c r="A185" s="36"/>
      <c r="B185" s="37"/>
      <c r="C185" s="37"/>
      <c r="D185" s="38"/>
      <c r="E185" s="37"/>
      <c r="F185" s="40"/>
      <c r="G185" s="38"/>
      <c r="H185" s="38"/>
      <c r="I185" s="38"/>
      <c r="J185" s="39"/>
      <c r="K185" s="39"/>
      <c r="L185" s="41"/>
      <c r="M185" s="41"/>
      <c r="N185" s="41"/>
      <c r="O185" s="41"/>
    </row>
    <row r="186" spans="1:15" x14ac:dyDescent="0.2">
      <c r="A186" s="36"/>
      <c r="B186" s="37"/>
      <c r="C186" s="37"/>
      <c r="D186" s="38"/>
      <c r="E186" s="37"/>
      <c r="F186" s="40"/>
      <c r="G186" s="38"/>
      <c r="H186" s="38"/>
      <c r="I186" s="38"/>
      <c r="J186" s="39"/>
      <c r="K186" s="39"/>
      <c r="L186" s="41"/>
      <c r="M186" s="41"/>
      <c r="N186" s="41"/>
      <c r="O186" s="41"/>
    </row>
    <row r="187" spans="1:15" x14ac:dyDescent="0.2">
      <c r="A187" s="36"/>
      <c r="B187" s="37"/>
      <c r="C187" s="37"/>
      <c r="D187" s="38"/>
      <c r="E187" s="37"/>
      <c r="F187" s="40"/>
      <c r="G187" s="38"/>
      <c r="H187" s="38"/>
      <c r="I187" s="38"/>
      <c r="J187" s="39"/>
      <c r="K187" s="39"/>
      <c r="L187" s="41"/>
      <c r="M187" s="41"/>
      <c r="N187" s="41"/>
      <c r="O187" s="41"/>
    </row>
    <row r="188" spans="1:15" x14ac:dyDescent="0.2">
      <c r="A188" s="36"/>
      <c r="B188" s="37"/>
      <c r="C188" s="37"/>
      <c r="D188" s="38"/>
      <c r="E188" s="37"/>
      <c r="F188" s="40"/>
      <c r="G188" s="38"/>
      <c r="H188" s="38"/>
      <c r="I188" s="38"/>
      <c r="J188" s="39"/>
      <c r="K188" s="39"/>
      <c r="L188" s="41"/>
      <c r="M188" s="41"/>
      <c r="N188" s="41"/>
      <c r="O188" s="41"/>
    </row>
    <row r="189" spans="1:15" x14ac:dyDescent="0.2">
      <c r="A189" s="36"/>
      <c r="B189" s="37"/>
      <c r="C189" s="37"/>
      <c r="D189" s="38"/>
      <c r="E189" s="37"/>
      <c r="F189" s="40"/>
      <c r="G189" s="38"/>
      <c r="H189" s="38"/>
      <c r="I189" s="38"/>
      <c r="J189" s="39"/>
      <c r="K189" s="39"/>
      <c r="L189" s="41"/>
      <c r="M189" s="41"/>
      <c r="N189" s="41"/>
      <c r="O189" s="41"/>
    </row>
    <row r="190" spans="1:15" x14ac:dyDescent="0.2">
      <c r="A190" s="36"/>
      <c r="B190" s="37"/>
      <c r="C190" s="37"/>
      <c r="D190" s="38"/>
      <c r="E190" s="37"/>
      <c r="F190" s="40"/>
      <c r="G190" s="38"/>
      <c r="H190" s="38"/>
      <c r="I190" s="38"/>
      <c r="J190" s="39"/>
      <c r="K190" s="39"/>
      <c r="L190" s="41"/>
      <c r="M190" s="41"/>
      <c r="N190" s="41"/>
      <c r="O190" s="41"/>
    </row>
    <row r="191" spans="1:15" x14ac:dyDescent="0.2">
      <c r="A191" s="36"/>
      <c r="B191" s="37"/>
      <c r="C191" s="37"/>
      <c r="D191" s="38"/>
      <c r="E191" s="37"/>
      <c r="F191" s="40"/>
      <c r="G191" s="38"/>
      <c r="H191" s="38"/>
      <c r="I191" s="38"/>
      <c r="J191" s="39"/>
      <c r="K191" s="39"/>
      <c r="L191" s="41"/>
      <c r="M191" s="41"/>
      <c r="N191" s="41"/>
      <c r="O191" s="41"/>
    </row>
    <row r="192" spans="1:15" x14ac:dyDescent="0.2">
      <c r="A192" s="36"/>
      <c r="B192" s="37"/>
      <c r="C192" s="37"/>
      <c r="D192" s="38"/>
      <c r="E192" s="37"/>
      <c r="F192" s="40"/>
      <c r="G192" s="38"/>
      <c r="H192" s="38"/>
      <c r="I192" s="38"/>
      <c r="J192" s="39"/>
      <c r="K192" s="39"/>
      <c r="L192" s="41"/>
      <c r="M192" s="41"/>
      <c r="N192" s="41"/>
      <c r="O192" s="41"/>
    </row>
    <row r="193" spans="1:15" x14ac:dyDescent="0.2">
      <c r="A193" s="36"/>
      <c r="B193" s="37"/>
      <c r="C193" s="37"/>
      <c r="D193" s="38"/>
      <c r="E193" s="37"/>
      <c r="F193" s="40"/>
      <c r="G193" s="38"/>
      <c r="H193" s="38"/>
      <c r="I193" s="38"/>
      <c r="J193" s="39"/>
      <c r="K193" s="39"/>
      <c r="L193" s="41"/>
      <c r="M193" s="41"/>
      <c r="N193" s="41"/>
      <c r="O193" s="41"/>
    </row>
    <row r="194" spans="1:15" x14ac:dyDescent="0.2">
      <c r="A194" s="36"/>
      <c r="B194" s="37"/>
      <c r="C194" s="37"/>
      <c r="D194" s="38"/>
      <c r="E194" s="37"/>
      <c r="F194" s="40"/>
      <c r="G194" s="38"/>
      <c r="H194" s="38"/>
      <c r="I194" s="38"/>
      <c r="J194" s="39"/>
      <c r="K194" s="39"/>
      <c r="L194" s="41"/>
      <c r="M194" s="41"/>
      <c r="N194" s="41"/>
      <c r="O194" s="41"/>
    </row>
    <row r="195" spans="1:15" x14ac:dyDescent="0.2">
      <c r="A195" s="36"/>
      <c r="B195" s="37"/>
      <c r="C195" s="37"/>
      <c r="D195" s="38"/>
      <c r="E195" s="37"/>
      <c r="F195" s="40"/>
      <c r="G195" s="38"/>
      <c r="H195" s="38"/>
      <c r="I195" s="38"/>
      <c r="J195" s="39"/>
      <c r="K195" s="39"/>
      <c r="L195" s="41"/>
      <c r="M195" s="41"/>
      <c r="N195" s="41"/>
      <c r="O195" s="41"/>
    </row>
    <row r="196" spans="1:15" x14ac:dyDescent="0.2">
      <c r="A196" s="36"/>
      <c r="B196" s="37"/>
      <c r="C196" s="37"/>
      <c r="D196" s="38"/>
      <c r="E196" s="37"/>
      <c r="F196" s="40"/>
      <c r="G196" s="38"/>
      <c r="H196" s="38"/>
      <c r="I196" s="38"/>
      <c r="J196" s="39"/>
      <c r="K196" s="39"/>
      <c r="L196" s="41"/>
      <c r="M196" s="41"/>
      <c r="N196" s="41"/>
      <c r="O196" s="41"/>
    </row>
    <row r="197" spans="1:15" x14ac:dyDescent="0.2">
      <c r="A197" s="36"/>
      <c r="B197" s="37"/>
      <c r="C197" s="37"/>
      <c r="D197" s="38"/>
      <c r="E197" s="37"/>
      <c r="F197" s="40"/>
      <c r="G197" s="38"/>
      <c r="H197" s="38"/>
      <c r="I197" s="38"/>
      <c r="J197" s="50"/>
      <c r="K197" s="39"/>
      <c r="L197" s="41"/>
      <c r="M197" s="41"/>
      <c r="N197" s="41"/>
      <c r="O197" s="41"/>
    </row>
    <row r="198" spans="1:15" x14ac:dyDescent="0.2">
      <c r="A198" s="36"/>
      <c r="B198" s="37"/>
      <c r="C198" s="37"/>
      <c r="D198" s="38"/>
      <c r="E198" s="37"/>
      <c r="F198" s="40"/>
      <c r="G198" s="38"/>
      <c r="H198" s="38"/>
      <c r="I198" s="38"/>
      <c r="J198" s="50"/>
      <c r="K198" s="39"/>
      <c r="L198" s="41"/>
      <c r="M198" s="41"/>
      <c r="N198" s="41"/>
      <c r="O198" s="41"/>
    </row>
    <row r="199" spans="1:15" x14ac:dyDescent="0.2">
      <c r="A199" s="36"/>
      <c r="B199" s="37"/>
      <c r="C199" s="37"/>
      <c r="D199" s="38"/>
      <c r="E199" s="37"/>
      <c r="F199" s="40"/>
      <c r="G199" s="38"/>
      <c r="H199" s="38"/>
      <c r="I199" s="38"/>
      <c r="J199" s="50"/>
      <c r="K199" s="39"/>
      <c r="L199" s="41"/>
      <c r="M199" s="41"/>
      <c r="N199" s="41"/>
      <c r="O199" s="41"/>
    </row>
    <row r="200" spans="1:15" x14ac:dyDescent="0.2">
      <c r="A200" s="36"/>
      <c r="B200" s="37"/>
      <c r="C200" s="37"/>
      <c r="D200" s="38"/>
      <c r="E200" s="37"/>
      <c r="F200" s="40"/>
      <c r="G200" s="38"/>
      <c r="H200" s="38"/>
      <c r="I200" s="38"/>
      <c r="J200" s="50"/>
      <c r="K200" s="39"/>
      <c r="L200" s="41"/>
      <c r="M200" s="41"/>
      <c r="N200" s="41"/>
      <c r="O200" s="41"/>
    </row>
    <row r="201" spans="1:15" x14ac:dyDescent="0.2">
      <c r="A201" s="36"/>
      <c r="B201" s="37"/>
      <c r="C201" s="37"/>
      <c r="D201" s="38"/>
      <c r="E201" s="37"/>
      <c r="F201" s="40"/>
      <c r="G201" s="38"/>
      <c r="H201" s="38"/>
      <c r="I201" s="38"/>
      <c r="J201" s="50"/>
      <c r="K201" s="39"/>
      <c r="L201" s="41"/>
      <c r="M201" s="41"/>
      <c r="N201" s="41"/>
      <c r="O201" s="41"/>
    </row>
    <row r="202" spans="1:15" x14ac:dyDescent="0.2">
      <c r="A202" s="36"/>
      <c r="B202" s="37"/>
      <c r="C202" s="37"/>
      <c r="D202" s="38"/>
      <c r="E202" s="37"/>
      <c r="F202" s="40"/>
      <c r="G202" s="38"/>
      <c r="H202" s="38"/>
      <c r="I202" s="38"/>
      <c r="J202" s="50"/>
      <c r="K202" s="39"/>
      <c r="L202" s="41"/>
      <c r="M202" s="41"/>
      <c r="N202" s="41"/>
      <c r="O202" s="41"/>
    </row>
    <row r="203" spans="1:15" x14ac:dyDescent="0.2">
      <c r="A203" s="36"/>
      <c r="B203" s="37"/>
      <c r="C203" s="37"/>
      <c r="D203" s="38"/>
      <c r="E203" s="37"/>
      <c r="F203" s="40"/>
      <c r="G203" s="38"/>
      <c r="H203" s="38"/>
      <c r="I203" s="38"/>
      <c r="J203" s="50"/>
      <c r="K203" s="39"/>
      <c r="L203" s="41"/>
      <c r="M203" s="41"/>
      <c r="N203" s="41"/>
      <c r="O203" s="41"/>
    </row>
    <row r="204" spans="1:15" x14ac:dyDescent="0.2">
      <c r="A204" s="36"/>
      <c r="B204" s="37"/>
      <c r="C204" s="37"/>
      <c r="D204" s="38"/>
      <c r="E204" s="37"/>
      <c r="F204" s="40"/>
      <c r="G204" s="38"/>
      <c r="H204" s="38"/>
      <c r="I204" s="38"/>
      <c r="J204" s="39"/>
      <c r="K204" s="39"/>
      <c r="L204" s="41"/>
      <c r="M204" s="41"/>
      <c r="N204" s="41"/>
      <c r="O204" s="41"/>
    </row>
    <row r="205" spans="1:15" x14ac:dyDescent="0.2">
      <c r="A205" s="36"/>
      <c r="B205" s="37"/>
      <c r="C205" s="37"/>
      <c r="D205" s="38"/>
      <c r="E205" s="37"/>
      <c r="F205" s="40"/>
      <c r="G205" s="38"/>
      <c r="H205" s="38"/>
      <c r="I205" s="38"/>
      <c r="J205" s="39"/>
      <c r="K205" s="39"/>
      <c r="L205" s="41"/>
      <c r="M205" s="41"/>
      <c r="N205" s="41"/>
      <c r="O205" s="41"/>
    </row>
    <row r="206" spans="1:15" x14ac:dyDescent="0.2">
      <c r="A206" s="36"/>
      <c r="B206" s="37"/>
      <c r="C206" s="37"/>
      <c r="D206" s="38"/>
      <c r="E206" s="37"/>
      <c r="F206" s="40"/>
      <c r="G206" s="38"/>
      <c r="H206" s="38"/>
      <c r="I206" s="38"/>
      <c r="J206" s="39"/>
      <c r="K206" s="39"/>
      <c r="L206" s="41"/>
      <c r="M206" s="41"/>
      <c r="N206" s="41"/>
      <c r="O206" s="41"/>
    </row>
    <row r="207" spans="1:15" x14ac:dyDescent="0.2">
      <c r="A207" s="36"/>
      <c r="B207" s="37"/>
      <c r="C207" s="37"/>
      <c r="D207" s="38"/>
      <c r="E207" s="37"/>
      <c r="F207" s="40"/>
      <c r="G207" s="38"/>
      <c r="H207" s="38"/>
      <c r="I207" s="38"/>
      <c r="J207" s="39"/>
      <c r="K207" s="39"/>
      <c r="L207" s="41"/>
      <c r="M207" s="41"/>
      <c r="N207" s="41"/>
      <c r="O207" s="41"/>
    </row>
    <row r="208" spans="1:15" x14ac:dyDescent="0.2">
      <c r="A208" s="36"/>
      <c r="B208" s="37"/>
      <c r="C208" s="37"/>
      <c r="D208" s="38"/>
      <c r="E208" s="37"/>
      <c r="F208" s="40"/>
      <c r="G208" s="38"/>
      <c r="H208" s="38"/>
      <c r="I208" s="38"/>
      <c r="J208" s="39"/>
      <c r="K208" s="39"/>
      <c r="L208" s="41"/>
      <c r="M208" s="41"/>
      <c r="N208" s="41"/>
      <c r="O208" s="41"/>
    </row>
    <row r="209" spans="1:15" x14ac:dyDescent="0.2">
      <c r="A209" s="36"/>
      <c r="B209" s="37"/>
      <c r="C209" s="37"/>
      <c r="D209" s="38"/>
      <c r="E209" s="37"/>
      <c r="F209" s="40"/>
      <c r="G209" s="38"/>
      <c r="H209" s="38"/>
      <c r="I209" s="46"/>
      <c r="J209" s="39"/>
      <c r="K209" s="39"/>
      <c r="L209" s="41"/>
      <c r="M209" s="41"/>
      <c r="N209" s="41"/>
      <c r="O209" s="41"/>
    </row>
    <row r="210" spans="1:15" x14ac:dyDescent="0.2">
      <c r="A210" s="36"/>
      <c r="B210" s="48"/>
      <c r="C210" s="48"/>
      <c r="D210" s="38"/>
      <c r="E210" s="48"/>
      <c r="F210" s="36"/>
      <c r="G210" s="38"/>
      <c r="H210" s="38"/>
      <c r="I210" s="49"/>
      <c r="J210" s="47"/>
      <c r="K210" s="47"/>
      <c r="L210" s="41"/>
      <c r="M210" s="41"/>
      <c r="N210" s="41"/>
      <c r="O210" s="41"/>
    </row>
    <row r="211" spans="1:15" x14ac:dyDescent="0.2">
      <c r="A211" s="36"/>
      <c r="B211" s="48"/>
      <c r="C211" s="48"/>
      <c r="D211" s="38"/>
      <c r="E211" s="48"/>
      <c r="F211" s="36"/>
      <c r="G211" s="38"/>
      <c r="H211" s="38"/>
      <c r="I211" s="49"/>
      <c r="J211" s="47"/>
      <c r="K211" s="47"/>
      <c r="L211" s="41"/>
      <c r="M211" s="41"/>
      <c r="N211" s="41"/>
      <c r="O211" s="41"/>
    </row>
    <row r="212" spans="1:15" x14ac:dyDescent="0.2">
      <c r="A212" s="36"/>
      <c r="B212" s="48"/>
      <c r="C212" s="48"/>
      <c r="D212" s="38"/>
      <c r="E212" s="48"/>
      <c r="F212" s="36"/>
      <c r="G212" s="51"/>
      <c r="H212" s="38"/>
      <c r="I212" s="49"/>
      <c r="J212" s="47"/>
      <c r="K212" s="47"/>
      <c r="L212" s="41"/>
      <c r="M212" s="41"/>
      <c r="N212" s="41"/>
      <c r="O212" s="41"/>
    </row>
    <row r="213" spans="1:15" x14ac:dyDescent="0.2">
      <c r="A213" s="36"/>
      <c r="B213" s="48"/>
      <c r="C213" s="48"/>
      <c r="D213" s="38"/>
      <c r="E213" s="48"/>
      <c r="F213" s="36"/>
      <c r="G213" s="51"/>
      <c r="H213" s="38"/>
      <c r="I213" s="49"/>
      <c r="J213" s="47"/>
      <c r="K213" s="47"/>
      <c r="L213" s="41"/>
      <c r="M213" s="41"/>
      <c r="N213" s="41"/>
      <c r="O213" s="41"/>
    </row>
    <row r="214" spans="1:15" x14ac:dyDescent="0.2">
      <c r="A214" s="36"/>
      <c r="B214" s="48"/>
      <c r="C214" s="48"/>
      <c r="D214" s="38"/>
      <c r="E214" s="48"/>
      <c r="F214" s="36"/>
      <c r="G214" s="51"/>
      <c r="H214" s="38"/>
      <c r="I214" s="49"/>
      <c r="J214" s="47"/>
      <c r="K214" s="47"/>
      <c r="L214" s="41"/>
      <c r="M214" s="41"/>
      <c r="N214" s="41"/>
      <c r="O214" s="41"/>
    </row>
    <row r="215" spans="1:15" x14ac:dyDescent="0.2">
      <c r="A215" s="36"/>
      <c r="B215" s="48"/>
      <c r="C215" s="48"/>
      <c r="D215" s="38"/>
      <c r="E215" s="48"/>
      <c r="F215" s="36"/>
      <c r="G215" s="51"/>
      <c r="H215" s="38"/>
      <c r="I215" s="49"/>
      <c r="J215" s="47"/>
      <c r="K215" s="47"/>
      <c r="L215" s="41"/>
      <c r="M215" s="41"/>
      <c r="N215" s="41"/>
      <c r="O215" s="41"/>
    </row>
    <row r="216" spans="1:15" x14ac:dyDescent="0.2">
      <c r="A216" s="36"/>
      <c r="B216" s="48"/>
      <c r="C216" s="48"/>
      <c r="D216" s="38"/>
      <c r="E216" s="48"/>
      <c r="F216" s="36"/>
      <c r="G216" s="51"/>
      <c r="H216" s="38"/>
      <c r="I216" s="49"/>
      <c r="J216" s="47"/>
      <c r="K216" s="47"/>
      <c r="L216" s="41"/>
      <c r="M216" s="41"/>
      <c r="N216" s="41"/>
      <c r="O216" s="41"/>
    </row>
    <row r="217" spans="1:15" x14ac:dyDescent="0.2">
      <c r="A217" s="36"/>
      <c r="B217" s="48"/>
      <c r="C217" s="48"/>
      <c r="D217" s="38"/>
      <c r="E217" s="48"/>
      <c r="F217" s="36"/>
      <c r="G217" s="38"/>
      <c r="H217" s="38"/>
      <c r="I217" s="49"/>
      <c r="J217" s="47"/>
      <c r="K217" s="47"/>
      <c r="L217" s="41"/>
      <c r="M217" s="41"/>
      <c r="N217" s="41"/>
      <c r="O217" s="41"/>
    </row>
    <row r="218" spans="1:15" x14ac:dyDescent="0.2">
      <c r="A218" s="36"/>
      <c r="B218" s="37"/>
      <c r="C218" s="37"/>
      <c r="D218" s="38"/>
      <c r="E218" s="37"/>
      <c r="F218" s="40"/>
      <c r="G218" s="38"/>
      <c r="H218" s="38"/>
      <c r="I218" s="38"/>
      <c r="J218" s="39"/>
      <c r="K218" s="39"/>
      <c r="L218" s="41"/>
      <c r="M218" s="41"/>
      <c r="N218" s="41"/>
      <c r="O218" s="41"/>
    </row>
    <row r="219" spans="1:15" x14ac:dyDescent="0.2">
      <c r="A219" s="36"/>
      <c r="B219" s="37"/>
      <c r="C219" s="37"/>
      <c r="D219" s="38"/>
      <c r="E219" s="37"/>
      <c r="F219" s="40"/>
      <c r="G219" s="38"/>
      <c r="H219" s="38"/>
      <c r="I219" s="38"/>
      <c r="J219" s="39"/>
      <c r="K219" s="39"/>
      <c r="L219" s="41"/>
      <c r="M219" s="41"/>
      <c r="N219" s="41"/>
      <c r="O219" s="41"/>
    </row>
    <row r="220" spans="1:15" x14ac:dyDescent="0.2">
      <c r="A220" s="36"/>
      <c r="B220" s="37"/>
      <c r="C220" s="37"/>
      <c r="D220" s="38"/>
      <c r="E220" s="37"/>
      <c r="F220" s="40"/>
      <c r="G220" s="38"/>
      <c r="H220" s="38"/>
      <c r="I220" s="38"/>
      <c r="J220" s="39"/>
      <c r="K220" s="39"/>
      <c r="L220" s="41"/>
      <c r="M220" s="41"/>
      <c r="N220" s="41"/>
      <c r="O220" s="41"/>
    </row>
    <row r="221" spans="1:15" x14ac:dyDescent="0.2">
      <c r="A221" s="36"/>
      <c r="B221" s="37"/>
      <c r="C221" s="37"/>
      <c r="D221" s="38"/>
      <c r="E221" s="37"/>
      <c r="F221" s="40"/>
      <c r="G221" s="38"/>
      <c r="H221" s="38"/>
      <c r="I221" s="38"/>
      <c r="J221" s="39"/>
      <c r="K221" s="39"/>
      <c r="L221" s="41"/>
      <c r="M221" s="41"/>
      <c r="N221" s="41"/>
      <c r="O221" s="41"/>
    </row>
    <row r="222" spans="1:15" x14ac:dyDescent="0.2">
      <c r="A222" s="36"/>
      <c r="B222" s="37"/>
      <c r="C222" s="37"/>
      <c r="D222" s="38"/>
      <c r="E222" s="37"/>
      <c r="F222" s="40"/>
      <c r="G222" s="38"/>
      <c r="H222" s="38"/>
      <c r="I222" s="38"/>
      <c r="J222" s="39"/>
      <c r="K222" s="39"/>
      <c r="L222" s="41"/>
      <c r="M222" s="41"/>
      <c r="N222" s="41"/>
      <c r="O222" s="41"/>
    </row>
    <row r="223" spans="1:15" x14ac:dyDescent="0.2">
      <c r="A223" s="36"/>
      <c r="B223" s="37"/>
      <c r="C223" s="37"/>
      <c r="D223" s="38"/>
      <c r="E223" s="37"/>
      <c r="F223" s="40"/>
      <c r="G223" s="38"/>
      <c r="H223" s="38"/>
      <c r="I223" s="38"/>
      <c r="J223" s="39"/>
      <c r="K223" s="39"/>
      <c r="L223" s="41"/>
      <c r="M223" s="41"/>
      <c r="N223" s="41"/>
      <c r="O223" s="41"/>
    </row>
    <row r="224" spans="1:15" x14ac:dyDescent="0.2">
      <c r="A224" s="36"/>
      <c r="B224" s="37"/>
      <c r="C224" s="37"/>
      <c r="D224" s="38"/>
      <c r="E224" s="37"/>
      <c r="F224" s="40"/>
      <c r="G224" s="38"/>
      <c r="H224" s="38"/>
      <c r="I224" s="38"/>
      <c r="J224" s="39"/>
      <c r="K224" s="39"/>
      <c r="L224" s="41"/>
      <c r="M224" s="41"/>
      <c r="N224" s="41"/>
      <c r="O224" s="41"/>
    </row>
    <row r="225" spans="1:15" x14ac:dyDescent="0.2">
      <c r="A225" s="36"/>
      <c r="B225" s="37"/>
      <c r="C225" s="37"/>
      <c r="D225" s="38"/>
      <c r="E225" s="37"/>
      <c r="F225" s="40"/>
      <c r="G225" s="38"/>
      <c r="H225" s="38"/>
      <c r="I225" s="38"/>
      <c r="J225" s="39"/>
      <c r="K225" s="39"/>
      <c r="L225" s="41"/>
      <c r="M225" s="41"/>
      <c r="N225" s="41"/>
      <c r="O225" s="41"/>
    </row>
    <row r="226" spans="1:15" x14ac:dyDescent="0.2">
      <c r="A226" s="36"/>
      <c r="B226" s="37"/>
      <c r="C226" s="37"/>
      <c r="D226" s="38"/>
      <c r="E226" s="37"/>
      <c r="F226" s="40"/>
      <c r="G226" s="38"/>
      <c r="H226" s="38"/>
      <c r="I226" s="38"/>
      <c r="J226" s="39"/>
      <c r="K226" s="39"/>
      <c r="L226" s="41"/>
      <c r="M226" s="41"/>
      <c r="N226" s="41"/>
      <c r="O226" s="41"/>
    </row>
    <row r="227" spans="1:15" x14ac:dyDescent="0.2">
      <c r="A227" s="36"/>
      <c r="B227" s="37"/>
      <c r="C227" s="37"/>
      <c r="D227" s="38"/>
      <c r="E227" s="37"/>
      <c r="F227" s="40"/>
      <c r="G227" s="38"/>
      <c r="H227" s="38"/>
      <c r="I227" s="38"/>
      <c r="J227" s="39"/>
      <c r="K227" s="39"/>
      <c r="L227" s="41"/>
      <c r="M227" s="41"/>
      <c r="N227" s="41"/>
      <c r="O227" s="41"/>
    </row>
    <row r="228" spans="1:15" x14ac:dyDescent="0.2">
      <c r="A228" s="36"/>
      <c r="B228" s="37"/>
      <c r="C228" s="37"/>
      <c r="D228" s="38"/>
      <c r="E228" s="37"/>
      <c r="F228" s="40"/>
      <c r="G228" s="38"/>
      <c r="H228" s="38"/>
      <c r="I228" s="38"/>
      <c r="J228" s="39"/>
      <c r="K228" s="39"/>
      <c r="L228" s="41"/>
      <c r="M228" s="41"/>
      <c r="N228" s="41"/>
      <c r="O228" s="41"/>
    </row>
    <row r="229" spans="1:15" x14ac:dyDescent="0.2">
      <c r="A229" s="36"/>
      <c r="B229" s="37"/>
      <c r="C229" s="37"/>
      <c r="D229" s="38"/>
      <c r="E229" s="37"/>
      <c r="F229" s="40"/>
      <c r="G229" s="38"/>
      <c r="H229" s="38"/>
      <c r="I229" s="38"/>
      <c r="J229" s="39"/>
      <c r="K229" s="39"/>
      <c r="L229" s="41"/>
      <c r="M229" s="41"/>
      <c r="N229" s="41"/>
      <c r="O229" s="41"/>
    </row>
    <row r="230" spans="1:15" x14ac:dyDescent="0.2">
      <c r="A230" s="36"/>
      <c r="B230" s="37"/>
      <c r="C230" s="37"/>
      <c r="D230" s="38"/>
      <c r="E230" s="37"/>
      <c r="F230" s="40"/>
      <c r="G230" s="38"/>
      <c r="H230" s="38"/>
      <c r="I230" s="38"/>
      <c r="J230" s="39"/>
      <c r="K230" s="39"/>
      <c r="L230" s="41"/>
      <c r="M230" s="41"/>
      <c r="N230" s="41"/>
      <c r="O230" s="41"/>
    </row>
    <row r="231" spans="1:15" x14ac:dyDescent="0.2">
      <c r="A231" s="36"/>
      <c r="B231" s="37"/>
      <c r="C231" s="37"/>
      <c r="D231" s="38"/>
      <c r="E231" s="37"/>
      <c r="F231" s="40"/>
      <c r="G231" s="38"/>
      <c r="H231" s="38"/>
      <c r="I231" s="38"/>
      <c r="J231" s="39"/>
      <c r="K231" s="39"/>
      <c r="L231" s="41"/>
      <c r="M231" s="41"/>
      <c r="N231" s="41"/>
      <c r="O231" s="41"/>
    </row>
    <row r="232" spans="1:15" x14ac:dyDescent="0.2">
      <c r="A232" s="36"/>
      <c r="B232" s="37"/>
      <c r="C232" s="37"/>
      <c r="D232" s="38"/>
      <c r="E232" s="37"/>
      <c r="F232" s="40"/>
      <c r="G232" s="38"/>
      <c r="H232" s="38"/>
      <c r="I232" s="38"/>
      <c r="J232" s="39"/>
      <c r="K232" s="39"/>
      <c r="L232" s="41"/>
      <c r="M232" s="41"/>
      <c r="N232" s="41"/>
      <c r="O232" s="41"/>
    </row>
    <row r="233" spans="1:15" x14ac:dyDescent="0.2">
      <c r="A233" s="36"/>
      <c r="B233" s="37"/>
      <c r="C233" s="37"/>
      <c r="D233" s="38"/>
      <c r="E233" s="37"/>
      <c r="F233" s="40"/>
      <c r="G233" s="38"/>
      <c r="H233" s="38"/>
      <c r="I233" s="38"/>
      <c r="J233" s="39"/>
      <c r="K233" s="39"/>
      <c r="L233" s="41"/>
      <c r="M233" s="41"/>
      <c r="N233" s="41"/>
      <c r="O233" s="41"/>
    </row>
    <row r="234" spans="1:15" x14ac:dyDescent="0.2">
      <c r="A234" s="36"/>
      <c r="B234" s="37"/>
      <c r="C234" s="37"/>
      <c r="D234" s="38"/>
      <c r="E234" s="37"/>
      <c r="F234" s="40"/>
      <c r="G234" s="38"/>
      <c r="H234" s="38"/>
      <c r="I234" s="38"/>
      <c r="J234" s="39"/>
      <c r="K234" s="39"/>
      <c r="L234" s="41"/>
      <c r="M234" s="41"/>
      <c r="N234" s="41"/>
      <c r="O234" s="41"/>
    </row>
    <row r="235" spans="1:15" x14ac:dyDescent="0.2">
      <c r="A235" s="36"/>
      <c r="B235" s="37"/>
      <c r="C235" s="37"/>
      <c r="D235" s="38"/>
      <c r="E235" s="37"/>
      <c r="F235" s="40"/>
      <c r="G235" s="38"/>
      <c r="H235" s="38"/>
      <c r="I235" s="38"/>
      <c r="J235" s="39"/>
      <c r="K235" s="39"/>
      <c r="L235" s="41"/>
      <c r="M235" s="41"/>
      <c r="N235" s="41"/>
      <c r="O235" s="41"/>
    </row>
    <row r="236" spans="1:15" x14ac:dyDescent="0.2">
      <c r="A236" s="36"/>
      <c r="B236" s="37"/>
      <c r="C236" s="37"/>
      <c r="D236" s="38"/>
      <c r="E236" s="37"/>
      <c r="F236" s="40"/>
      <c r="G236" s="38"/>
      <c r="H236" s="38"/>
      <c r="I236" s="38"/>
      <c r="J236" s="39"/>
      <c r="K236" s="39"/>
      <c r="L236" s="41"/>
      <c r="M236" s="41"/>
      <c r="N236" s="41"/>
      <c r="O236" s="41"/>
    </row>
    <row r="237" spans="1:15" x14ac:dyDescent="0.2">
      <c r="A237" s="36"/>
      <c r="B237" s="37"/>
      <c r="C237" s="37"/>
      <c r="D237" s="38"/>
      <c r="E237" s="37"/>
      <c r="F237" s="40"/>
      <c r="G237" s="38"/>
      <c r="H237" s="38"/>
      <c r="I237" s="38"/>
      <c r="J237" s="39"/>
      <c r="K237" s="39"/>
      <c r="L237" s="41"/>
      <c r="M237" s="41"/>
      <c r="N237" s="41"/>
      <c r="O237" s="41"/>
    </row>
    <row r="238" spans="1:15" x14ac:dyDescent="0.2">
      <c r="A238" s="36"/>
      <c r="B238" s="37"/>
      <c r="C238" s="37"/>
      <c r="D238" s="38"/>
      <c r="E238" s="37"/>
      <c r="F238" s="40"/>
      <c r="G238" s="38"/>
      <c r="H238" s="38"/>
      <c r="I238" s="38"/>
      <c r="J238" s="39"/>
      <c r="K238" s="39"/>
      <c r="L238" s="41"/>
      <c r="M238" s="41"/>
      <c r="N238" s="41"/>
      <c r="O238" s="41"/>
    </row>
    <row r="239" spans="1:15" x14ac:dyDescent="0.2">
      <c r="A239" s="36"/>
      <c r="B239" s="37"/>
      <c r="C239" s="37"/>
      <c r="D239" s="38"/>
      <c r="E239" s="37"/>
      <c r="F239" s="40"/>
      <c r="G239" s="38"/>
      <c r="H239" s="38"/>
      <c r="I239" s="38"/>
      <c r="J239" s="39"/>
      <c r="K239" s="39"/>
      <c r="L239" s="41"/>
      <c r="M239" s="41"/>
      <c r="N239" s="41"/>
      <c r="O239" s="41"/>
    </row>
    <row r="240" spans="1:15" x14ac:dyDescent="0.2">
      <c r="A240" s="36"/>
      <c r="B240" s="37"/>
      <c r="C240" s="37"/>
      <c r="D240" s="38"/>
      <c r="E240" s="37"/>
      <c r="F240" s="40"/>
      <c r="G240" s="38"/>
      <c r="H240" s="38"/>
      <c r="I240" s="38"/>
      <c r="J240" s="39"/>
      <c r="K240" s="39"/>
      <c r="L240" s="41"/>
      <c r="M240" s="41"/>
      <c r="N240" s="41"/>
      <c r="O240" s="41"/>
    </row>
    <row r="241" spans="1:15" x14ac:dyDescent="0.2">
      <c r="A241" s="36"/>
      <c r="B241" s="37"/>
      <c r="C241" s="37"/>
      <c r="D241" s="38"/>
      <c r="E241" s="37"/>
      <c r="F241" s="40"/>
      <c r="G241" s="38"/>
      <c r="H241" s="38"/>
      <c r="I241" s="38"/>
      <c r="J241" s="39"/>
      <c r="K241" s="39"/>
      <c r="L241" s="41"/>
      <c r="M241" s="41"/>
      <c r="N241" s="41"/>
      <c r="O241" s="41"/>
    </row>
    <row r="242" spans="1:15" x14ac:dyDescent="0.2">
      <c r="A242" s="36"/>
      <c r="B242" s="37"/>
      <c r="C242" s="37"/>
      <c r="D242" s="38"/>
      <c r="E242" s="37"/>
      <c r="F242" s="40"/>
      <c r="G242" s="38"/>
      <c r="H242" s="38"/>
      <c r="I242" s="38"/>
      <c r="J242" s="39"/>
      <c r="K242" s="39"/>
      <c r="L242" s="41"/>
      <c r="M242" s="41"/>
      <c r="N242" s="41"/>
      <c r="O242" s="41"/>
    </row>
    <row r="243" spans="1:15" x14ac:dyDescent="0.2">
      <c r="A243" s="36"/>
      <c r="B243" s="37"/>
      <c r="C243" s="37"/>
      <c r="D243" s="38"/>
      <c r="E243" s="37"/>
      <c r="F243" s="40"/>
      <c r="G243" s="38"/>
      <c r="H243" s="38"/>
      <c r="I243" s="38"/>
      <c r="J243" s="39"/>
      <c r="K243" s="39"/>
      <c r="L243" s="41"/>
      <c r="M243" s="41"/>
      <c r="N243" s="41"/>
      <c r="O243" s="41"/>
    </row>
    <row r="244" spans="1:15" x14ac:dyDescent="0.2">
      <c r="A244" s="36"/>
      <c r="B244" s="37"/>
      <c r="C244" s="37"/>
      <c r="D244" s="38"/>
      <c r="E244" s="37"/>
      <c r="F244" s="40"/>
      <c r="G244" s="38"/>
      <c r="H244" s="38"/>
      <c r="I244" s="38"/>
      <c r="J244" s="39"/>
      <c r="K244" s="39"/>
      <c r="L244" s="41"/>
      <c r="M244" s="41"/>
      <c r="N244" s="41"/>
      <c r="O244" s="41"/>
    </row>
    <row r="245" spans="1:15" x14ac:dyDescent="0.2">
      <c r="A245" s="36"/>
      <c r="B245" s="37"/>
      <c r="C245" s="37"/>
      <c r="D245" s="38"/>
      <c r="E245" s="37"/>
      <c r="F245" s="40"/>
      <c r="G245" s="38"/>
      <c r="H245" s="38"/>
      <c r="I245" s="38"/>
      <c r="J245" s="39"/>
      <c r="K245" s="39"/>
      <c r="L245" s="41"/>
      <c r="M245" s="41"/>
      <c r="N245" s="41"/>
      <c r="O245" s="41"/>
    </row>
    <row r="246" spans="1:15" x14ac:dyDescent="0.2">
      <c r="A246" s="36"/>
      <c r="B246" s="48"/>
      <c r="C246" s="48"/>
      <c r="D246" s="38"/>
      <c r="E246" s="48"/>
      <c r="F246" s="36"/>
      <c r="G246" s="38"/>
      <c r="H246" s="38"/>
      <c r="I246" s="49"/>
      <c r="J246" s="47"/>
      <c r="K246" s="47"/>
      <c r="L246" s="41"/>
      <c r="M246" s="41"/>
      <c r="N246" s="41"/>
      <c r="O246" s="41"/>
    </row>
    <row r="247" spans="1:15" x14ac:dyDescent="0.2">
      <c r="A247" s="36"/>
      <c r="B247" s="37"/>
      <c r="C247" s="37"/>
      <c r="D247" s="38"/>
      <c r="E247" s="37"/>
      <c r="F247" s="40"/>
      <c r="G247" s="38"/>
      <c r="H247" s="38"/>
      <c r="I247" s="38"/>
      <c r="J247" s="39"/>
      <c r="K247" s="39"/>
      <c r="L247" s="41"/>
      <c r="M247" s="41"/>
      <c r="N247" s="41"/>
      <c r="O247" s="41"/>
    </row>
    <row r="248" spans="1:15" x14ac:dyDescent="0.2">
      <c r="A248" s="36"/>
      <c r="B248" s="37"/>
      <c r="C248" s="37"/>
      <c r="D248" s="38"/>
      <c r="E248" s="37"/>
      <c r="F248" s="40"/>
      <c r="G248" s="38"/>
      <c r="H248" s="38"/>
      <c r="I248" s="38"/>
      <c r="J248" s="39"/>
      <c r="K248" s="39"/>
      <c r="L248" s="41"/>
      <c r="M248" s="41"/>
      <c r="N248" s="41"/>
      <c r="O248" s="41"/>
    </row>
    <row r="249" spans="1:15" x14ac:dyDescent="0.2">
      <c r="A249" s="36"/>
      <c r="B249" s="37"/>
      <c r="C249" s="37"/>
      <c r="D249" s="38"/>
      <c r="E249" s="37"/>
      <c r="F249" s="40"/>
      <c r="G249" s="38"/>
      <c r="H249" s="38"/>
      <c r="I249" s="38"/>
      <c r="J249" s="39"/>
      <c r="K249" s="39"/>
      <c r="L249" s="41"/>
      <c r="M249" s="41"/>
      <c r="N249" s="41"/>
      <c r="O249" s="41"/>
    </row>
    <row r="250" spans="1:15" x14ac:dyDescent="0.2">
      <c r="A250" s="36"/>
      <c r="B250" s="37"/>
      <c r="C250" s="37"/>
      <c r="D250" s="38"/>
      <c r="E250" s="37"/>
      <c r="F250" s="40"/>
      <c r="G250" s="38"/>
      <c r="H250" s="38"/>
      <c r="I250" s="38"/>
      <c r="J250" s="39"/>
      <c r="K250" s="39"/>
      <c r="L250" s="41"/>
      <c r="M250" s="41"/>
      <c r="N250" s="41"/>
      <c r="O250" s="41"/>
    </row>
    <row r="251" spans="1:15" x14ac:dyDescent="0.2">
      <c r="A251" s="36"/>
      <c r="B251" s="37"/>
      <c r="C251" s="37"/>
      <c r="D251" s="38"/>
      <c r="E251" s="37"/>
      <c r="F251" s="40"/>
      <c r="G251" s="38"/>
      <c r="H251" s="38"/>
      <c r="I251" s="38"/>
      <c r="J251" s="39"/>
      <c r="K251" s="39"/>
      <c r="L251" s="41"/>
      <c r="M251" s="41"/>
      <c r="N251" s="41"/>
      <c r="O251" s="41"/>
    </row>
    <row r="252" spans="1:15" x14ac:dyDescent="0.2">
      <c r="A252" s="36"/>
      <c r="B252" s="37"/>
      <c r="C252" s="37"/>
      <c r="D252" s="38"/>
      <c r="E252" s="37"/>
      <c r="F252" s="40"/>
      <c r="G252" s="38"/>
      <c r="H252" s="38"/>
      <c r="I252" s="38"/>
      <c r="J252" s="39"/>
      <c r="K252" s="39"/>
      <c r="L252" s="41"/>
      <c r="M252" s="41"/>
      <c r="N252" s="41"/>
      <c r="O252" s="41"/>
    </row>
    <row r="253" spans="1:15" x14ac:dyDescent="0.2">
      <c r="A253" s="36"/>
      <c r="B253" s="37"/>
      <c r="C253" s="37"/>
      <c r="D253" s="38"/>
      <c r="E253" s="37"/>
      <c r="F253" s="40"/>
      <c r="G253" s="38"/>
      <c r="H253" s="38"/>
      <c r="I253" s="38"/>
      <c r="J253" s="39"/>
      <c r="K253" s="39"/>
      <c r="L253" s="41"/>
      <c r="M253" s="41"/>
      <c r="N253" s="41"/>
      <c r="O253" s="41"/>
    </row>
    <row r="254" spans="1:15" x14ac:dyDescent="0.2">
      <c r="A254" s="36"/>
      <c r="B254" s="37"/>
      <c r="C254" s="37"/>
      <c r="D254" s="38"/>
      <c r="E254" s="37"/>
      <c r="F254" s="40"/>
      <c r="G254" s="38"/>
      <c r="H254" s="38"/>
      <c r="I254" s="38"/>
      <c r="J254" s="39"/>
      <c r="K254" s="39"/>
      <c r="L254" s="41"/>
      <c r="M254" s="41"/>
      <c r="N254" s="41"/>
      <c r="O254" s="41"/>
    </row>
    <row r="255" spans="1:15" x14ac:dyDescent="0.2">
      <c r="A255" s="36"/>
      <c r="B255" s="37"/>
      <c r="C255" s="37"/>
      <c r="D255" s="38"/>
      <c r="E255" s="37"/>
      <c r="F255" s="40"/>
      <c r="G255" s="38"/>
      <c r="H255" s="38"/>
      <c r="I255" s="38"/>
      <c r="J255" s="39"/>
      <c r="K255" s="39"/>
      <c r="L255" s="41"/>
      <c r="M255" s="41"/>
      <c r="N255" s="41"/>
      <c r="O255" s="41"/>
    </row>
    <row r="256" spans="1:15" x14ac:dyDescent="0.2">
      <c r="A256" s="36"/>
      <c r="B256" s="37"/>
      <c r="C256" s="37"/>
      <c r="D256" s="38"/>
      <c r="E256" s="37"/>
      <c r="F256" s="40"/>
      <c r="G256" s="38"/>
      <c r="H256" s="38"/>
      <c r="I256" s="38"/>
      <c r="J256" s="39"/>
      <c r="K256" s="39"/>
      <c r="L256" s="41"/>
      <c r="M256" s="41"/>
      <c r="N256" s="41"/>
      <c r="O256" s="41"/>
    </row>
    <row r="257" spans="1:15" x14ac:dyDescent="0.2">
      <c r="A257" s="36"/>
      <c r="B257" s="37"/>
      <c r="C257" s="37"/>
      <c r="D257" s="38"/>
      <c r="E257" s="37"/>
      <c r="F257" s="40"/>
      <c r="G257" s="38"/>
      <c r="H257" s="38"/>
      <c r="I257" s="38"/>
      <c r="J257" s="39"/>
      <c r="K257" s="39"/>
      <c r="L257" s="41"/>
      <c r="M257" s="41"/>
      <c r="N257" s="41"/>
      <c r="O257" s="41"/>
    </row>
    <row r="258" spans="1:15" x14ac:dyDescent="0.2">
      <c r="A258" s="36"/>
      <c r="B258" s="37"/>
      <c r="C258" s="37"/>
      <c r="D258" s="38"/>
      <c r="E258" s="37"/>
      <c r="F258" s="40"/>
      <c r="G258" s="38"/>
      <c r="H258" s="38"/>
      <c r="I258" s="38"/>
      <c r="J258" s="39"/>
      <c r="K258" s="39"/>
      <c r="L258" s="41"/>
      <c r="M258" s="41"/>
      <c r="N258" s="41"/>
      <c r="O258" s="41"/>
    </row>
    <row r="259" spans="1:15" x14ac:dyDescent="0.2">
      <c r="A259" s="36"/>
      <c r="B259" s="37"/>
      <c r="C259" s="37"/>
      <c r="D259" s="38"/>
      <c r="E259" s="37"/>
      <c r="F259" s="40"/>
      <c r="G259" s="38"/>
      <c r="H259" s="38"/>
      <c r="I259" s="38"/>
      <c r="J259" s="39"/>
      <c r="K259" s="39"/>
      <c r="L259" s="41"/>
      <c r="M259" s="41"/>
      <c r="N259" s="41"/>
      <c r="O259" s="41"/>
    </row>
    <row r="260" spans="1:15" x14ac:dyDescent="0.2">
      <c r="A260" s="36"/>
      <c r="B260" s="37"/>
      <c r="C260" s="37"/>
      <c r="D260" s="38"/>
      <c r="E260" s="37"/>
      <c r="F260" s="40"/>
      <c r="G260" s="38"/>
      <c r="H260" s="38"/>
      <c r="I260" s="38"/>
      <c r="J260" s="39"/>
      <c r="K260" s="39"/>
      <c r="L260" s="41"/>
      <c r="M260" s="41"/>
      <c r="N260" s="41"/>
      <c r="O260" s="41"/>
    </row>
    <row r="261" spans="1:15" x14ac:dyDescent="0.2">
      <c r="A261" s="36"/>
      <c r="B261" s="37"/>
      <c r="C261" s="37"/>
      <c r="D261" s="38"/>
      <c r="E261" s="37"/>
      <c r="F261" s="40"/>
      <c r="G261" s="38"/>
      <c r="H261" s="38"/>
      <c r="I261" s="38"/>
      <c r="J261" s="39"/>
      <c r="K261" s="39"/>
      <c r="L261" s="41"/>
      <c r="M261" s="41"/>
      <c r="N261" s="41"/>
      <c r="O261" s="41"/>
    </row>
    <row r="262" spans="1:15" x14ac:dyDescent="0.2">
      <c r="A262" s="36"/>
      <c r="B262" s="37"/>
      <c r="C262" s="37"/>
      <c r="D262" s="38"/>
      <c r="E262" s="37"/>
      <c r="F262" s="40"/>
      <c r="G262" s="38"/>
      <c r="H262" s="38"/>
      <c r="I262" s="38"/>
      <c r="J262" s="39"/>
      <c r="K262" s="39"/>
      <c r="L262" s="41"/>
      <c r="M262" s="41"/>
      <c r="N262" s="41"/>
      <c r="O262" s="41"/>
    </row>
    <row r="263" spans="1:15" x14ac:dyDescent="0.2">
      <c r="A263" s="36"/>
      <c r="B263" s="37"/>
      <c r="C263" s="37"/>
      <c r="D263" s="38"/>
      <c r="E263" s="37"/>
      <c r="F263" s="40"/>
      <c r="G263" s="38"/>
      <c r="H263" s="38"/>
      <c r="I263" s="38"/>
      <c r="J263" s="39"/>
      <c r="K263" s="39"/>
      <c r="L263" s="41"/>
      <c r="M263" s="41"/>
      <c r="N263" s="41"/>
      <c r="O263" s="41"/>
    </row>
    <row r="264" spans="1:15" x14ac:dyDescent="0.2">
      <c r="A264" s="36"/>
      <c r="B264" s="37"/>
      <c r="C264" s="37"/>
      <c r="D264" s="38"/>
      <c r="E264" s="37"/>
      <c r="F264" s="40"/>
      <c r="G264" s="38"/>
      <c r="H264" s="38"/>
      <c r="I264" s="38"/>
      <c r="J264" s="39"/>
      <c r="K264" s="39"/>
      <c r="L264" s="41"/>
      <c r="M264" s="41"/>
      <c r="N264" s="41"/>
      <c r="O264" s="41"/>
    </row>
    <row r="265" spans="1:15" x14ac:dyDescent="0.2">
      <c r="A265" s="36"/>
      <c r="B265" s="37"/>
      <c r="C265" s="37"/>
      <c r="D265" s="38"/>
      <c r="E265" s="37"/>
      <c r="F265" s="40"/>
      <c r="G265" s="38"/>
      <c r="H265" s="38"/>
      <c r="I265" s="38"/>
      <c r="J265" s="39"/>
      <c r="K265" s="39"/>
      <c r="L265" s="41"/>
      <c r="M265" s="41"/>
      <c r="N265" s="41"/>
      <c r="O265" s="41"/>
    </row>
    <row r="266" spans="1:15" x14ac:dyDescent="0.2">
      <c r="A266" s="36"/>
      <c r="B266" s="41"/>
      <c r="C266" s="41"/>
      <c r="D266" s="38"/>
      <c r="E266" s="39"/>
      <c r="F266" s="40"/>
      <c r="G266" s="38"/>
      <c r="H266" s="41"/>
      <c r="I266" s="41"/>
      <c r="J266" s="39"/>
      <c r="K266" s="41"/>
      <c r="L266" s="41"/>
      <c r="M266" s="41"/>
      <c r="N266" s="41"/>
      <c r="O266" s="41"/>
    </row>
    <row r="267" spans="1:15" x14ac:dyDescent="0.2">
      <c r="A267" s="36"/>
      <c r="B267" s="37"/>
      <c r="C267" s="37"/>
      <c r="D267" s="38"/>
      <c r="E267" s="37"/>
      <c r="F267" s="40"/>
      <c r="G267" s="38"/>
      <c r="H267" s="38"/>
      <c r="I267" s="38"/>
      <c r="J267" s="39"/>
      <c r="K267" s="39"/>
      <c r="L267" s="41"/>
      <c r="M267" s="41"/>
      <c r="N267" s="41"/>
      <c r="O267" s="41"/>
    </row>
    <row r="268" spans="1:15" x14ac:dyDescent="0.2">
      <c r="A268" s="36"/>
      <c r="B268" s="37"/>
      <c r="C268" s="37"/>
      <c r="D268" s="38"/>
      <c r="E268" s="37"/>
      <c r="F268" s="40"/>
      <c r="G268" s="38"/>
      <c r="H268" s="38"/>
      <c r="I268" s="38"/>
      <c r="J268" s="39"/>
      <c r="K268" s="39"/>
      <c r="L268" s="41"/>
      <c r="M268" s="41"/>
      <c r="N268" s="41"/>
      <c r="O268" s="41"/>
    </row>
    <row r="269" spans="1:15" x14ac:dyDescent="0.2">
      <c r="A269" s="36"/>
      <c r="B269" s="37"/>
      <c r="C269" s="37"/>
      <c r="D269" s="38"/>
      <c r="E269" s="37"/>
      <c r="F269" s="40"/>
      <c r="G269" s="38"/>
      <c r="H269" s="38"/>
      <c r="I269" s="38"/>
      <c r="J269" s="39"/>
      <c r="K269" s="39"/>
      <c r="L269" s="41"/>
      <c r="M269" s="41"/>
      <c r="N269" s="41"/>
      <c r="O269" s="41"/>
    </row>
    <row r="270" spans="1:15" x14ac:dyDescent="0.2">
      <c r="A270" s="36"/>
      <c r="B270" s="37"/>
      <c r="C270" s="37"/>
      <c r="D270" s="38"/>
      <c r="E270" s="37"/>
      <c r="F270" s="40"/>
      <c r="G270" s="38"/>
      <c r="H270" s="38"/>
      <c r="I270" s="38"/>
      <c r="J270" s="39"/>
      <c r="K270" s="39"/>
      <c r="L270" s="41"/>
      <c r="M270" s="41"/>
      <c r="N270" s="41"/>
      <c r="O270" s="41"/>
    </row>
    <row r="271" spans="1:15" x14ac:dyDescent="0.2">
      <c r="A271" s="36"/>
      <c r="B271" s="37"/>
      <c r="C271" s="37"/>
      <c r="D271" s="38"/>
      <c r="E271" s="37"/>
      <c r="F271" s="40"/>
      <c r="G271" s="38"/>
      <c r="H271" s="38"/>
      <c r="I271" s="38"/>
      <c r="J271" s="39"/>
      <c r="K271" s="39"/>
      <c r="L271" s="41"/>
      <c r="M271" s="41"/>
      <c r="N271" s="41"/>
      <c r="O271" s="41"/>
    </row>
    <row r="272" spans="1:15" x14ac:dyDescent="0.2">
      <c r="A272" s="36"/>
      <c r="B272" s="37"/>
      <c r="C272" s="37"/>
      <c r="D272" s="38"/>
      <c r="E272" s="37"/>
      <c r="F272" s="40"/>
      <c r="G272" s="38"/>
      <c r="H272" s="38"/>
      <c r="I272" s="38"/>
      <c r="J272" s="39"/>
      <c r="K272" s="39"/>
      <c r="L272" s="41"/>
      <c r="M272" s="41"/>
      <c r="N272" s="41"/>
      <c r="O272" s="41"/>
    </row>
    <row r="273" spans="1:15" x14ac:dyDescent="0.2">
      <c r="A273" s="36"/>
      <c r="B273" s="37"/>
      <c r="C273" s="37"/>
      <c r="D273" s="38"/>
      <c r="E273" s="37"/>
      <c r="F273" s="40"/>
      <c r="G273" s="38"/>
      <c r="H273" s="38"/>
      <c r="I273" s="38"/>
      <c r="J273" s="39"/>
      <c r="K273" s="39"/>
      <c r="L273" s="41"/>
      <c r="M273" s="41"/>
      <c r="N273" s="41"/>
      <c r="O273" s="41"/>
    </row>
    <row r="274" spans="1:15" x14ac:dyDescent="0.2">
      <c r="A274" s="36"/>
      <c r="B274" s="37"/>
      <c r="C274" s="37"/>
      <c r="D274" s="38"/>
      <c r="E274" s="37"/>
      <c r="F274" s="40"/>
      <c r="G274" s="38"/>
      <c r="H274" s="38"/>
      <c r="I274" s="38"/>
      <c r="J274" s="39"/>
      <c r="K274" s="39"/>
      <c r="L274" s="41"/>
      <c r="M274" s="41"/>
      <c r="N274" s="41"/>
      <c r="O274" s="41"/>
    </row>
    <row r="275" spans="1:15" x14ac:dyDescent="0.2">
      <c r="A275" s="36"/>
      <c r="B275" s="37"/>
      <c r="C275" s="37"/>
      <c r="D275" s="38"/>
      <c r="E275" s="37"/>
      <c r="F275" s="40"/>
      <c r="G275" s="38"/>
      <c r="H275" s="38"/>
      <c r="I275" s="38"/>
      <c r="J275" s="39"/>
      <c r="K275" s="39"/>
      <c r="L275" s="41"/>
      <c r="M275" s="41"/>
      <c r="N275" s="41"/>
      <c r="O275" s="41"/>
    </row>
    <row r="276" spans="1:15" x14ac:dyDescent="0.2">
      <c r="A276" s="36"/>
      <c r="B276" s="48"/>
      <c r="C276" s="48"/>
      <c r="D276" s="38"/>
      <c r="E276" s="48"/>
      <c r="F276" s="36"/>
      <c r="G276" s="38"/>
      <c r="H276" s="38"/>
      <c r="I276" s="49"/>
      <c r="J276" s="47"/>
      <c r="K276" s="47"/>
      <c r="L276" s="41"/>
      <c r="M276" s="41"/>
      <c r="N276" s="41"/>
      <c r="O276" s="41"/>
    </row>
    <row r="277" spans="1:15" x14ac:dyDescent="0.2">
      <c r="A277" s="36"/>
      <c r="B277" s="37"/>
      <c r="C277" s="37"/>
      <c r="D277" s="38"/>
      <c r="E277" s="37"/>
      <c r="F277" s="40"/>
      <c r="G277" s="52"/>
      <c r="H277" s="38"/>
      <c r="I277" s="38"/>
      <c r="J277" s="39"/>
      <c r="K277" s="39"/>
      <c r="L277" s="41"/>
      <c r="M277" s="41"/>
      <c r="N277" s="41"/>
      <c r="O277" s="41"/>
    </row>
    <row r="278" spans="1:15" x14ac:dyDescent="0.45">
      <c r="A278" s="36"/>
      <c r="B278" s="53"/>
      <c r="C278" s="53"/>
      <c r="D278" s="38"/>
      <c r="E278" s="53"/>
      <c r="F278" s="54"/>
      <c r="G278" s="52"/>
      <c r="H278" s="38"/>
      <c r="I278" s="38"/>
      <c r="J278" s="39"/>
      <c r="K278" s="39"/>
      <c r="L278" s="41"/>
      <c r="M278" s="41"/>
      <c r="N278" s="41"/>
      <c r="O278" s="41"/>
    </row>
    <row r="279" spans="1:15" x14ac:dyDescent="0.45">
      <c r="A279" s="36"/>
      <c r="B279" s="53"/>
      <c r="C279" s="53"/>
      <c r="D279" s="38"/>
      <c r="E279" s="53"/>
      <c r="F279" s="54"/>
      <c r="G279" s="52"/>
      <c r="H279" s="38"/>
      <c r="I279" s="38"/>
      <c r="J279" s="39"/>
      <c r="K279" s="39"/>
      <c r="L279" s="41"/>
      <c r="M279" s="41"/>
      <c r="N279" s="41"/>
      <c r="O279" s="41"/>
    </row>
    <row r="280" spans="1:15" x14ac:dyDescent="0.45">
      <c r="A280" s="36"/>
      <c r="B280" s="53"/>
      <c r="C280" s="53"/>
      <c r="D280" s="38"/>
      <c r="E280" s="53"/>
      <c r="F280" s="54"/>
      <c r="G280" s="52"/>
      <c r="H280" s="38"/>
      <c r="I280" s="38"/>
      <c r="J280" s="39"/>
      <c r="K280" s="39"/>
      <c r="L280" s="41"/>
      <c r="M280" s="41"/>
      <c r="N280" s="41"/>
      <c r="O280" s="41"/>
    </row>
    <row r="281" spans="1:15" x14ac:dyDescent="0.45">
      <c r="A281" s="36"/>
      <c r="B281" s="53"/>
      <c r="C281" s="53"/>
      <c r="D281" s="38"/>
      <c r="E281" s="53"/>
      <c r="F281" s="54"/>
      <c r="G281" s="52"/>
      <c r="H281" s="38"/>
      <c r="I281" s="38"/>
      <c r="J281" s="39"/>
      <c r="K281" s="39"/>
      <c r="L281" s="41"/>
      <c r="M281" s="41"/>
      <c r="N281" s="41"/>
      <c r="O281" s="41"/>
    </row>
    <row r="282" spans="1:15" x14ac:dyDescent="0.45">
      <c r="A282" s="36"/>
      <c r="B282" s="53"/>
      <c r="C282" s="53"/>
      <c r="D282" s="38"/>
      <c r="E282" s="53"/>
      <c r="F282" s="54"/>
      <c r="G282" s="52"/>
      <c r="H282" s="38"/>
      <c r="I282" s="38"/>
      <c r="J282" s="39"/>
      <c r="K282" s="39"/>
      <c r="L282" s="41"/>
      <c r="M282" s="41"/>
      <c r="N282" s="41"/>
      <c r="O282" s="41"/>
    </row>
    <row r="283" spans="1:15" x14ac:dyDescent="0.45">
      <c r="A283" s="36"/>
      <c r="B283" s="53"/>
      <c r="C283" s="53"/>
      <c r="D283" s="38"/>
      <c r="E283" s="53"/>
      <c r="F283" s="54"/>
      <c r="G283" s="52"/>
      <c r="H283" s="38"/>
      <c r="I283" s="38"/>
      <c r="J283" s="39"/>
      <c r="K283" s="39"/>
      <c r="L283" s="41"/>
      <c r="M283" s="41"/>
      <c r="N283" s="41"/>
      <c r="O283" s="41"/>
    </row>
    <row r="284" spans="1:15" x14ac:dyDescent="0.45">
      <c r="A284" s="36"/>
      <c r="B284" s="53"/>
      <c r="C284" s="53"/>
      <c r="D284" s="38"/>
      <c r="E284" s="53"/>
      <c r="F284" s="54"/>
      <c r="G284" s="52"/>
      <c r="H284" s="38"/>
      <c r="I284" s="38"/>
      <c r="J284" s="39"/>
      <c r="K284" s="39"/>
      <c r="L284" s="41"/>
      <c r="M284" s="41"/>
      <c r="N284" s="41"/>
      <c r="O284" s="41"/>
    </row>
    <row r="285" spans="1:15" x14ac:dyDescent="0.45">
      <c r="A285" s="36"/>
      <c r="B285" s="53"/>
      <c r="C285" s="53"/>
      <c r="D285" s="38"/>
      <c r="E285" s="53"/>
      <c r="F285" s="54"/>
      <c r="G285" s="52"/>
      <c r="H285" s="38"/>
      <c r="I285" s="38"/>
      <c r="J285" s="39"/>
      <c r="K285" s="39"/>
      <c r="L285" s="41"/>
      <c r="M285" s="41"/>
      <c r="N285" s="41"/>
      <c r="O285" s="41"/>
    </row>
    <row r="286" spans="1:15" x14ac:dyDescent="0.45">
      <c r="A286" s="36"/>
      <c r="B286" s="53"/>
      <c r="C286" s="53"/>
      <c r="D286" s="38"/>
      <c r="E286" s="53"/>
      <c r="F286" s="54"/>
      <c r="G286" s="52"/>
      <c r="H286" s="38"/>
      <c r="I286" s="38"/>
      <c r="J286" s="39"/>
      <c r="K286" s="39"/>
      <c r="L286" s="41"/>
      <c r="M286" s="41"/>
      <c r="N286" s="41"/>
      <c r="O286" s="41"/>
    </row>
    <row r="287" spans="1:15" x14ac:dyDescent="0.45">
      <c r="A287" s="36"/>
      <c r="B287" s="53"/>
      <c r="C287" s="53"/>
      <c r="D287" s="38"/>
      <c r="E287" s="53"/>
      <c r="F287" s="54"/>
      <c r="G287" s="52"/>
      <c r="H287" s="38"/>
      <c r="I287" s="38"/>
      <c r="J287" s="39"/>
      <c r="K287" s="39"/>
      <c r="L287" s="41"/>
      <c r="M287" s="41"/>
      <c r="N287" s="41"/>
      <c r="O287" s="41"/>
    </row>
    <row r="288" spans="1:15" x14ac:dyDescent="0.45">
      <c r="A288" s="36"/>
      <c r="B288" s="53"/>
      <c r="C288" s="53"/>
      <c r="D288" s="38"/>
      <c r="E288" s="53"/>
      <c r="F288" s="54"/>
      <c r="G288" s="52"/>
      <c r="H288" s="38"/>
      <c r="I288" s="38"/>
      <c r="J288" s="39"/>
      <c r="K288" s="39"/>
      <c r="L288" s="41"/>
      <c r="M288" s="41"/>
      <c r="N288" s="41"/>
      <c r="O288" s="41"/>
    </row>
    <row r="289" spans="1:15" x14ac:dyDescent="0.45">
      <c r="A289" s="36"/>
      <c r="B289" s="53"/>
      <c r="C289" s="53"/>
      <c r="D289" s="38"/>
      <c r="E289" s="53"/>
      <c r="F289" s="54"/>
      <c r="G289" s="52"/>
      <c r="H289" s="38"/>
      <c r="I289" s="38"/>
      <c r="J289" s="39"/>
      <c r="K289" s="39"/>
      <c r="L289" s="41"/>
      <c r="M289" s="41"/>
      <c r="N289" s="41"/>
      <c r="O289" s="41"/>
    </row>
    <row r="290" spans="1:15" x14ac:dyDescent="0.45">
      <c r="A290" s="36"/>
      <c r="B290" s="53"/>
      <c r="C290" s="53"/>
      <c r="D290" s="38"/>
      <c r="E290" s="53"/>
      <c r="F290" s="54"/>
      <c r="G290" s="52"/>
      <c r="H290" s="38"/>
      <c r="I290" s="38"/>
      <c r="J290" s="39"/>
      <c r="K290" s="39"/>
      <c r="L290" s="41"/>
      <c r="M290" s="41"/>
      <c r="N290" s="41"/>
      <c r="O290" s="41"/>
    </row>
    <row r="291" spans="1:15" x14ac:dyDescent="0.45">
      <c r="A291" s="36"/>
      <c r="B291" s="53"/>
      <c r="C291" s="53"/>
      <c r="D291" s="38"/>
      <c r="E291" s="53"/>
      <c r="F291" s="54"/>
      <c r="G291" s="52"/>
      <c r="H291" s="38"/>
      <c r="I291" s="38"/>
      <c r="J291" s="39"/>
      <c r="K291" s="39"/>
      <c r="L291" s="41"/>
      <c r="M291" s="41"/>
      <c r="N291" s="41"/>
      <c r="O291" s="41"/>
    </row>
    <row r="292" spans="1:15" x14ac:dyDescent="0.45">
      <c r="A292" s="36"/>
      <c r="B292" s="53"/>
      <c r="C292" s="53"/>
      <c r="D292" s="38"/>
      <c r="E292" s="53"/>
      <c r="F292" s="54"/>
      <c r="G292" s="52"/>
      <c r="H292" s="38"/>
      <c r="I292" s="38"/>
      <c r="J292" s="39"/>
      <c r="K292" s="39"/>
      <c r="L292" s="41"/>
      <c r="M292" s="41"/>
      <c r="N292" s="41"/>
      <c r="O292" s="41"/>
    </row>
    <row r="293" spans="1:15" x14ac:dyDescent="0.45">
      <c r="A293" s="36"/>
      <c r="B293" s="53"/>
      <c r="C293" s="53"/>
      <c r="D293" s="38"/>
      <c r="E293" s="53"/>
      <c r="F293" s="54"/>
      <c r="G293" s="52"/>
      <c r="H293" s="38"/>
      <c r="I293" s="38"/>
      <c r="J293" s="39"/>
      <c r="K293" s="39"/>
      <c r="L293" s="41"/>
      <c r="M293" s="41"/>
      <c r="N293" s="41"/>
      <c r="O293" s="41"/>
    </row>
    <row r="294" spans="1:15" x14ac:dyDescent="0.45">
      <c r="A294" s="36"/>
      <c r="B294" s="37"/>
      <c r="C294" s="37"/>
      <c r="D294" s="38"/>
      <c r="E294" s="37"/>
      <c r="F294" s="54"/>
      <c r="G294" s="52"/>
      <c r="H294" s="38"/>
      <c r="I294" s="38"/>
      <c r="J294" s="39"/>
      <c r="K294" s="39"/>
      <c r="L294" s="41"/>
      <c r="M294" s="41"/>
      <c r="N294" s="41"/>
      <c r="O294" s="41"/>
    </row>
    <row r="295" spans="1:15" x14ac:dyDescent="0.45">
      <c r="A295" s="36"/>
      <c r="B295" s="37"/>
      <c r="C295" s="37"/>
      <c r="D295" s="38"/>
      <c r="E295" s="37"/>
      <c r="F295" s="54"/>
      <c r="G295" s="52"/>
      <c r="H295" s="38"/>
      <c r="I295" s="38"/>
      <c r="J295" s="39"/>
      <c r="K295" s="39"/>
      <c r="L295" s="41"/>
      <c r="M295" s="41"/>
      <c r="N295" s="41"/>
      <c r="O295" s="41"/>
    </row>
    <row r="296" spans="1:15" x14ac:dyDescent="0.2">
      <c r="A296" s="36"/>
      <c r="B296" s="37"/>
      <c r="C296" s="37"/>
      <c r="D296" s="38"/>
      <c r="E296" s="37"/>
      <c r="F296" s="40"/>
      <c r="G296" s="52"/>
      <c r="H296" s="38"/>
      <c r="I296" s="38"/>
      <c r="J296" s="39"/>
      <c r="K296" s="39"/>
      <c r="L296" s="41"/>
      <c r="M296" s="41"/>
      <c r="N296" s="41"/>
      <c r="O296" s="41"/>
    </row>
    <row r="297" spans="1:15" x14ac:dyDescent="0.2">
      <c r="A297" s="36"/>
      <c r="B297" s="37"/>
      <c r="C297" s="37"/>
      <c r="D297" s="38"/>
      <c r="E297" s="37"/>
      <c r="F297" s="40"/>
      <c r="G297" s="38"/>
      <c r="H297" s="38"/>
      <c r="I297" s="38"/>
      <c r="J297" s="39"/>
      <c r="K297" s="39"/>
      <c r="L297" s="41"/>
      <c r="M297" s="41"/>
      <c r="N297" s="41"/>
      <c r="O297" s="41"/>
    </row>
    <row r="298" spans="1:15" x14ac:dyDescent="0.2">
      <c r="A298" s="36"/>
      <c r="B298" s="37"/>
      <c r="C298" s="37"/>
      <c r="D298" s="38"/>
      <c r="E298" s="37"/>
      <c r="F298" s="40"/>
      <c r="G298" s="38"/>
      <c r="H298" s="38"/>
      <c r="I298" s="38"/>
      <c r="J298" s="39"/>
      <c r="K298" s="39"/>
      <c r="L298" s="41"/>
      <c r="M298" s="41"/>
      <c r="N298" s="41"/>
      <c r="O298" s="41"/>
    </row>
    <row r="299" spans="1:15" x14ac:dyDescent="0.2">
      <c r="A299" s="36"/>
      <c r="B299" s="37"/>
      <c r="C299" s="37"/>
      <c r="D299" s="38"/>
      <c r="E299" s="37"/>
      <c r="F299" s="40"/>
      <c r="G299" s="38"/>
      <c r="H299" s="38"/>
      <c r="I299" s="38"/>
      <c r="J299" s="39"/>
      <c r="K299" s="39"/>
      <c r="L299" s="41"/>
      <c r="M299" s="41"/>
      <c r="N299" s="41"/>
      <c r="O299" s="41"/>
    </row>
    <row r="300" spans="1:15" x14ac:dyDescent="0.2">
      <c r="A300" s="36"/>
      <c r="B300" s="37"/>
      <c r="C300" s="37"/>
      <c r="D300" s="38"/>
      <c r="E300" s="37"/>
      <c r="F300" s="40"/>
      <c r="G300" s="38"/>
      <c r="H300" s="38"/>
      <c r="I300" s="38"/>
      <c r="J300" s="39"/>
      <c r="K300" s="39"/>
      <c r="L300" s="41"/>
      <c r="M300" s="41"/>
      <c r="N300" s="41"/>
      <c r="O300" s="41"/>
    </row>
    <row r="301" spans="1:15" x14ac:dyDescent="0.2">
      <c r="A301" s="36"/>
      <c r="B301" s="37"/>
      <c r="C301" s="37"/>
      <c r="D301" s="38"/>
      <c r="E301" s="37"/>
      <c r="F301" s="40"/>
      <c r="G301" s="38"/>
      <c r="H301" s="38"/>
      <c r="I301" s="38"/>
      <c r="J301" s="39"/>
      <c r="K301" s="39"/>
      <c r="L301" s="41"/>
      <c r="M301" s="41"/>
      <c r="N301" s="41"/>
      <c r="O301" s="41"/>
    </row>
    <row r="302" spans="1:15" x14ac:dyDescent="0.2">
      <c r="A302" s="36"/>
      <c r="B302" s="37"/>
      <c r="C302" s="37"/>
      <c r="D302" s="38"/>
      <c r="E302" s="37"/>
      <c r="F302" s="40"/>
      <c r="G302" s="38"/>
      <c r="H302" s="38"/>
      <c r="I302" s="38"/>
      <c r="J302" s="39"/>
      <c r="K302" s="39"/>
      <c r="L302" s="41"/>
      <c r="M302" s="41"/>
      <c r="N302" s="41"/>
      <c r="O302" s="41"/>
    </row>
    <row r="303" spans="1:15" x14ac:dyDescent="0.2">
      <c r="A303" s="36"/>
      <c r="B303" s="37"/>
      <c r="C303" s="37"/>
      <c r="D303" s="38"/>
      <c r="E303" s="37"/>
      <c r="F303" s="40"/>
      <c r="G303" s="38"/>
      <c r="H303" s="38"/>
      <c r="I303" s="38"/>
      <c r="J303" s="39"/>
      <c r="K303" s="39"/>
      <c r="L303" s="41"/>
      <c r="M303" s="41"/>
      <c r="N303" s="41"/>
      <c r="O303" s="41"/>
    </row>
    <row r="304" spans="1:15" x14ac:dyDescent="0.2">
      <c r="A304" s="36"/>
      <c r="B304" s="48"/>
      <c r="C304" s="48"/>
      <c r="D304" s="38"/>
      <c r="E304" s="48"/>
      <c r="F304" s="36"/>
      <c r="G304" s="38"/>
      <c r="H304" s="38"/>
      <c r="I304" s="49"/>
      <c r="J304" s="47"/>
      <c r="K304" s="47"/>
      <c r="L304" s="41"/>
      <c r="M304" s="41"/>
      <c r="N304" s="41"/>
      <c r="O304" s="41"/>
    </row>
    <row r="305" spans="1:15" x14ac:dyDescent="0.2">
      <c r="A305" s="36"/>
      <c r="B305" s="37"/>
      <c r="C305" s="37"/>
      <c r="D305" s="38"/>
      <c r="E305" s="37"/>
      <c r="F305" s="40"/>
      <c r="G305" s="38"/>
      <c r="H305" s="38"/>
      <c r="I305" s="38"/>
      <c r="J305" s="39"/>
      <c r="K305" s="39"/>
      <c r="L305" s="41"/>
      <c r="M305" s="41"/>
      <c r="N305" s="41"/>
      <c r="O305" s="41"/>
    </row>
    <row r="306" spans="1:15" x14ac:dyDescent="0.2">
      <c r="A306" s="36"/>
      <c r="B306" s="48"/>
      <c r="C306" s="48"/>
      <c r="D306" s="38"/>
      <c r="E306" s="48"/>
      <c r="F306" s="36"/>
      <c r="G306" s="38"/>
      <c r="H306" s="38"/>
      <c r="I306" s="49"/>
      <c r="J306" s="47"/>
      <c r="K306" s="47"/>
      <c r="L306" s="41"/>
      <c r="M306" s="41"/>
      <c r="N306" s="41"/>
      <c r="O306" s="41"/>
    </row>
    <row r="307" spans="1:15" x14ac:dyDescent="0.2">
      <c r="A307" s="36"/>
      <c r="B307" s="48"/>
      <c r="C307" s="48"/>
      <c r="D307" s="38"/>
      <c r="E307" s="48"/>
      <c r="F307" s="36"/>
      <c r="G307" s="38"/>
      <c r="H307" s="38"/>
      <c r="I307" s="49"/>
      <c r="J307" s="47"/>
      <c r="K307" s="47"/>
      <c r="L307" s="41"/>
      <c r="M307" s="41"/>
      <c r="N307" s="41"/>
      <c r="O307" s="41"/>
    </row>
    <row r="308" spans="1:15" x14ac:dyDescent="0.2">
      <c r="A308" s="36"/>
      <c r="B308" s="37"/>
      <c r="C308" s="37"/>
      <c r="D308" s="38"/>
      <c r="E308" s="37"/>
      <c r="F308" s="40"/>
      <c r="G308" s="38"/>
      <c r="H308" s="38"/>
      <c r="I308" s="38"/>
      <c r="J308" s="39"/>
      <c r="K308" s="39"/>
      <c r="L308" s="41"/>
      <c r="M308" s="41"/>
      <c r="N308" s="41"/>
      <c r="O308" s="41"/>
    </row>
    <row r="309" spans="1:15" x14ac:dyDescent="0.2">
      <c r="A309" s="36"/>
      <c r="B309" s="37"/>
      <c r="C309" s="37"/>
      <c r="D309" s="38"/>
      <c r="E309" s="37"/>
      <c r="F309" s="40"/>
      <c r="G309" s="38"/>
      <c r="H309" s="38"/>
      <c r="I309" s="38"/>
      <c r="J309" s="39"/>
      <c r="K309" s="39"/>
      <c r="L309" s="41"/>
      <c r="M309" s="41"/>
      <c r="N309" s="41"/>
      <c r="O309" s="41"/>
    </row>
    <row r="310" spans="1:15" x14ac:dyDescent="0.2">
      <c r="A310" s="36"/>
      <c r="B310" s="37"/>
      <c r="C310" s="37"/>
      <c r="D310" s="38"/>
      <c r="E310" s="37"/>
      <c r="F310" s="40"/>
      <c r="G310" s="38"/>
      <c r="H310" s="38"/>
      <c r="I310" s="38"/>
      <c r="J310" s="39"/>
      <c r="K310" s="39"/>
      <c r="L310" s="41"/>
      <c r="M310" s="41"/>
      <c r="N310" s="41"/>
      <c r="O310" s="41"/>
    </row>
    <row r="311" spans="1:15" x14ac:dyDescent="0.2">
      <c r="A311" s="36"/>
      <c r="B311" s="37"/>
      <c r="C311" s="37"/>
      <c r="D311" s="38"/>
      <c r="E311" s="37"/>
      <c r="F311" s="40"/>
      <c r="G311" s="38"/>
      <c r="H311" s="38"/>
      <c r="I311" s="38"/>
      <c r="J311" s="39"/>
      <c r="K311" s="39"/>
      <c r="L311" s="41"/>
      <c r="M311" s="41"/>
      <c r="N311" s="41"/>
      <c r="O311" s="41"/>
    </row>
    <row r="312" spans="1:15" x14ac:dyDescent="0.2">
      <c r="A312" s="36"/>
      <c r="B312" s="48"/>
      <c r="C312" s="48"/>
      <c r="D312" s="38"/>
      <c r="E312" s="48"/>
      <c r="F312" s="36"/>
      <c r="G312" s="38"/>
      <c r="H312" s="38"/>
      <c r="I312" s="49"/>
      <c r="J312" s="47"/>
      <c r="K312" s="47"/>
      <c r="L312" s="41"/>
      <c r="M312" s="41"/>
      <c r="N312" s="41"/>
      <c r="O312" s="41"/>
    </row>
    <row r="313" spans="1:15" x14ac:dyDescent="0.2">
      <c r="A313" s="36"/>
      <c r="B313" s="37"/>
      <c r="C313" s="37"/>
      <c r="D313" s="38"/>
      <c r="E313" s="37"/>
      <c r="F313" s="40"/>
      <c r="G313" s="38"/>
      <c r="H313" s="38"/>
      <c r="I313" s="38"/>
      <c r="J313" s="39"/>
      <c r="K313" s="39"/>
      <c r="L313" s="41"/>
      <c r="M313" s="41"/>
      <c r="N313" s="41"/>
      <c r="O313" s="41"/>
    </row>
    <row r="314" spans="1:15" x14ac:dyDescent="0.2">
      <c r="A314" s="36"/>
      <c r="B314" s="48"/>
      <c r="C314" s="48"/>
      <c r="D314" s="38"/>
      <c r="E314" s="48"/>
      <c r="F314" s="36"/>
      <c r="G314" s="38"/>
      <c r="H314" s="38"/>
      <c r="I314" s="49"/>
      <c r="J314" s="47"/>
      <c r="K314" s="47"/>
      <c r="L314" s="41"/>
      <c r="M314" s="41"/>
      <c r="N314" s="41"/>
      <c r="O314" s="41"/>
    </row>
    <row r="315" spans="1:15" x14ac:dyDescent="0.2">
      <c r="A315" s="36"/>
      <c r="B315" s="48"/>
      <c r="C315" s="48"/>
      <c r="D315" s="38"/>
      <c r="E315" s="48"/>
      <c r="F315" s="36"/>
      <c r="G315" s="38"/>
      <c r="H315" s="38"/>
      <c r="I315" s="49"/>
      <c r="J315" s="47"/>
      <c r="K315" s="47"/>
      <c r="L315" s="41"/>
      <c r="M315" s="41"/>
      <c r="N315" s="41"/>
      <c r="O315" s="41"/>
    </row>
    <row r="316" spans="1:15" x14ac:dyDescent="0.2">
      <c r="A316" s="36"/>
      <c r="B316" s="37"/>
      <c r="C316" s="37"/>
      <c r="D316" s="38"/>
      <c r="E316" s="37"/>
      <c r="F316" s="40"/>
      <c r="G316" s="38"/>
      <c r="H316" s="38"/>
      <c r="I316" s="38"/>
      <c r="J316" s="39"/>
      <c r="K316" s="39"/>
      <c r="L316" s="41"/>
      <c r="M316" s="41"/>
      <c r="N316" s="41"/>
      <c r="O316" s="41"/>
    </row>
    <row r="317" spans="1:15" x14ac:dyDescent="0.2">
      <c r="A317" s="36"/>
      <c r="B317" s="37"/>
      <c r="C317" s="37"/>
      <c r="D317" s="38"/>
      <c r="E317" s="37"/>
      <c r="F317" s="40"/>
      <c r="G317" s="38"/>
      <c r="H317" s="38"/>
      <c r="I317" s="38"/>
      <c r="J317" s="39"/>
      <c r="K317" s="39"/>
      <c r="L317" s="41"/>
      <c r="M317" s="41"/>
      <c r="N317" s="41"/>
      <c r="O317" s="41"/>
    </row>
    <row r="318" spans="1:15" x14ac:dyDescent="0.2">
      <c r="A318" s="36"/>
      <c r="B318" s="37"/>
      <c r="C318" s="37"/>
      <c r="D318" s="38"/>
      <c r="E318" s="37"/>
      <c r="F318" s="40"/>
      <c r="G318" s="38"/>
      <c r="H318" s="38"/>
      <c r="I318" s="38"/>
      <c r="J318" s="39"/>
      <c r="K318" s="39"/>
      <c r="L318" s="41"/>
      <c r="M318" s="41"/>
      <c r="N318" s="41"/>
      <c r="O318" s="41"/>
    </row>
    <row r="319" spans="1:15" x14ac:dyDescent="0.2">
      <c r="A319" s="36"/>
      <c r="B319" s="37"/>
      <c r="C319" s="37"/>
      <c r="D319" s="38"/>
      <c r="E319" s="37"/>
      <c r="F319" s="40"/>
      <c r="G319" s="38"/>
      <c r="H319" s="38"/>
      <c r="I319" s="38"/>
      <c r="J319" s="39"/>
      <c r="K319" s="39"/>
      <c r="L319" s="41"/>
      <c r="M319" s="41"/>
      <c r="N319" s="41"/>
      <c r="O319" s="41"/>
    </row>
    <row r="320" spans="1:15" x14ac:dyDescent="0.2">
      <c r="A320" s="36"/>
      <c r="B320" s="37"/>
      <c r="C320" s="37"/>
      <c r="D320" s="38"/>
      <c r="E320" s="37"/>
      <c r="F320" s="40"/>
      <c r="G320" s="38"/>
      <c r="H320" s="38"/>
      <c r="I320" s="38"/>
      <c r="J320" s="39"/>
      <c r="K320" s="39"/>
      <c r="L320" s="41"/>
      <c r="M320" s="41"/>
      <c r="N320" s="41"/>
      <c r="O320" s="41"/>
    </row>
    <row r="321" spans="1:15" x14ac:dyDescent="0.2">
      <c r="A321" s="36"/>
      <c r="B321" s="37"/>
      <c r="C321" s="37"/>
      <c r="D321" s="38"/>
      <c r="E321" s="37"/>
      <c r="F321" s="40"/>
      <c r="G321" s="38"/>
      <c r="H321" s="38"/>
      <c r="I321" s="38"/>
      <c r="J321" s="39"/>
      <c r="K321" s="39"/>
      <c r="L321" s="41"/>
      <c r="M321" s="41"/>
      <c r="N321" s="41"/>
      <c r="O321" s="41"/>
    </row>
    <row r="322" spans="1:15" x14ac:dyDescent="0.2">
      <c r="A322" s="36"/>
      <c r="B322" s="37"/>
      <c r="C322" s="37"/>
      <c r="D322" s="38"/>
      <c r="E322" s="37"/>
      <c r="F322" s="40"/>
      <c r="G322" s="38"/>
      <c r="H322" s="38"/>
      <c r="I322" s="38"/>
      <c r="J322" s="39"/>
      <c r="K322" s="39"/>
      <c r="L322" s="41"/>
      <c r="M322" s="41"/>
      <c r="N322" s="41"/>
      <c r="O322" s="41"/>
    </row>
    <row r="323" spans="1:15" x14ac:dyDescent="0.2">
      <c r="A323" s="36"/>
      <c r="B323" s="37"/>
      <c r="C323" s="37"/>
      <c r="D323" s="38"/>
      <c r="E323" s="37"/>
      <c r="F323" s="40"/>
      <c r="G323" s="38"/>
      <c r="H323" s="38"/>
      <c r="I323" s="38"/>
      <c r="J323" s="39"/>
      <c r="K323" s="39"/>
      <c r="L323" s="41"/>
      <c r="M323" s="41"/>
      <c r="N323" s="41"/>
      <c r="O323" s="41"/>
    </row>
    <row r="324" spans="1:15" x14ac:dyDescent="0.2">
      <c r="A324" s="36"/>
      <c r="B324" s="37"/>
      <c r="C324" s="37"/>
      <c r="D324" s="38"/>
      <c r="E324" s="37"/>
      <c r="F324" s="40"/>
      <c r="G324" s="38"/>
      <c r="H324" s="38"/>
      <c r="I324" s="38"/>
      <c r="J324" s="39"/>
      <c r="K324" s="39"/>
      <c r="L324" s="41"/>
      <c r="M324" s="41"/>
      <c r="N324" s="41"/>
      <c r="O324" s="41"/>
    </row>
    <row r="325" spans="1:15" x14ac:dyDescent="0.2">
      <c r="A325" s="36"/>
      <c r="B325" s="37"/>
      <c r="C325" s="37"/>
      <c r="D325" s="38"/>
      <c r="E325" s="37"/>
      <c r="F325" s="40"/>
      <c r="G325" s="38"/>
      <c r="H325" s="38"/>
      <c r="I325" s="38"/>
      <c r="J325" s="39"/>
      <c r="K325" s="39"/>
      <c r="L325" s="41"/>
      <c r="M325" s="41"/>
      <c r="N325" s="41"/>
      <c r="O325" s="41"/>
    </row>
    <row r="326" spans="1:15" x14ac:dyDescent="0.2">
      <c r="A326" s="36"/>
      <c r="B326" s="37"/>
      <c r="C326" s="37"/>
      <c r="D326" s="38"/>
      <c r="E326" s="37"/>
      <c r="F326" s="40"/>
      <c r="G326" s="38"/>
      <c r="H326" s="38"/>
      <c r="I326" s="38"/>
      <c r="J326" s="39"/>
      <c r="K326" s="39"/>
      <c r="L326" s="41"/>
      <c r="M326" s="41"/>
      <c r="N326" s="41"/>
      <c r="O326" s="41"/>
    </row>
    <row r="327" spans="1:15" x14ac:dyDescent="0.2">
      <c r="A327" s="36"/>
      <c r="B327" s="37"/>
      <c r="C327" s="37"/>
      <c r="D327" s="38"/>
      <c r="E327" s="37"/>
      <c r="F327" s="40"/>
      <c r="G327" s="38"/>
      <c r="H327" s="38"/>
      <c r="I327" s="38"/>
      <c r="J327" s="39"/>
      <c r="K327" s="39"/>
      <c r="L327" s="41"/>
      <c r="M327" s="41"/>
      <c r="N327" s="41"/>
      <c r="O327" s="41"/>
    </row>
    <row r="328" spans="1:15" x14ac:dyDescent="0.2">
      <c r="A328" s="36"/>
      <c r="B328" s="37"/>
      <c r="C328" s="37"/>
      <c r="D328" s="38"/>
      <c r="E328" s="37"/>
      <c r="F328" s="40"/>
      <c r="G328" s="38"/>
      <c r="H328" s="38"/>
      <c r="I328" s="38"/>
      <c r="J328" s="39"/>
      <c r="K328" s="39"/>
      <c r="L328" s="41"/>
      <c r="M328" s="41"/>
      <c r="N328" s="41"/>
      <c r="O328" s="41"/>
    </row>
    <row r="329" spans="1:15" x14ac:dyDescent="0.2">
      <c r="A329" s="36"/>
      <c r="B329" s="37"/>
      <c r="C329" s="37"/>
      <c r="D329" s="38"/>
      <c r="E329" s="37"/>
      <c r="F329" s="40"/>
      <c r="G329" s="38"/>
      <c r="H329" s="38"/>
      <c r="I329" s="38"/>
      <c r="J329" s="39"/>
      <c r="K329" s="39"/>
      <c r="L329" s="41"/>
      <c r="M329" s="41"/>
      <c r="N329" s="41"/>
      <c r="O329" s="41"/>
    </row>
    <row r="330" spans="1:15" x14ac:dyDescent="0.2">
      <c r="A330" s="36"/>
      <c r="B330" s="37"/>
      <c r="C330" s="37"/>
      <c r="D330" s="38"/>
      <c r="E330" s="37"/>
      <c r="F330" s="40"/>
      <c r="G330" s="38"/>
      <c r="H330" s="38"/>
      <c r="I330" s="38"/>
      <c r="J330" s="39"/>
      <c r="K330" s="39"/>
      <c r="L330" s="41"/>
      <c r="M330" s="41"/>
      <c r="N330" s="41"/>
      <c r="O330" s="41"/>
    </row>
    <row r="331" spans="1:15" x14ac:dyDescent="0.2">
      <c r="A331" s="36"/>
      <c r="B331" s="37"/>
      <c r="C331" s="37"/>
      <c r="D331" s="38"/>
      <c r="E331" s="37"/>
      <c r="F331" s="40"/>
      <c r="G331" s="38"/>
      <c r="H331" s="38"/>
      <c r="I331" s="38"/>
      <c r="J331" s="39"/>
      <c r="K331" s="39"/>
      <c r="L331" s="41"/>
      <c r="M331" s="41"/>
      <c r="N331" s="41"/>
      <c r="O331" s="41"/>
    </row>
    <row r="332" spans="1:15" x14ac:dyDescent="0.2">
      <c r="A332" s="36"/>
      <c r="B332" s="37"/>
      <c r="C332" s="37"/>
      <c r="D332" s="38"/>
      <c r="E332" s="37"/>
      <c r="F332" s="40"/>
      <c r="G332" s="38"/>
      <c r="H332" s="38"/>
      <c r="I332" s="38"/>
      <c r="J332" s="39"/>
      <c r="K332" s="39"/>
      <c r="L332" s="41"/>
      <c r="M332" s="41"/>
      <c r="N332" s="41"/>
      <c r="O332" s="41"/>
    </row>
    <row r="333" spans="1:15" x14ac:dyDescent="0.2">
      <c r="A333" s="36"/>
      <c r="B333" s="37"/>
      <c r="C333" s="37"/>
      <c r="D333" s="38"/>
      <c r="E333" s="37"/>
      <c r="F333" s="40"/>
      <c r="G333" s="38"/>
      <c r="H333" s="38"/>
      <c r="I333" s="38"/>
      <c r="J333" s="39"/>
      <c r="K333" s="39"/>
      <c r="L333" s="41"/>
      <c r="M333" s="41"/>
      <c r="N333" s="41"/>
      <c r="O333" s="41"/>
    </row>
    <row r="334" spans="1:15" x14ac:dyDescent="0.2">
      <c r="A334" s="36"/>
      <c r="B334" s="37"/>
      <c r="C334" s="37"/>
      <c r="D334" s="38"/>
      <c r="E334" s="37"/>
      <c r="F334" s="40"/>
      <c r="G334" s="38"/>
      <c r="H334" s="38"/>
      <c r="I334" s="38"/>
      <c r="J334" s="39"/>
      <c r="K334" s="39"/>
      <c r="L334" s="41"/>
      <c r="M334" s="41"/>
      <c r="N334" s="41"/>
      <c r="O334" s="41"/>
    </row>
    <row r="335" spans="1:15" x14ac:dyDescent="0.2">
      <c r="A335" s="36"/>
      <c r="B335" s="37"/>
      <c r="C335" s="37"/>
      <c r="D335" s="38"/>
      <c r="E335" s="37"/>
      <c r="F335" s="40"/>
      <c r="G335" s="38"/>
      <c r="H335" s="38"/>
      <c r="I335" s="38"/>
      <c r="J335" s="39"/>
      <c r="K335" s="39"/>
      <c r="L335" s="41"/>
      <c r="M335" s="41"/>
      <c r="N335" s="41"/>
      <c r="O335" s="41"/>
    </row>
    <row r="336" spans="1:15" x14ac:dyDescent="0.2">
      <c r="A336" s="36"/>
      <c r="B336" s="37"/>
      <c r="C336" s="37"/>
      <c r="D336" s="38"/>
      <c r="E336" s="37"/>
      <c r="F336" s="40"/>
      <c r="G336" s="38"/>
      <c r="H336" s="38"/>
      <c r="I336" s="38"/>
      <c r="J336" s="39"/>
      <c r="K336" s="39"/>
      <c r="L336" s="41"/>
      <c r="M336" s="41"/>
      <c r="N336" s="41"/>
      <c r="O336" s="41"/>
    </row>
    <row r="337" spans="1:15" x14ac:dyDescent="0.2">
      <c r="A337" s="36"/>
      <c r="B337" s="37"/>
      <c r="C337" s="37"/>
      <c r="D337" s="38"/>
      <c r="E337" s="37"/>
      <c r="F337" s="40"/>
      <c r="G337" s="38"/>
      <c r="H337" s="38"/>
      <c r="I337" s="38"/>
      <c r="J337" s="39"/>
      <c r="K337" s="39"/>
      <c r="L337" s="41"/>
      <c r="M337" s="41"/>
      <c r="N337" s="41"/>
      <c r="O337" s="41"/>
    </row>
    <row r="338" spans="1:15" x14ac:dyDescent="0.2">
      <c r="A338" s="36"/>
      <c r="B338" s="37"/>
      <c r="C338" s="37"/>
      <c r="D338" s="38"/>
      <c r="E338" s="37"/>
      <c r="F338" s="40"/>
      <c r="G338" s="38"/>
      <c r="H338" s="38"/>
      <c r="I338" s="38"/>
      <c r="J338" s="39"/>
      <c r="K338" s="39"/>
      <c r="L338" s="41"/>
      <c r="M338" s="41"/>
      <c r="N338" s="41"/>
      <c r="O338" s="41"/>
    </row>
    <row r="339" spans="1:15" x14ac:dyDescent="0.2">
      <c r="A339" s="36"/>
      <c r="B339" s="37"/>
      <c r="C339" s="37"/>
      <c r="D339" s="38"/>
      <c r="E339" s="37"/>
      <c r="F339" s="40"/>
      <c r="G339" s="38"/>
      <c r="H339" s="38"/>
      <c r="I339" s="38"/>
      <c r="J339" s="39"/>
      <c r="K339" s="39"/>
      <c r="L339" s="41"/>
      <c r="M339" s="41"/>
      <c r="N339" s="41"/>
      <c r="O339" s="41"/>
    </row>
    <row r="340" spans="1:15" x14ac:dyDescent="0.2">
      <c r="A340" s="36"/>
      <c r="B340" s="37"/>
      <c r="C340" s="37"/>
      <c r="D340" s="38"/>
      <c r="E340" s="37"/>
      <c r="F340" s="40"/>
      <c r="G340" s="38"/>
      <c r="H340" s="38"/>
      <c r="I340" s="38"/>
      <c r="J340" s="39"/>
      <c r="K340" s="39"/>
      <c r="L340" s="41"/>
      <c r="M340" s="41"/>
      <c r="N340" s="41"/>
      <c r="O340" s="41"/>
    </row>
    <row r="341" spans="1:15" x14ac:dyDescent="0.2">
      <c r="A341" s="36"/>
      <c r="B341" s="37"/>
      <c r="C341" s="37"/>
      <c r="D341" s="38"/>
      <c r="E341" s="37"/>
      <c r="F341" s="40"/>
      <c r="G341" s="38"/>
      <c r="H341" s="38"/>
      <c r="I341" s="38"/>
      <c r="J341" s="39"/>
      <c r="K341" s="39"/>
      <c r="L341" s="41"/>
      <c r="M341" s="41"/>
      <c r="N341" s="41"/>
      <c r="O341" s="41"/>
    </row>
    <row r="342" spans="1:15" x14ac:dyDescent="0.2">
      <c r="A342" s="36"/>
      <c r="B342" s="37"/>
      <c r="C342" s="37"/>
      <c r="D342" s="38"/>
      <c r="E342" s="37"/>
      <c r="F342" s="40"/>
      <c r="G342" s="38"/>
      <c r="H342" s="38"/>
      <c r="I342" s="38"/>
      <c r="J342" s="39"/>
      <c r="K342" s="39"/>
      <c r="L342" s="41"/>
      <c r="M342" s="41"/>
      <c r="N342" s="41"/>
      <c r="O342" s="41"/>
    </row>
    <row r="343" spans="1:15" x14ac:dyDescent="0.2">
      <c r="A343" s="36"/>
      <c r="B343" s="37"/>
      <c r="C343" s="37"/>
      <c r="D343" s="38"/>
      <c r="E343" s="37"/>
      <c r="F343" s="40"/>
      <c r="G343" s="38"/>
      <c r="H343" s="38"/>
      <c r="I343" s="38"/>
      <c r="J343" s="39"/>
      <c r="K343" s="39"/>
      <c r="L343" s="41"/>
      <c r="M343" s="41"/>
      <c r="N343" s="41"/>
      <c r="O343" s="41"/>
    </row>
    <row r="344" spans="1:15" x14ac:dyDescent="0.2">
      <c r="A344" s="36"/>
      <c r="B344" s="55"/>
      <c r="C344" s="55"/>
      <c r="D344" s="38"/>
      <c r="E344" s="55"/>
      <c r="F344" s="36"/>
      <c r="G344" s="52"/>
      <c r="H344" s="45"/>
      <c r="I344" s="46"/>
      <c r="J344" s="47"/>
      <c r="K344" s="47"/>
      <c r="L344" s="41"/>
      <c r="M344" s="41"/>
      <c r="N344" s="41"/>
      <c r="O344" s="41"/>
    </row>
    <row r="345" spans="1:15" x14ac:dyDescent="0.2">
      <c r="A345" s="36"/>
      <c r="B345" s="55"/>
      <c r="C345" s="55"/>
      <c r="D345" s="38"/>
      <c r="E345" s="55"/>
      <c r="F345" s="36"/>
      <c r="G345" s="52"/>
      <c r="H345" s="45"/>
      <c r="I345" s="46"/>
      <c r="J345" s="47"/>
      <c r="K345" s="47"/>
      <c r="L345" s="41"/>
      <c r="M345" s="41"/>
      <c r="N345" s="41"/>
      <c r="O345" s="41"/>
    </row>
    <row r="346" spans="1:15" x14ac:dyDescent="0.2">
      <c r="A346" s="36"/>
      <c r="B346" s="55"/>
      <c r="C346" s="55"/>
      <c r="D346" s="38"/>
      <c r="E346" s="55"/>
      <c r="F346" s="36"/>
      <c r="G346" s="52"/>
      <c r="H346" s="45"/>
      <c r="I346" s="46"/>
      <c r="J346" s="47"/>
      <c r="K346" s="47"/>
      <c r="L346" s="41"/>
      <c r="M346" s="41"/>
      <c r="N346" s="41"/>
      <c r="O346" s="41"/>
    </row>
    <row r="347" spans="1:15" x14ac:dyDescent="0.2">
      <c r="A347" s="36"/>
      <c r="B347" s="55"/>
      <c r="C347" s="55"/>
      <c r="D347" s="38"/>
      <c r="E347" s="55"/>
      <c r="F347" s="36"/>
      <c r="G347" s="52"/>
      <c r="H347" s="45"/>
      <c r="I347" s="46"/>
      <c r="J347" s="47"/>
      <c r="K347" s="47"/>
      <c r="L347" s="41"/>
      <c r="M347" s="41"/>
      <c r="N347" s="41"/>
      <c r="O347" s="41"/>
    </row>
    <row r="348" spans="1:15" x14ac:dyDescent="0.2">
      <c r="A348" s="36"/>
      <c r="B348" s="55"/>
      <c r="C348" s="55"/>
      <c r="D348" s="38"/>
      <c r="E348" s="55"/>
      <c r="F348" s="36"/>
      <c r="G348" s="52"/>
      <c r="H348" s="45"/>
      <c r="I348" s="46"/>
      <c r="J348" s="47"/>
      <c r="K348" s="47"/>
      <c r="L348" s="41"/>
      <c r="M348" s="41"/>
      <c r="N348" s="41"/>
      <c r="O348" s="41"/>
    </row>
    <row r="349" spans="1:15" x14ac:dyDescent="0.2">
      <c r="A349" s="36"/>
      <c r="B349" s="55"/>
      <c r="C349" s="55"/>
      <c r="D349" s="38"/>
      <c r="E349" s="55"/>
      <c r="F349" s="36"/>
      <c r="G349" s="52"/>
      <c r="H349" s="45"/>
      <c r="I349" s="46"/>
      <c r="J349" s="47"/>
      <c r="K349" s="47"/>
      <c r="L349" s="41"/>
      <c r="M349" s="41"/>
      <c r="N349" s="41"/>
      <c r="O349" s="41"/>
    </row>
    <row r="350" spans="1:15" x14ac:dyDescent="0.2">
      <c r="A350" s="36"/>
      <c r="B350" s="55"/>
      <c r="C350" s="55"/>
      <c r="D350" s="38"/>
      <c r="E350" s="55"/>
      <c r="F350" s="36"/>
      <c r="G350" s="52"/>
      <c r="H350" s="45"/>
      <c r="I350" s="46"/>
      <c r="J350" s="47"/>
      <c r="K350" s="47"/>
      <c r="L350" s="41"/>
      <c r="M350" s="41"/>
      <c r="N350" s="41"/>
      <c r="O350" s="41"/>
    </row>
    <row r="351" spans="1:15" x14ac:dyDescent="0.2">
      <c r="A351" s="36"/>
      <c r="B351" s="55"/>
      <c r="C351" s="55"/>
      <c r="D351" s="38"/>
      <c r="E351" s="55"/>
      <c r="F351" s="36"/>
      <c r="G351" s="52"/>
      <c r="H351" s="45"/>
      <c r="I351" s="46"/>
      <c r="J351" s="47"/>
      <c r="K351" s="47"/>
      <c r="L351" s="41"/>
      <c r="M351" s="41"/>
      <c r="N351" s="41"/>
      <c r="O351" s="41"/>
    </row>
    <row r="352" spans="1:15" x14ac:dyDescent="0.2">
      <c r="A352" s="36"/>
      <c r="B352" s="55"/>
      <c r="C352" s="55"/>
      <c r="D352" s="38"/>
      <c r="E352" s="55"/>
      <c r="F352" s="36"/>
      <c r="G352" s="52"/>
      <c r="H352" s="45"/>
      <c r="I352" s="46"/>
      <c r="J352" s="47"/>
      <c r="K352" s="47"/>
      <c r="L352" s="41"/>
      <c r="M352" s="41"/>
      <c r="N352" s="41"/>
      <c r="O352" s="41"/>
    </row>
    <row r="353" spans="1:15" x14ac:dyDescent="0.2">
      <c r="A353" s="36"/>
      <c r="B353" s="55"/>
      <c r="C353" s="55"/>
      <c r="D353" s="38"/>
      <c r="E353" s="55"/>
      <c r="F353" s="36"/>
      <c r="G353" s="52"/>
      <c r="H353" s="45"/>
      <c r="I353" s="46"/>
      <c r="J353" s="47"/>
      <c r="K353" s="47"/>
      <c r="L353" s="41"/>
      <c r="M353" s="41"/>
      <c r="N353" s="41"/>
      <c r="O353" s="41"/>
    </row>
    <row r="354" spans="1:15" x14ac:dyDescent="0.2">
      <c r="A354" s="36"/>
      <c r="B354" s="55"/>
      <c r="C354" s="55"/>
      <c r="D354" s="38"/>
      <c r="E354" s="55"/>
      <c r="F354" s="36"/>
      <c r="G354" s="52"/>
      <c r="H354" s="45"/>
      <c r="I354" s="46"/>
      <c r="J354" s="47"/>
      <c r="K354" s="47"/>
      <c r="L354" s="41"/>
      <c r="M354" s="41"/>
      <c r="N354" s="41"/>
      <c r="O354" s="41"/>
    </row>
    <row r="355" spans="1:15" x14ac:dyDescent="0.2">
      <c r="A355" s="36"/>
      <c r="B355" s="55"/>
      <c r="C355" s="55"/>
      <c r="D355" s="38"/>
      <c r="E355" s="55"/>
      <c r="F355" s="36"/>
      <c r="G355" s="52"/>
      <c r="H355" s="45"/>
      <c r="I355" s="46"/>
      <c r="J355" s="47"/>
      <c r="K355" s="47"/>
      <c r="L355" s="41"/>
      <c r="M355" s="41"/>
      <c r="N355" s="41"/>
      <c r="O355" s="41"/>
    </row>
    <row r="356" spans="1:15" x14ac:dyDescent="0.2">
      <c r="A356" s="36"/>
      <c r="B356" s="55"/>
      <c r="C356" s="55"/>
      <c r="D356" s="38"/>
      <c r="E356" s="55"/>
      <c r="F356" s="36"/>
      <c r="G356" s="52"/>
      <c r="H356" s="45"/>
      <c r="I356" s="46"/>
      <c r="J356" s="47"/>
      <c r="K356" s="47"/>
      <c r="L356" s="41"/>
      <c r="M356" s="41"/>
      <c r="N356" s="41"/>
      <c r="O356" s="41"/>
    </row>
    <row r="357" spans="1:15" x14ac:dyDescent="0.2">
      <c r="A357" s="36"/>
      <c r="B357" s="37"/>
      <c r="C357" s="37"/>
      <c r="D357" s="38"/>
      <c r="E357" s="37"/>
      <c r="F357" s="40"/>
      <c r="G357" s="38"/>
      <c r="H357" s="38"/>
      <c r="I357" s="38"/>
      <c r="J357" s="39"/>
      <c r="K357" s="39"/>
      <c r="L357" s="41"/>
      <c r="M357" s="41"/>
      <c r="N357" s="41"/>
      <c r="O357" s="41"/>
    </row>
    <row r="358" spans="1:15" x14ac:dyDescent="0.2">
      <c r="A358" s="36"/>
      <c r="B358" s="37"/>
      <c r="C358" s="37"/>
      <c r="D358" s="38"/>
      <c r="E358" s="37"/>
      <c r="F358" s="40"/>
      <c r="G358" s="38"/>
      <c r="H358" s="38"/>
      <c r="I358" s="38"/>
      <c r="J358" s="39"/>
      <c r="K358" s="39"/>
      <c r="L358" s="41"/>
      <c r="M358" s="41"/>
      <c r="N358" s="41"/>
      <c r="O358" s="41"/>
    </row>
    <row r="359" spans="1:15" x14ac:dyDescent="0.2">
      <c r="A359" s="36"/>
      <c r="B359" s="37"/>
      <c r="C359" s="37"/>
      <c r="D359" s="38"/>
      <c r="E359" s="37"/>
      <c r="F359" s="40"/>
      <c r="G359" s="38"/>
      <c r="H359" s="38"/>
      <c r="I359" s="38"/>
      <c r="J359" s="39"/>
      <c r="K359" s="39"/>
      <c r="L359" s="41"/>
      <c r="M359" s="41"/>
      <c r="N359" s="41"/>
      <c r="O359" s="41"/>
    </row>
    <row r="360" spans="1:15" x14ac:dyDescent="0.2">
      <c r="A360" s="36"/>
      <c r="B360" s="37"/>
      <c r="C360" s="37"/>
      <c r="D360" s="38"/>
      <c r="E360" s="37"/>
      <c r="F360" s="40"/>
      <c r="G360" s="38"/>
      <c r="H360" s="38"/>
      <c r="I360" s="38"/>
      <c r="J360" s="39"/>
      <c r="K360" s="39"/>
      <c r="L360" s="41"/>
      <c r="M360" s="41"/>
      <c r="N360" s="41"/>
      <c r="O360" s="41"/>
    </row>
    <row r="361" spans="1:15" x14ac:dyDescent="0.2">
      <c r="A361" s="36"/>
      <c r="B361" s="37"/>
      <c r="C361" s="37"/>
      <c r="D361" s="38"/>
      <c r="E361" s="37"/>
      <c r="F361" s="40"/>
      <c r="G361" s="38"/>
      <c r="H361" s="38"/>
      <c r="I361" s="38"/>
      <c r="J361" s="39"/>
      <c r="K361" s="39"/>
      <c r="L361" s="41"/>
      <c r="M361" s="41"/>
      <c r="N361" s="41"/>
      <c r="O361" s="41"/>
    </row>
    <row r="362" spans="1:15" x14ac:dyDescent="0.2">
      <c r="A362" s="36"/>
      <c r="B362" s="37"/>
      <c r="C362" s="37"/>
      <c r="D362" s="38"/>
      <c r="E362" s="37"/>
      <c r="F362" s="40"/>
      <c r="G362" s="38"/>
      <c r="H362" s="38"/>
      <c r="I362" s="38"/>
      <c r="J362" s="39"/>
      <c r="K362" s="39"/>
      <c r="L362" s="41"/>
      <c r="M362" s="41"/>
      <c r="N362" s="41"/>
      <c r="O362" s="41"/>
    </row>
    <row r="363" spans="1:15" x14ac:dyDescent="0.2">
      <c r="A363" s="36"/>
      <c r="B363" s="37"/>
      <c r="C363" s="37"/>
      <c r="D363" s="38"/>
      <c r="E363" s="37"/>
      <c r="F363" s="40"/>
      <c r="G363" s="38"/>
      <c r="H363" s="38"/>
      <c r="I363" s="38"/>
      <c r="J363" s="39"/>
      <c r="K363" s="39"/>
      <c r="L363" s="41"/>
      <c r="M363" s="41"/>
      <c r="N363" s="41"/>
      <c r="O363" s="41"/>
    </row>
    <row r="364" spans="1:15" x14ac:dyDescent="0.2">
      <c r="A364" s="36"/>
      <c r="B364" s="37"/>
      <c r="C364" s="37"/>
      <c r="D364" s="38"/>
      <c r="E364" s="37"/>
      <c r="F364" s="40"/>
      <c r="G364" s="38"/>
      <c r="H364" s="38"/>
      <c r="I364" s="38"/>
      <c r="J364" s="39"/>
      <c r="K364" s="39"/>
      <c r="L364" s="41"/>
      <c r="M364" s="41"/>
      <c r="N364" s="41"/>
      <c r="O364" s="41"/>
    </row>
    <row r="365" spans="1:15" x14ac:dyDescent="0.2">
      <c r="A365" s="36"/>
      <c r="B365" s="37"/>
      <c r="C365" s="37"/>
      <c r="D365" s="38"/>
      <c r="E365" s="37"/>
      <c r="F365" s="40"/>
      <c r="G365" s="38"/>
      <c r="H365" s="38"/>
      <c r="I365" s="38"/>
      <c r="J365" s="39"/>
      <c r="K365" s="39"/>
      <c r="L365" s="41"/>
      <c r="M365" s="41"/>
      <c r="N365" s="41"/>
      <c r="O365" s="41"/>
    </row>
    <row r="366" spans="1:15" x14ac:dyDescent="0.2">
      <c r="A366" s="36"/>
      <c r="B366" s="37"/>
      <c r="C366" s="37"/>
      <c r="D366" s="38"/>
      <c r="E366" s="37"/>
      <c r="F366" s="40"/>
      <c r="G366" s="38"/>
      <c r="H366" s="38"/>
      <c r="I366" s="38"/>
      <c r="J366" s="39"/>
      <c r="K366" s="39"/>
      <c r="L366" s="41"/>
      <c r="M366" s="41"/>
      <c r="N366" s="41"/>
      <c r="O366" s="41"/>
    </row>
    <row r="367" spans="1:15" x14ac:dyDescent="0.2">
      <c r="A367" s="36"/>
      <c r="B367" s="37"/>
      <c r="C367" s="37"/>
      <c r="D367" s="38"/>
      <c r="E367" s="37"/>
      <c r="F367" s="40"/>
      <c r="G367" s="38"/>
      <c r="H367" s="38"/>
      <c r="I367" s="38"/>
      <c r="J367" s="39"/>
      <c r="K367" s="39"/>
      <c r="L367" s="41"/>
      <c r="M367" s="41"/>
      <c r="N367" s="41"/>
      <c r="O367" s="41"/>
    </row>
    <row r="368" spans="1:15" x14ac:dyDescent="0.2">
      <c r="A368" s="36"/>
      <c r="B368" s="37"/>
      <c r="C368" s="37"/>
      <c r="D368" s="38"/>
      <c r="E368" s="37"/>
      <c r="F368" s="40"/>
      <c r="G368" s="38"/>
      <c r="H368" s="38"/>
      <c r="I368" s="38"/>
      <c r="J368" s="39"/>
      <c r="K368" s="39"/>
      <c r="L368" s="41"/>
      <c r="M368" s="41"/>
      <c r="N368" s="41"/>
      <c r="O368" s="41"/>
    </row>
    <row r="369" spans="1:15" x14ac:dyDescent="0.2">
      <c r="A369" s="36"/>
      <c r="B369" s="37"/>
      <c r="C369" s="37"/>
      <c r="D369" s="38"/>
      <c r="E369" s="37"/>
      <c r="F369" s="40"/>
      <c r="G369" s="38"/>
      <c r="H369" s="38"/>
      <c r="I369" s="38"/>
      <c r="J369" s="39"/>
      <c r="K369" s="39"/>
      <c r="L369" s="41"/>
      <c r="M369" s="41"/>
      <c r="N369" s="41"/>
      <c r="O369" s="41"/>
    </row>
    <row r="370" spans="1:15" x14ac:dyDescent="0.2">
      <c r="A370" s="36"/>
      <c r="B370" s="37"/>
      <c r="C370" s="37"/>
      <c r="D370" s="38"/>
      <c r="E370" s="37"/>
      <c r="F370" s="40"/>
      <c r="G370" s="38"/>
      <c r="H370" s="38"/>
      <c r="I370" s="38"/>
      <c r="J370" s="39"/>
      <c r="K370" s="39"/>
      <c r="L370" s="41"/>
      <c r="M370" s="41"/>
      <c r="N370" s="41"/>
      <c r="O370" s="41"/>
    </row>
    <row r="371" spans="1:15" x14ac:dyDescent="0.2">
      <c r="A371" s="36"/>
      <c r="B371" s="37"/>
      <c r="C371" s="37"/>
      <c r="D371" s="38"/>
      <c r="E371" s="37"/>
      <c r="F371" s="40"/>
      <c r="G371" s="38"/>
      <c r="H371" s="38"/>
      <c r="I371" s="38"/>
      <c r="J371" s="39"/>
      <c r="K371" s="39"/>
      <c r="L371" s="41"/>
      <c r="M371" s="41"/>
      <c r="N371" s="41"/>
      <c r="O371" s="41"/>
    </row>
    <row r="372" spans="1:15" x14ac:dyDescent="0.2">
      <c r="A372" s="36"/>
      <c r="B372" s="37"/>
      <c r="C372" s="37"/>
      <c r="D372" s="38"/>
      <c r="E372" s="37"/>
      <c r="F372" s="40"/>
      <c r="G372" s="38"/>
      <c r="H372" s="38"/>
      <c r="I372" s="38"/>
      <c r="J372" s="39"/>
      <c r="K372" s="39"/>
      <c r="L372" s="41"/>
      <c r="M372" s="41"/>
      <c r="N372" s="41"/>
      <c r="O372" s="41"/>
    </row>
    <row r="373" spans="1:15" x14ac:dyDescent="0.2">
      <c r="A373" s="36"/>
      <c r="B373" s="37"/>
      <c r="C373" s="37"/>
      <c r="D373" s="38"/>
      <c r="E373" s="37"/>
      <c r="F373" s="40"/>
      <c r="G373" s="38"/>
      <c r="H373" s="38"/>
      <c r="I373" s="38"/>
      <c r="J373" s="39"/>
      <c r="K373" s="39"/>
      <c r="L373" s="41"/>
      <c r="M373" s="41"/>
      <c r="N373" s="41"/>
      <c r="O373" s="41"/>
    </row>
    <row r="374" spans="1:15" x14ac:dyDescent="0.2">
      <c r="A374" s="36"/>
      <c r="B374" s="37"/>
      <c r="C374" s="37"/>
      <c r="D374" s="38"/>
      <c r="E374" s="37"/>
      <c r="F374" s="40"/>
      <c r="G374" s="38"/>
      <c r="H374" s="38"/>
      <c r="I374" s="38"/>
      <c r="J374" s="39"/>
      <c r="K374" s="39"/>
      <c r="L374" s="41"/>
      <c r="M374" s="41"/>
      <c r="N374" s="41"/>
      <c r="O374" s="41"/>
    </row>
    <row r="375" spans="1:15" x14ac:dyDescent="0.2">
      <c r="A375" s="36"/>
      <c r="B375" s="37"/>
      <c r="C375" s="37"/>
      <c r="D375" s="38"/>
      <c r="E375" s="37"/>
      <c r="F375" s="40"/>
      <c r="G375" s="38"/>
      <c r="H375" s="38"/>
      <c r="I375" s="38"/>
      <c r="J375" s="39"/>
      <c r="K375" s="39"/>
      <c r="L375" s="41"/>
      <c r="M375" s="41"/>
      <c r="N375" s="41"/>
      <c r="O375" s="41"/>
    </row>
    <row r="376" spans="1:15" x14ac:dyDescent="0.2">
      <c r="A376" s="36"/>
      <c r="B376" s="37"/>
      <c r="C376" s="37"/>
      <c r="D376" s="38"/>
      <c r="E376" s="37"/>
      <c r="F376" s="40"/>
      <c r="G376" s="38"/>
      <c r="H376" s="38"/>
      <c r="I376" s="38"/>
      <c r="J376" s="39"/>
      <c r="K376" s="39"/>
      <c r="L376" s="41"/>
      <c r="M376" s="41"/>
      <c r="N376" s="41"/>
      <c r="O376" s="41"/>
    </row>
    <row r="377" spans="1:15" x14ac:dyDescent="0.2">
      <c r="A377" s="36"/>
      <c r="B377" s="37"/>
      <c r="C377" s="37"/>
      <c r="D377" s="38"/>
      <c r="E377" s="37"/>
      <c r="F377" s="40"/>
      <c r="G377" s="38"/>
      <c r="H377" s="38"/>
      <c r="I377" s="38"/>
      <c r="J377" s="39"/>
      <c r="K377" s="39"/>
      <c r="L377" s="41"/>
      <c r="M377" s="41"/>
      <c r="N377" s="41"/>
      <c r="O377" s="41"/>
    </row>
    <row r="378" spans="1:15" x14ac:dyDescent="0.2">
      <c r="A378" s="36"/>
      <c r="B378" s="37"/>
      <c r="C378" s="37"/>
      <c r="D378" s="38"/>
      <c r="E378" s="37"/>
      <c r="F378" s="40"/>
      <c r="G378" s="38"/>
      <c r="H378" s="38"/>
      <c r="I378" s="38"/>
      <c r="J378" s="39"/>
      <c r="K378" s="39"/>
      <c r="L378" s="41"/>
      <c r="M378" s="41"/>
      <c r="N378" s="41"/>
      <c r="O378" s="41"/>
    </row>
    <row r="379" spans="1:15" x14ac:dyDescent="0.2">
      <c r="A379" s="36"/>
      <c r="B379" s="37"/>
      <c r="C379" s="37"/>
      <c r="D379" s="38"/>
      <c r="E379" s="37"/>
      <c r="F379" s="40"/>
      <c r="G379" s="38"/>
      <c r="H379" s="38"/>
      <c r="I379" s="38"/>
      <c r="J379" s="39"/>
      <c r="K379" s="39"/>
      <c r="L379" s="41"/>
      <c r="M379" s="41"/>
      <c r="N379" s="41"/>
      <c r="O379" s="41"/>
    </row>
    <row r="380" spans="1:15" x14ac:dyDescent="0.2">
      <c r="A380" s="36"/>
      <c r="B380" s="37"/>
      <c r="C380" s="37"/>
      <c r="D380" s="38"/>
      <c r="E380" s="37"/>
      <c r="F380" s="40"/>
      <c r="G380" s="38"/>
      <c r="H380" s="38"/>
      <c r="I380" s="38"/>
      <c r="J380" s="39"/>
      <c r="K380" s="39"/>
      <c r="L380" s="41"/>
      <c r="M380" s="41"/>
      <c r="N380" s="41"/>
      <c r="O380" s="41"/>
    </row>
    <row r="381" spans="1:15" x14ac:dyDescent="0.2">
      <c r="A381" s="36"/>
      <c r="B381" s="37"/>
      <c r="C381" s="37"/>
      <c r="D381" s="38"/>
      <c r="E381" s="37"/>
      <c r="F381" s="40"/>
      <c r="G381" s="38"/>
      <c r="H381" s="38"/>
      <c r="I381" s="38"/>
      <c r="J381" s="39"/>
      <c r="K381" s="39"/>
      <c r="L381" s="41"/>
      <c r="M381" s="41"/>
      <c r="N381" s="41"/>
      <c r="O381" s="41"/>
    </row>
    <row r="382" spans="1:15" x14ac:dyDescent="0.2">
      <c r="A382" s="36"/>
      <c r="B382" s="37"/>
      <c r="C382" s="37"/>
      <c r="D382" s="38"/>
      <c r="E382" s="37"/>
      <c r="F382" s="40"/>
      <c r="G382" s="38"/>
      <c r="H382" s="38"/>
      <c r="I382" s="38"/>
      <c r="J382" s="39"/>
      <c r="K382" s="39"/>
      <c r="L382" s="41"/>
      <c r="M382" s="41"/>
      <c r="N382" s="41"/>
      <c r="O382" s="41"/>
    </row>
    <row r="383" spans="1:15" x14ac:dyDescent="0.2">
      <c r="A383" s="36"/>
      <c r="B383" s="37"/>
      <c r="C383" s="37"/>
      <c r="D383" s="38"/>
      <c r="E383" s="37"/>
      <c r="F383" s="40"/>
      <c r="G383" s="38"/>
      <c r="H383" s="38"/>
      <c r="I383" s="38"/>
      <c r="J383" s="39"/>
      <c r="K383" s="39"/>
      <c r="L383" s="41"/>
      <c r="M383" s="41"/>
      <c r="N383" s="41"/>
      <c r="O383" s="41"/>
    </row>
    <row r="384" spans="1:15" x14ac:dyDescent="0.2">
      <c r="A384" s="36"/>
      <c r="B384" s="37"/>
      <c r="C384" s="37"/>
      <c r="D384" s="38"/>
      <c r="E384" s="37"/>
      <c r="F384" s="40"/>
      <c r="G384" s="38"/>
      <c r="H384" s="38"/>
      <c r="I384" s="38"/>
      <c r="J384" s="39"/>
      <c r="K384" s="39"/>
      <c r="L384" s="41"/>
      <c r="M384" s="41"/>
      <c r="N384" s="41"/>
      <c r="O384" s="41"/>
    </row>
    <row r="385" spans="1:15" x14ac:dyDescent="0.2">
      <c r="A385" s="36"/>
      <c r="B385" s="37"/>
      <c r="C385" s="37"/>
      <c r="D385" s="38"/>
      <c r="E385" s="37"/>
      <c r="F385" s="40"/>
      <c r="G385" s="38"/>
      <c r="H385" s="38"/>
      <c r="I385" s="38"/>
      <c r="J385" s="39"/>
      <c r="K385" s="39"/>
      <c r="L385" s="41"/>
      <c r="M385" s="41"/>
      <c r="N385" s="41"/>
      <c r="O385" s="41"/>
    </row>
    <row r="386" spans="1:15" x14ac:dyDescent="0.2">
      <c r="A386" s="36"/>
      <c r="B386" s="37"/>
      <c r="C386" s="37"/>
      <c r="D386" s="38"/>
      <c r="E386" s="37"/>
      <c r="F386" s="40"/>
      <c r="G386" s="38"/>
      <c r="H386" s="38"/>
      <c r="I386" s="38"/>
      <c r="J386" s="39"/>
      <c r="K386" s="39"/>
      <c r="L386" s="41"/>
      <c r="M386" s="41"/>
      <c r="N386" s="41"/>
      <c r="O386" s="41"/>
    </row>
    <row r="387" spans="1:15" x14ac:dyDescent="0.2">
      <c r="A387" s="36"/>
      <c r="B387" s="37"/>
      <c r="C387" s="37"/>
      <c r="D387" s="38"/>
      <c r="E387" s="37"/>
      <c r="F387" s="40"/>
      <c r="G387" s="38"/>
      <c r="H387" s="38"/>
      <c r="I387" s="38"/>
      <c r="J387" s="39"/>
      <c r="K387" s="39"/>
      <c r="L387" s="41"/>
      <c r="M387" s="41"/>
      <c r="N387" s="41"/>
      <c r="O387" s="41"/>
    </row>
    <row r="388" spans="1:15" x14ac:dyDescent="0.2">
      <c r="A388" s="36"/>
      <c r="B388" s="37"/>
      <c r="C388" s="37"/>
      <c r="D388" s="38"/>
      <c r="E388" s="37"/>
      <c r="F388" s="40"/>
      <c r="G388" s="38"/>
      <c r="H388" s="38"/>
      <c r="I388" s="38"/>
      <c r="J388" s="39"/>
      <c r="K388" s="39"/>
      <c r="L388" s="41"/>
      <c r="M388" s="41"/>
      <c r="N388" s="41"/>
      <c r="O388" s="41"/>
    </row>
    <row r="389" spans="1:15" x14ac:dyDescent="0.2">
      <c r="A389" s="36"/>
      <c r="B389" s="37"/>
      <c r="C389" s="37"/>
      <c r="D389" s="38"/>
      <c r="E389" s="37"/>
      <c r="F389" s="40"/>
      <c r="G389" s="38"/>
      <c r="H389" s="38"/>
      <c r="I389" s="38"/>
      <c r="J389" s="39"/>
      <c r="K389" s="39"/>
      <c r="L389" s="41"/>
      <c r="M389" s="41"/>
      <c r="N389" s="41"/>
      <c r="O389" s="41"/>
    </row>
    <row r="390" spans="1:15" x14ac:dyDescent="0.2">
      <c r="A390" s="36"/>
      <c r="B390" s="37"/>
      <c r="C390" s="37"/>
      <c r="D390" s="38"/>
      <c r="E390" s="37"/>
      <c r="F390" s="40"/>
      <c r="G390" s="38"/>
      <c r="H390" s="38"/>
      <c r="I390" s="38"/>
      <c r="J390" s="39"/>
      <c r="K390" s="39"/>
      <c r="L390" s="41"/>
      <c r="M390" s="41"/>
      <c r="N390" s="41"/>
      <c r="O390" s="41"/>
    </row>
    <row r="391" spans="1:15" x14ac:dyDescent="0.2">
      <c r="A391" s="36"/>
      <c r="B391" s="37"/>
      <c r="C391" s="37"/>
      <c r="D391" s="38"/>
      <c r="E391" s="37"/>
      <c r="F391" s="40"/>
      <c r="G391" s="38"/>
      <c r="H391" s="38"/>
      <c r="I391" s="38"/>
      <c r="J391" s="39"/>
      <c r="K391" s="39"/>
      <c r="L391" s="41"/>
      <c r="M391" s="41"/>
      <c r="N391" s="41"/>
      <c r="O391" s="41"/>
    </row>
    <row r="392" spans="1:15" x14ac:dyDescent="0.2">
      <c r="A392" s="36"/>
      <c r="B392" s="37"/>
      <c r="C392" s="37"/>
      <c r="D392" s="38"/>
      <c r="E392" s="37"/>
      <c r="F392" s="40"/>
      <c r="G392" s="38"/>
      <c r="H392" s="38"/>
      <c r="I392" s="38"/>
      <c r="J392" s="39"/>
      <c r="K392" s="39"/>
      <c r="L392" s="41"/>
      <c r="M392" s="41"/>
      <c r="N392" s="41"/>
      <c r="O392" s="41"/>
    </row>
    <row r="393" spans="1:15" x14ac:dyDescent="0.2">
      <c r="A393" s="36"/>
      <c r="B393" s="37"/>
      <c r="C393" s="37"/>
      <c r="D393" s="38"/>
      <c r="E393" s="37"/>
      <c r="F393" s="40"/>
      <c r="G393" s="38"/>
      <c r="H393" s="38"/>
      <c r="I393" s="38"/>
      <c r="J393" s="39"/>
      <c r="K393" s="39"/>
      <c r="L393" s="41"/>
      <c r="M393" s="41"/>
      <c r="N393" s="41"/>
      <c r="O393" s="41"/>
    </row>
    <row r="394" spans="1:15" x14ac:dyDescent="0.2">
      <c r="A394" s="36"/>
      <c r="B394" s="37"/>
      <c r="C394" s="37"/>
      <c r="D394" s="38"/>
      <c r="E394" s="37"/>
      <c r="F394" s="40"/>
      <c r="G394" s="38"/>
      <c r="H394" s="38"/>
      <c r="I394" s="38"/>
      <c r="J394" s="39"/>
      <c r="K394" s="39"/>
      <c r="L394" s="41"/>
      <c r="M394" s="41"/>
      <c r="N394" s="41"/>
      <c r="O394" s="41"/>
    </row>
    <row r="395" spans="1:15" x14ac:dyDescent="0.2">
      <c r="A395" s="36"/>
      <c r="B395" s="37"/>
      <c r="C395" s="37"/>
      <c r="D395" s="38"/>
      <c r="E395" s="37"/>
      <c r="F395" s="40"/>
      <c r="G395" s="38"/>
      <c r="H395" s="38"/>
      <c r="I395" s="38"/>
      <c r="J395" s="39"/>
      <c r="K395" s="39"/>
      <c r="L395" s="41"/>
      <c r="M395" s="41"/>
      <c r="N395" s="41"/>
      <c r="O395" s="41"/>
    </row>
    <row r="396" spans="1:15" x14ac:dyDescent="0.2">
      <c r="A396" s="36"/>
      <c r="B396" s="37"/>
      <c r="C396" s="37"/>
      <c r="D396" s="38"/>
      <c r="E396" s="37"/>
      <c r="F396" s="40"/>
      <c r="G396" s="38"/>
      <c r="H396" s="38"/>
      <c r="I396" s="38"/>
      <c r="J396" s="39"/>
      <c r="K396" s="39"/>
      <c r="L396" s="41"/>
      <c r="M396" s="41"/>
      <c r="N396" s="41"/>
      <c r="O396" s="41"/>
    </row>
    <row r="397" spans="1:15" x14ac:dyDescent="0.2">
      <c r="A397" s="36"/>
      <c r="B397" s="37"/>
      <c r="C397" s="37"/>
      <c r="D397" s="38"/>
      <c r="E397" s="37"/>
      <c r="F397" s="40"/>
      <c r="G397" s="38"/>
      <c r="H397" s="38"/>
      <c r="I397" s="38"/>
      <c r="J397" s="39"/>
      <c r="K397" s="39"/>
      <c r="L397" s="41"/>
      <c r="M397" s="41"/>
      <c r="N397" s="41"/>
      <c r="O397" s="41"/>
    </row>
    <row r="398" spans="1:15" x14ac:dyDescent="0.2">
      <c r="A398" s="36"/>
      <c r="B398" s="37"/>
      <c r="C398" s="37"/>
      <c r="D398" s="38"/>
      <c r="E398" s="37"/>
      <c r="F398" s="40"/>
      <c r="G398" s="38"/>
      <c r="H398" s="38"/>
      <c r="I398" s="38"/>
      <c r="J398" s="39"/>
      <c r="K398" s="39"/>
      <c r="L398" s="41"/>
      <c r="M398" s="41"/>
      <c r="N398" s="41"/>
      <c r="O398" s="41"/>
    </row>
    <row r="399" spans="1:15" x14ac:dyDescent="0.2">
      <c r="A399" s="36"/>
      <c r="B399" s="37"/>
      <c r="C399" s="37"/>
      <c r="D399" s="38"/>
      <c r="E399" s="37"/>
      <c r="F399" s="40"/>
      <c r="G399" s="38"/>
      <c r="H399" s="38"/>
      <c r="I399" s="38"/>
      <c r="J399" s="39"/>
      <c r="K399" s="39"/>
      <c r="L399" s="41"/>
      <c r="M399" s="41"/>
      <c r="N399" s="41"/>
      <c r="O399" s="41"/>
    </row>
    <row r="400" spans="1:15" x14ac:dyDescent="0.2">
      <c r="A400" s="36"/>
      <c r="B400" s="37"/>
      <c r="C400" s="37"/>
      <c r="D400" s="38"/>
      <c r="E400" s="37"/>
      <c r="F400" s="40"/>
      <c r="G400" s="38"/>
      <c r="H400" s="38"/>
      <c r="I400" s="38"/>
      <c r="J400" s="39"/>
      <c r="K400" s="39"/>
      <c r="L400" s="41"/>
      <c r="M400" s="41"/>
      <c r="N400" s="41"/>
      <c r="O400" s="41"/>
    </row>
    <row r="401" spans="1:15" x14ac:dyDescent="0.2">
      <c r="A401" s="36"/>
      <c r="B401" s="37"/>
      <c r="C401" s="37"/>
      <c r="D401" s="38"/>
      <c r="E401" s="37"/>
      <c r="F401" s="40"/>
      <c r="G401" s="38"/>
      <c r="H401" s="38"/>
      <c r="I401" s="38"/>
      <c r="J401" s="39"/>
      <c r="K401" s="39"/>
      <c r="L401" s="41"/>
      <c r="M401" s="41"/>
      <c r="N401" s="41"/>
      <c r="O401" s="41"/>
    </row>
    <row r="402" spans="1:15" x14ac:dyDescent="0.2">
      <c r="A402" s="36"/>
      <c r="B402" s="37"/>
      <c r="C402" s="37"/>
      <c r="D402" s="38"/>
      <c r="E402" s="37"/>
      <c r="F402" s="40"/>
      <c r="G402" s="38"/>
      <c r="H402" s="38"/>
      <c r="I402" s="38"/>
      <c r="J402" s="39"/>
      <c r="K402" s="39"/>
      <c r="L402" s="41"/>
      <c r="M402" s="41"/>
      <c r="N402" s="41"/>
      <c r="O402" s="41"/>
    </row>
    <row r="403" spans="1:15" x14ac:dyDescent="0.2">
      <c r="A403" s="36"/>
      <c r="B403" s="37"/>
      <c r="C403" s="37"/>
      <c r="D403" s="38"/>
      <c r="E403" s="37"/>
      <c r="F403" s="40"/>
      <c r="G403" s="38"/>
      <c r="H403" s="38"/>
      <c r="I403" s="38"/>
      <c r="J403" s="39"/>
      <c r="K403" s="39"/>
      <c r="L403" s="41"/>
      <c r="M403" s="41"/>
      <c r="N403" s="41"/>
      <c r="O403" s="41"/>
    </row>
    <row r="404" spans="1:15" x14ac:dyDescent="0.2">
      <c r="A404" s="36"/>
      <c r="B404" s="37"/>
      <c r="C404" s="37"/>
      <c r="D404" s="38"/>
      <c r="E404" s="37"/>
      <c r="F404" s="40"/>
      <c r="G404" s="38"/>
      <c r="H404" s="38"/>
      <c r="I404" s="38"/>
      <c r="J404" s="39"/>
      <c r="K404" s="39"/>
      <c r="L404" s="41"/>
      <c r="M404" s="41"/>
      <c r="N404" s="41"/>
      <c r="O404" s="41"/>
    </row>
    <row r="405" spans="1:15" x14ac:dyDescent="0.2">
      <c r="A405" s="36"/>
      <c r="B405" s="37"/>
      <c r="C405" s="37"/>
      <c r="D405" s="38"/>
      <c r="E405" s="37"/>
      <c r="F405" s="40"/>
      <c r="G405" s="38"/>
      <c r="H405" s="38"/>
      <c r="I405" s="38"/>
      <c r="J405" s="39"/>
      <c r="K405" s="39"/>
      <c r="L405" s="41"/>
      <c r="M405" s="41"/>
      <c r="N405" s="41"/>
      <c r="O405" s="41"/>
    </row>
    <row r="406" spans="1:15" x14ac:dyDescent="0.2">
      <c r="A406" s="36"/>
      <c r="B406" s="37"/>
      <c r="C406" s="37"/>
      <c r="D406" s="38"/>
      <c r="E406" s="37"/>
      <c r="F406" s="40"/>
      <c r="G406" s="38"/>
      <c r="H406" s="38"/>
      <c r="I406" s="38"/>
      <c r="J406" s="39"/>
      <c r="K406" s="39"/>
      <c r="L406" s="41"/>
      <c r="M406" s="41"/>
      <c r="N406" s="41"/>
      <c r="O406" s="41"/>
    </row>
    <row r="407" spans="1:15" x14ac:dyDescent="0.2">
      <c r="A407" s="36"/>
      <c r="B407" s="37"/>
      <c r="C407" s="37"/>
      <c r="D407" s="38"/>
      <c r="E407" s="37"/>
      <c r="F407" s="40"/>
      <c r="G407" s="38"/>
      <c r="H407" s="38"/>
      <c r="I407" s="38"/>
      <c r="J407" s="39"/>
      <c r="K407" s="39"/>
      <c r="L407" s="41"/>
      <c r="M407" s="41"/>
      <c r="N407" s="41"/>
      <c r="O407" s="41"/>
    </row>
    <row r="408" spans="1:15" x14ac:dyDescent="0.2">
      <c r="A408" s="36"/>
      <c r="B408" s="37"/>
      <c r="C408" s="37"/>
      <c r="D408" s="38"/>
      <c r="E408" s="37"/>
      <c r="F408" s="40"/>
      <c r="G408" s="38"/>
      <c r="H408" s="38"/>
      <c r="I408" s="38"/>
      <c r="J408" s="39"/>
      <c r="K408" s="39"/>
      <c r="L408" s="41"/>
      <c r="M408" s="41"/>
      <c r="N408" s="41"/>
      <c r="O408" s="41"/>
    </row>
    <row r="409" spans="1:15" x14ac:dyDescent="0.2">
      <c r="A409" s="36"/>
      <c r="B409" s="37"/>
      <c r="C409" s="37"/>
      <c r="D409" s="38"/>
      <c r="E409" s="37"/>
      <c r="F409" s="40"/>
      <c r="G409" s="38"/>
      <c r="H409" s="38"/>
      <c r="I409" s="38"/>
      <c r="J409" s="39"/>
      <c r="K409" s="39"/>
      <c r="L409" s="41"/>
      <c r="M409" s="41"/>
      <c r="N409" s="41"/>
      <c r="O409" s="41"/>
    </row>
    <row r="410" spans="1:15" x14ac:dyDescent="0.2">
      <c r="A410" s="36"/>
      <c r="B410" s="37"/>
      <c r="C410" s="37"/>
      <c r="D410" s="38"/>
      <c r="E410" s="37"/>
      <c r="F410" s="40"/>
      <c r="G410" s="38"/>
      <c r="H410" s="38"/>
      <c r="I410" s="38"/>
      <c r="J410" s="39"/>
      <c r="K410" s="39"/>
      <c r="L410" s="41"/>
      <c r="M410" s="41"/>
      <c r="N410" s="41"/>
      <c r="O410" s="41"/>
    </row>
    <row r="411" spans="1:15" x14ac:dyDescent="0.2">
      <c r="A411" s="36"/>
      <c r="B411" s="37"/>
      <c r="C411" s="37"/>
      <c r="D411" s="38"/>
      <c r="E411" s="37"/>
      <c r="F411" s="40"/>
      <c r="G411" s="38"/>
      <c r="H411" s="38"/>
      <c r="I411" s="38"/>
      <c r="J411" s="39"/>
      <c r="K411" s="39"/>
      <c r="L411" s="41"/>
      <c r="M411" s="41"/>
      <c r="N411" s="41"/>
      <c r="O411" s="41"/>
    </row>
    <row r="412" spans="1:15" x14ac:dyDescent="0.2">
      <c r="A412" s="36"/>
      <c r="B412" s="37"/>
      <c r="C412" s="37"/>
      <c r="D412" s="38"/>
      <c r="E412" s="37"/>
      <c r="F412" s="40"/>
      <c r="G412" s="38"/>
      <c r="H412" s="38"/>
      <c r="I412" s="38"/>
      <c r="J412" s="39"/>
      <c r="K412" s="39"/>
      <c r="L412" s="41"/>
      <c r="M412" s="41"/>
      <c r="N412" s="41"/>
      <c r="O412" s="41"/>
    </row>
    <row r="413" spans="1:15" x14ac:dyDescent="0.2">
      <c r="A413" s="36"/>
      <c r="B413" s="37"/>
      <c r="C413" s="37"/>
      <c r="D413" s="38"/>
      <c r="E413" s="37"/>
      <c r="F413" s="40"/>
      <c r="G413" s="38"/>
      <c r="H413" s="38"/>
      <c r="I413" s="38"/>
      <c r="J413" s="39"/>
      <c r="K413" s="39"/>
      <c r="L413" s="41"/>
      <c r="M413" s="41"/>
      <c r="N413" s="41"/>
      <c r="O413" s="41"/>
    </row>
    <row r="414" spans="1:15" x14ac:dyDescent="0.2">
      <c r="A414" s="36"/>
      <c r="B414" s="37"/>
      <c r="C414" s="37"/>
      <c r="D414" s="38"/>
      <c r="E414" s="37"/>
      <c r="F414" s="40"/>
      <c r="G414" s="38"/>
      <c r="H414" s="38"/>
      <c r="I414" s="38"/>
      <c r="J414" s="39"/>
      <c r="K414" s="39"/>
      <c r="L414" s="41"/>
      <c r="M414" s="41"/>
      <c r="N414" s="41"/>
      <c r="O414" s="41"/>
    </row>
    <row r="415" spans="1:15" x14ac:dyDescent="0.2">
      <c r="A415" s="36"/>
      <c r="B415" s="37"/>
      <c r="C415" s="37"/>
      <c r="D415" s="38"/>
      <c r="E415" s="37"/>
      <c r="F415" s="40"/>
      <c r="G415" s="38"/>
      <c r="H415" s="38"/>
      <c r="I415" s="38"/>
      <c r="J415" s="39"/>
      <c r="K415" s="39"/>
      <c r="L415" s="41"/>
      <c r="M415" s="41"/>
      <c r="N415" s="41"/>
      <c r="O415" s="41"/>
    </row>
    <row r="416" spans="1:15" x14ac:dyDescent="0.2">
      <c r="A416" s="36"/>
      <c r="B416" s="37"/>
      <c r="C416" s="37"/>
      <c r="D416" s="38"/>
      <c r="E416" s="37"/>
      <c r="F416" s="40"/>
      <c r="G416" s="38"/>
      <c r="H416" s="38"/>
      <c r="I416" s="38"/>
      <c r="J416" s="39"/>
      <c r="K416" s="39"/>
      <c r="L416" s="41"/>
      <c r="M416" s="41"/>
      <c r="N416" s="41"/>
      <c r="O416" s="41"/>
    </row>
    <row r="417" spans="1:15" x14ac:dyDescent="0.2">
      <c r="A417" s="36"/>
      <c r="B417" s="37"/>
      <c r="C417" s="37"/>
      <c r="D417" s="38"/>
      <c r="E417" s="37"/>
      <c r="F417" s="40"/>
      <c r="G417" s="38"/>
      <c r="H417" s="38"/>
      <c r="I417" s="38"/>
      <c r="J417" s="39"/>
      <c r="K417" s="39"/>
      <c r="L417" s="41"/>
      <c r="M417" s="41"/>
      <c r="N417" s="41"/>
      <c r="O417" s="41"/>
    </row>
    <row r="418" spans="1:15" x14ac:dyDescent="0.2">
      <c r="A418" s="36"/>
      <c r="B418" s="37"/>
      <c r="C418" s="37"/>
      <c r="D418" s="38"/>
      <c r="E418" s="37"/>
      <c r="F418" s="40"/>
      <c r="G418" s="38"/>
      <c r="H418" s="38"/>
      <c r="I418" s="38"/>
      <c r="J418" s="39"/>
      <c r="K418" s="39"/>
      <c r="L418" s="41"/>
      <c r="M418" s="41"/>
      <c r="N418" s="41"/>
      <c r="O418" s="41"/>
    </row>
    <row r="419" spans="1:15" x14ac:dyDescent="0.2">
      <c r="A419" s="36"/>
      <c r="B419" s="37"/>
      <c r="C419" s="37"/>
      <c r="D419" s="38"/>
      <c r="E419" s="37"/>
      <c r="F419" s="40"/>
      <c r="G419" s="38"/>
      <c r="H419" s="38"/>
      <c r="I419" s="38"/>
      <c r="J419" s="39"/>
      <c r="K419" s="39"/>
      <c r="L419" s="41"/>
      <c r="M419" s="41"/>
      <c r="N419" s="41"/>
      <c r="O419" s="41"/>
    </row>
    <row r="420" spans="1:15" x14ac:dyDescent="0.2">
      <c r="A420" s="36"/>
      <c r="B420" s="37"/>
      <c r="C420" s="37"/>
      <c r="D420" s="38"/>
      <c r="E420" s="37"/>
      <c r="F420" s="40"/>
      <c r="G420" s="38"/>
      <c r="H420" s="38"/>
      <c r="I420" s="38"/>
      <c r="J420" s="39"/>
      <c r="K420" s="39"/>
      <c r="L420" s="41"/>
      <c r="M420" s="41"/>
      <c r="N420" s="41"/>
      <c r="O420" s="41"/>
    </row>
    <row r="421" spans="1:15" x14ac:dyDescent="0.2">
      <c r="A421" s="36"/>
      <c r="B421" s="37"/>
      <c r="C421" s="37"/>
      <c r="D421" s="38"/>
      <c r="E421" s="37"/>
      <c r="F421" s="40"/>
      <c r="G421" s="38"/>
      <c r="H421" s="38"/>
      <c r="I421" s="38"/>
      <c r="J421" s="39"/>
      <c r="K421" s="39"/>
      <c r="L421" s="41"/>
      <c r="M421" s="41"/>
      <c r="N421" s="41"/>
      <c r="O421" s="41"/>
    </row>
    <row r="422" spans="1:15" x14ac:dyDescent="0.2">
      <c r="A422" s="36"/>
      <c r="B422" s="37"/>
      <c r="C422" s="37"/>
      <c r="D422" s="38"/>
      <c r="E422" s="37"/>
      <c r="F422" s="40"/>
      <c r="G422" s="38"/>
      <c r="H422" s="38"/>
      <c r="I422" s="38"/>
      <c r="J422" s="39"/>
      <c r="K422" s="39"/>
      <c r="L422" s="41"/>
      <c r="M422" s="41"/>
      <c r="N422" s="41"/>
      <c r="O422" s="41"/>
    </row>
    <row r="423" spans="1:15" x14ac:dyDescent="0.2">
      <c r="A423" s="36"/>
      <c r="B423" s="37"/>
      <c r="C423" s="37"/>
      <c r="D423" s="38"/>
      <c r="E423" s="37"/>
      <c r="F423" s="40"/>
      <c r="G423" s="38"/>
      <c r="H423" s="38"/>
      <c r="I423" s="38"/>
      <c r="J423" s="39"/>
      <c r="K423" s="39"/>
      <c r="L423" s="41"/>
      <c r="M423" s="41"/>
      <c r="N423" s="41"/>
      <c r="O423" s="41"/>
    </row>
    <row r="424" spans="1:15" x14ac:dyDescent="0.2">
      <c r="A424" s="36"/>
      <c r="B424" s="37"/>
      <c r="C424" s="37"/>
      <c r="D424" s="38"/>
      <c r="E424" s="37"/>
      <c r="F424" s="40"/>
      <c r="G424" s="38"/>
      <c r="H424" s="38"/>
      <c r="I424" s="38"/>
      <c r="J424" s="39"/>
      <c r="K424" s="39"/>
      <c r="L424" s="41"/>
      <c r="M424" s="41"/>
      <c r="N424" s="41"/>
      <c r="O424" s="41"/>
    </row>
    <row r="425" spans="1:15" x14ac:dyDescent="0.2">
      <c r="A425" s="36"/>
      <c r="B425" s="37"/>
      <c r="C425" s="37"/>
      <c r="D425" s="38"/>
      <c r="E425" s="37"/>
      <c r="F425" s="40"/>
      <c r="G425" s="38"/>
      <c r="H425" s="38"/>
      <c r="I425" s="38"/>
      <c r="J425" s="39"/>
      <c r="K425" s="39"/>
      <c r="L425" s="41"/>
      <c r="M425" s="41"/>
      <c r="N425" s="41"/>
      <c r="O425" s="41"/>
    </row>
    <row r="426" spans="1:15" x14ac:dyDescent="0.2">
      <c r="A426" s="36"/>
      <c r="B426" s="37"/>
      <c r="C426" s="37"/>
      <c r="D426" s="38"/>
      <c r="E426" s="37"/>
      <c r="F426" s="40"/>
      <c r="G426" s="38"/>
      <c r="H426" s="38"/>
      <c r="I426" s="38"/>
      <c r="J426" s="39"/>
      <c r="K426" s="39"/>
      <c r="L426" s="41"/>
      <c r="M426" s="41"/>
      <c r="N426" s="41"/>
      <c r="O426" s="41"/>
    </row>
    <row r="427" spans="1:15" x14ac:dyDescent="0.2">
      <c r="A427" s="36"/>
      <c r="B427" s="37"/>
      <c r="C427" s="37"/>
      <c r="D427" s="38"/>
      <c r="E427" s="37"/>
      <c r="F427" s="40"/>
      <c r="G427" s="38"/>
      <c r="H427" s="38"/>
      <c r="I427" s="38"/>
      <c r="J427" s="39"/>
      <c r="K427" s="39"/>
      <c r="L427" s="41"/>
      <c r="M427" s="41"/>
      <c r="N427" s="41"/>
      <c r="O427" s="41"/>
    </row>
    <row r="428" spans="1:15" x14ac:dyDescent="0.2">
      <c r="A428" s="36"/>
      <c r="B428" s="37"/>
      <c r="C428" s="37"/>
      <c r="D428" s="38"/>
      <c r="E428" s="37"/>
      <c r="F428" s="40"/>
      <c r="G428" s="38"/>
      <c r="H428" s="38"/>
      <c r="I428" s="38"/>
      <c r="J428" s="39"/>
      <c r="K428" s="39"/>
      <c r="L428" s="41"/>
      <c r="M428" s="41"/>
      <c r="N428" s="41"/>
      <c r="O428" s="41"/>
    </row>
    <row r="429" spans="1:15" x14ac:dyDescent="0.2">
      <c r="A429" s="36"/>
      <c r="B429" s="37"/>
      <c r="C429" s="37"/>
      <c r="D429" s="38"/>
      <c r="E429" s="37"/>
      <c r="F429" s="40"/>
      <c r="G429" s="38"/>
      <c r="H429" s="38"/>
      <c r="I429" s="38"/>
      <c r="J429" s="39"/>
      <c r="K429" s="39"/>
      <c r="L429" s="41"/>
      <c r="M429" s="41"/>
      <c r="N429" s="41"/>
      <c r="O429" s="41"/>
    </row>
    <row r="430" spans="1:15" x14ac:dyDescent="0.2">
      <c r="A430" s="36"/>
      <c r="B430" s="37"/>
      <c r="C430" s="37"/>
      <c r="D430" s="38"/>
      <c r="E430" s="37"/>
      <c r="F430" s="40"/>
      <c r="G430" s="38"/>
      <c r="H430" s="38"/>
      <c r="I430" s="38"/>
      <c r="J430" s="39"/>
      <c r="K430" s="39"/>
      <c r="L430" s="41"/>
      <c r="M430" s="41"/>
      <c r="N430" s="41"/>
      <c r="O430" s="41"/>
    </row>
    <row r="431" spans="1:15" x14ac:dyDescent="0.2">
      <c r="A431" s="36"/>
      <c r="B431" s="37"/>
      <c r="C431" s="37"/>
      <c r="D431" s="38"/>
      <c r="E431" s="37"/>
      <c r="F431" s="40"/>
      <c r="G431" s="38"/>
      <c r="H431" s="38"/>
      <c r="I431" s="38"/>
      <c r="J431" s="39"/>
      <c r="K431" s="39"/>
      <c r="L431" s="41"/>
      <c r="M431" s="41"/>
      <c r="N431" s="41"/>
      <c r="O431" s="41"/>
    </row>
    <row r="432" spans="1:15" x14ac:dyDescent="0.2">
      <c r="A432" s="36"/>
      <c r="B432" s="37"/>
      <c r="C432" s="37"/>
      <c r="D432" s="38"/>
      <c r="E432" s="37"/>
      <c r="F432" s="40"/>
      <c r="G432" s="38"/>
      <c r="H432" s="38"/>
      <c r="I432" s="38"/>
      <c r="J432" s="39"/>
      <c r="K432" s="39"/>
      <c r="L432" s="41"/>
      <c r="M432" s="41"/>
      <c r="N432" s="41"/>
      <c r="O432" s="41"/>
    </row>
    <row r="433" spans="1:15" x14ac:dyDescent="0.2">
      <c r="A433" s="36"/>
      <c r="B433" s="48"/>
      <c r="C433" s="48"/>
      <c r="D433" s="38"/>
      <c r="E433" s="48"/>
      <c r="F433" s="36"/>
      <c r="G433" s="38"/>
      <c r="H433" s="38"/>
      <c r="I433" s="49"/>
      <c r="J433" s="47"/>
      <c r="K433" s="47"/>
      <c r="L433" s="41"/>
      <c r="M433" s="41"/>
      <c r="N433" s="41"/>
      <c r="O433" s="41"/>
    </row>
    <row r="434" spans="1:15" x14ac:dyDescent="0.2">
      <c r="A434" s="36"/>
      <c r="B434" s="37"/>
      <c r="C434" s="37"/>
      <c r="D434" s="38"/>
      <c r="E434" s="37"/>
      <c r="F434" s="40"/>
      <c r="G434" s="38"/>
      <c r="H434" s="38"/>
      <c r="I434" s="38"/>
      <c r="J434" s="39"/>
      <c r="K434" s="39"/>
      <c r="L434" s="41"/>
      <c r="M434" s="41"/>
      <c r="N434" s="41"/>
      <c r="O434" s="41"/>
    </row>
    <row r="435" spans="1:15" x14ac:dyDescent="0.2">
      <c r="A435" s="36"/>
      <c r="B435" s="37"/>
      <c r="C435" s="37"/>
      <c r="D435" s="38"/>
      <c r="E435" s="37"/>
      <c r="F435" s="40"/>
      <c r="G435" s="38"/>
      <c r="H435" s="38"/>
      <c r="I435" s="38"/>
      <c r="J435" s="39"/>
      <c r="K435" s="39"/>
      <c r="L435" s="41"/>
      <c r="M435" s="41"/>
      <c r="N435" s="41"/>
      <c r="O435" s="41"/>
    </row>
    <row r="436" spans="1:15" x14ac:dyDescent="0.2">
      <c r="A436" s="36"/>
      <c r="B436" s="37"/>
      <c r="C436" s="37"/>
      <c r="D436" s="38"/>
      <c r="E436" s="37"/>
      <c r="F436" s="40"/>
      <c r="G436" s="38"/>
      <c r="H436" s="38"/>
      <c r="I436" s="38"/>
      <c r="J436" s="39"/>
      <c r="K436" s="39"/>
      <c r="L436" s="41"/>
      <c r="M436" s="41"/>
      <c r="N436" s="41"/>
      <c r="O436" s="41"/>
    </row>
    <row r="437" spans="1:15" x14ac:dyDescent="0.2">
      <c r="A437" s="36"/>
      <c r="B437" s="37"/>
      <c r="C437" s="37"/>
      <c r="D437" s="38"/>
      <c r="E437" s="37"/>
      <c r="F437" s="40"/>
      <c r="G437" s="38"/>
      <c r="H437" s="38"/>
      <c r="I437" s="38"/>
      <c r="J437" s="39"/>
      <c r="K437" s="39"/>
      <c r="L437" s="41"/>
      <c r="M437" s="41"/>
      <c r="N437" s="41"/>
      <c r="O437" s="41"/>
    </row>
    <row r="438" spans="1:15" x14ac:dyDescent="0.2">
      <c r="A438" s="36"/>
      <c r="B438" s="37"/>
      <c r="C438" s="37"/>
      <c r="D438" s="38"/>
      <c r="E438" s="37"/>
      <c r="F438" s="40"/>
      <c r="G438" s="38"/>
      <c r="H438" s="38"/>
      <c r="I438" s="38"/>
      <c r="J438" s="39"/>
      <c r="K438" s="39"/>
      <c r="L438" s="41"/>
      <c r="M438" s="41"/>
      <c r="N438" s="41"/>
      <c r="O438" s="41"/>
    </row>
    <row r="439" spans="1:15" x14ac:dyDescent="0.2">
      <c r="A439" s="36"/>
      <c r="B439" s="37"/>
      <c r="C439" s="37"/>
      <c r="D439" s="38"/>
      <c r="E439" s="37"/>
      <c r="F439" s="40"/>
      <c r="G439" s="38"/>
      <c r="H439" s="38"/>
      <c r="I439" s="38"/>
      <c r="J439" s="39"/>
      <c r="K439" s="39"/>
      <c r="L439" s="41"/>
      <c r="M439" s="41"/>
      <c r="N439" s="41"/>
      <c r="O439" s="41"/>
    </row>
    <row r="440" spans="1:15" x14ac:dyDescent="0.2">
      <c r="A440" s="36"/>
      <c r="B440" s="37"/>
      <c r="C440" s="37"/>
      <c r="D440" s="38"/>
      <c r="E440" s="37"/>
      <c r="F440" s="40"/>
      <c r="G440" s="38"/>
      <c r="H440" s="38"/>
      <c r="I440" s="38"/>
      <c r="J440" s="39"/>
      <c r="K440" s="39"/>
      <c r="L440" s="41"/>
      <c r="M440" s="41"/>
      <c r="N440" s="41"/>
      <c r="O440" s="41"/>
    </row>
    <row r="441" spans="1:15" x14ac:dyDescent="0.2">
      <c r="A441" s="36"/>
      <c r="B441" s="37"/>
      <c r="C441" s="37"/>
      <c r="D441" s="38"/>
      <c r="E441" s="37"/>
      <c r="F441" s="40"/>
      <c r="G441" s="38"/>
      <c r="H441" s="38"/>
      <c r="I441" s="38"/>
      <c r="J441" s="39"/>
      <c r="K441" s="39"/>
      <c r="L441" s="41"/>
      <c r="M441" s="41"/>
      <c r="N441" s="41"/>
      <c r="O441" s="41"/>
    </row>
    <row r="442" spans="1:15" x14ac:dyDescent="0.2">
      <c r="A442" s="36"/>
      <c r="B442" s="37"/>
      <c r="C442" s="37"/>
      <c r="D442" s="38"/>
      <c r="E442" s="37"/>
      <c r="F442" s="40"/>
      <c r="G442" s="38"/>
      <c r="H442" s="38"/>
      <c r="I442" s="38"/>
      <c r="J442" s="39"/>
      <c r="K442" s="39"/>
      <c r="L442" s="41"/>
      <c r="M442" s="41"/>
      <c r="N442" s="41"/>
      <c r="O442" s="41"/>
    </row>
    <row r="443" spans="1:15" x14ac:dyDescent="0.2">
      <c r="A443" s="36"/>
      <c r="B443" s="37"/>
      <c r="C443" s="37"/>
      <c r="D443" s="38"/>
      <c r="E443" s="37"/>
      <c r="F443" s="40"/>
      <c r="G443" s="38"/>
      <c r="H443" s="38"/>
      <c r="I443" s="38"/>
      <c r="J443" s="39"/>
      <c r="K443" s="39"/>
      <c r="L443" s="41"/>
      <c r="M443" s="41"/>
      <c r="N443" s="41"/>
      <c r="O443" s="41"/>
    </row>
    <row r="444" spans="1:15" x14ac:dyDescent="0.2">
      <c r="A444" s="36"/>
      <c r="B444" s="37"/>
      <c r="C444" s="37"/>
      <c r="D444" s="38"/>
      <c r="E444" s="37"/>
      <c r="F444" s="40"/>
      <c r="G444" s="38"/>
      <c r="H444" s="38"/>
      <c r="I444" s="38"/>
      <c r="J444" s="39"/>
      <c r="K444" s="39"/>
      <c r="L444" s="41"/>
      <c r="M444" s="41"/>
      <c r="N444" s="41"/>
      <c r="O444" s="41"/>
    </row>
    <row r="445" spans="1:15" x14ac:dyDescent="0.2">
      <c r="A445" s="36"/>
      <c r="B445" s="37"/>
      <c r="C445" s="37"/>
      <c r="D445" s="38"/>
      <c r="E445" s="37"/>
      <c r="F445" s="40"/>
      <c r="G445" s="38"/>
      <c r="H445" s="38"/>
      <c r="I445" s="38"/>
      <c r="J445" s="39"/>
      <c r="K445" s="39"/>
      <c r="L445" s="41"/>
      <c r="M445" s="41"/>
      <c r="N445" s="41"/>
      <c r="O445" s="41"/>
    </row>
    <row r="446" spans="1:15" x14ac:dyDescent="0.2">
      <c r="A446" s="36"/>
      <c r="B446" s="37"/>
      <c r="C446" s="37"/>
      <c r="D446" s="38"/>
      <c r="E446" s="37"/>
      <c r="F446" s="40"/>
      <c r="G446" s="38"/>
      <c r="H446" s="38"/>
      <c r="I446" s="38"/>
      <c r="J446" s="39"/>
      <c r="K446" s="39"/>
      <c r="L446" s="41"/>
      <c r="M446" s="41"/>
      <c r="N446" s="41"/>
      <c r="O446" s="41"/>
    </row>
    <row r="447" spans="1:15" x14ac:dyDescent="0.2">
      <c r="A447" s="36"/>
      <c r="B447" s="37"/>
      <c r="C447" s="37"/>
      <c r="D447" s="38"/>
      <c r="E447" s="37"/>
      <c r="F447" s="40"/>
      <c r="G447" s="38"/>
      <c r="H447" s="38"/>
      <c r="I447" s="38"/>
      <c r="J447" s="39"/>
      <c r="K447" s="39"/>
      <c r="L447" s="41"/>
      <c r="M447" s="41"/>
      <c r="N447" s="41"/>
      <c r="O447" s="41"/>
    </row>
    <row r="448" spans="1:15" x14ac:dyDescent="0.2">
      <c r="A448" s="36"/>
      <c r="B448" s="37"/>
      <c r="C448" s="37"/>
      <c r="D448" s="38"/>
      <c r="E448" s="37"/>
      <c r="F448" s="40"/>
      <c r="G448" s="38"/>
      <c r="H448" s="38"/>
      <c r="I448" s="38"/>
      <c r="J448" s="39"/>
      <c r="K448" s="39"/>
      <c r="L448" s="41"/>
      <c r="M448" s="41"/>
      <c r="N448" s="41"/>
      <c r="O448" s="41"/>
    </row>
    <row r="449" spans="1:15" x14ac:dyDescent="0.2">
      <c r="A449" s="36"/>
      <c r="B449" s="37"/>
      <c r="C449" s="37"/>
      <c r="D449" s="38"/>
      <c r="E449" s="37"/>
      <c r="F449" s="40"/>
      <c r="G449" s="38"/>
      <c r="H449" s="38"/>
      <c r="I449" s="38"/>
      <c r="J449" s="39"/>
      <c r="K449" s="39"/>
      <c r="L449" s="41"/>
      <c r="M449" s="41"/>
      <c r="N449" s="41"/>
      <c r="O449" s="41"/>
    </row>
    <row r="450" spans="1:15" x14ac:dyDescent="0.2">
      <c r="A450" s="36"/>
      <c r="B450" s="37"/>
      <c r="C450" s="37"/>
      <c r="D450" s="38"/>
      <c r="E450" s="37"/>
      <c r="F450" s="40"/>
      <c r="G450" s="38"/>
      <c r="H450" s="38"/>
      <c r="I450" s="38"/>
      <c r="J450" s="39"/>
      <c r="K450" s="39"/>
      <c r="L450" s="41"/>
      <c r="M450" s="41"/>
      <c r="N450" s="41"/>
      <c r="O450" s="41"/>
    </row>
    <row r="451" spans="1:15" x14ac:dyDescent="0.2">
      <c r="A451" s="36"/>
      <c r="B451" s="37"/>
      <c r="C451" s="37"/>
      <c r="D451" s="38"/>
      <c r="E451" s="37"/>
      <c r="F451" s="40"/>
      <c r="G451" s="38"/>
      <c r="H451" s="38"/>
      <c r="I451" s="38"/>
      <c r="J451" s="39"/>
      <c r="K451" s="39"/>
      <c r="L451" s="41"/>
      <c r="M451" s="41"/>
      <c r="N451" s="41"/>
      <c r="O451" s="41"/>
    </row>
    <row r="452" spans="1:15" x14ac:dyDescent="0.2">
      <c r="A452" s="36"/>
      <c r="B452" s="37"/>
      <c r="C452" s="37"/>
      <c r="D452" s="38"/>
      <c r="E452" s="37"/>
      <c r="F452" s="40"/>
      <c r="G452" s="38"/>
      <c r="H452" s="38"/>
      <c r="I452" s="38"/>
      <c r="J452" s="39"/>
      <c r="K452" s="39"/>
      <c r="L452" s="41"/>
      <c r="M452" s="41"/>
      <c r="N452" s="41"/>
      <c r="O452" s="41"/>
    </row>
    <row r="453" spans="1:15" x14ac:dyDescent="0.2">
      <c r="A453" s="36"/>
      <c r="B453" s="37"/>
      <c r="C453" s="37"/>
      <c r="D453" s="38"/>
      <c r="E453" s="37"/>
      <c r="F453" s="40"/>
      <c r="G453" s="38"/>
      <c r="H453" s="38"/>
      <c r="I453" s="38"/>
      <c r="J453" s="39"/>
      <c r="K453" s="39"/>
      <c r="L453" s="41"/>
      <c r="M453" s="41"/>
      <c r="N453" s="41"/>
      <c r="O453" s="41"/>
    </row>
    <row r="454" spans="1:15" x14ac:dyDescent="0.2">
      <c r="A454" s="36"/>
      <c r="B454" s="37"/>
      <c r="C454" s="37"/>
      <c r="D454" s="38"/>
      <c r="E454" s="37"/>
      <c r="F454" s="40"/>
      <c r="G454" s="38"/>
      <c r="H454" s="38"/>
      <c r="I454" s="38"/>
      <c r="J454" s="39"/>
      <c r="K454" s="39"/>
      <c r="L454" s="41"/>
      <c r="M454" s="41"/>
      <c r="N454" s="41"/>
      <c r="O454" s="41"/>
    </row>
    <row r="455" spans="1:15" x14ac:dyDescent="0.2">
      <c r="A455" s="36"/>
      <c r="B455" s="37"/>
      <c r="C455" s="37"/>
      <c r="D455" s="38"/>
      <c r="E455" s="37"/>
      <c r="F455" s="40"/>
      <c r="G455" s="38"/>
      <c r="H455" s="38"/>
      <c r="I455" s="38"/>
      <c r="J455" s="39"/>
      <c r="K455" s="39"/>
      <c r="L455" s="41"/>
      <c r="M455" s="41"/>
      <c r="N455" s="41"/>
      <c r="O455" s="41"/>
    </row>
    <row r="456" spans="1:15" x14ac:dyDescent="0.2">
      <c r="A456" s="36"/>
      <c r="B456" s="37"/>
      <c r="C456" s="37"/>
      <c r="D456" s="38"/>
      <c r="E456" s="37"/>
      <c r="F456" s="40"/>
      <c r="G456" s="38"/>
      <c r="H456" s="38"/>
      <c r="I456" s="38"/>
      <c r="J456" s="39"/>
      <c r="K456" s="39"/>
      <c r="L456" s="41"/>
      <c r="M456" s="41"/>
      <c r="N456" s="41"/>
      <c r="O456" s="41"/>
    </row>
    <row r="457" spans="1:15" x14ac:dyDescent="0.2">
      <c r="A457" s="36"/>
      <c r="B457" s="37"/>
      <c r="C457" s="37"/>
      <c r="D457" s="38"/>
      <c r="E457" s="37"/>
      <c r="F457" s="40"/>
      <c r="G457" s="38"/>
      <c r="H457" s="38"/>
      <c r="I457" s="38"/>
      <c r="J457" s="39"/>
      <c r="K457" s="39"/>
      <c r="L457" s="41"/>
      <c r="M457" s="41"/>
      <c r="N457" s="41"/>
      <c r="O457" s="41"/>
    </row>
    <row r="458" spans="1:15" x14ac:dyDescent="0.2">
      <c r="A458" s="36"/>
      <c r="B458" s="37"/>
      <c r="C458" s="37"/>
      <c r="D458" s="38"/>
      <c r="E458" s="37"/>
      <c r="F458" s="40"/>
      <c r="G458" s="38"/>
      <c r="H458" s="38"/>
      <c r="I458" s="38"/>
      <c r="J458" s="39"/>
      <c r="K458" s="39"/>
      <c r="L458" s="41"/>
      <c r="M458" s="41"/>
      <c r="N458" s="41"/>
      <c r="O458" s="41"/>
    </row>
    <row r="459" spans="1:15" x14ac:dyDescent="0.2">
      <c r="A459" s="36"/>
      <c r="B459" s="37"/>
      <c r="C459" s="37"/>
      <c r="D459" s="38"/>
      <c r="E459" s="37"/>
      <c r="F459" s="40"/>
      <c r="G459" s="38"/>
      <c r="H459" s="38"/>
      <c r="I459" s="38"/>
      <c r="J459" s="39"/>
      <c r="K459" s="39"/>
      <c r="L459" s="39"/>
      <c r="M459" s="41"/>
      <c r="N459" s="41"/>
      <c r="O459" s="41"/>
    </row>
    <row r="460" spans="1:15" x14ac:dyDescent="0.2">
      <c r="A460" s="36"/>
      <c r="B460" s="48"/>
      <c r="C460" s="48"/>
      <c r="D460" s="38"/>
      <c r="E460" s="48"/>
      <c r="F460" s="36"/>
      <c r="G460" s="38"/>
      <c r="H460" s="38"/>
      <c r="I460" s="49"/>
      <c r="J460" s="47"/>
      <c r="K460" s="47"/>
      <c r="L460" s="47"/>
      <c r="M460" s="41"/>
      <c r="N460" s="41"/>
      <c r="O460" s="41"/>
    </row>
    <row r="461" spans="1:15" x14ac:dyDescent="0.2">
      <c r="A461" s="36"/>
      <c r="B461" s="37"/>
      <c r="C461" s="37"/>
      <c r="D461" s="38"/>
      <c r="E461" s="37"/>
      <c r="F461" s="40"/>
      <c r="G461" s="38"/>
      <c r="H461" s="38"/>
      <c r="I461" s="38"/>
      <c r="J461" s="39"/>
      <c r="K461" s="39"/>
      <c r="L461" s="41"/>
      <c r="M461" s="41"/>
      <c r="N461" s="41"/>
      <c r="O461" s="41"/>
    </row>
    <row r="462" spans="1:15" x14ac:dyDescent="0.2">
      <c r="A462" s="36"/>
      <c r="B462" s="37"/>
      <c r="C462" s="37"/>
      <c r="D462" s="38"/>
      <c r="E462" s="37"/>
      <c r="F462" s="40"/>
      <c r="G462" s="38"/>
      <c r="H462" s="38"/>
      <c r="I462" s="38"/>
      <c r="J462" s="39"/>
      <c r="K462" s="39"/>
      <c r="L462" s="41"/>
      <c r="M462" s="41"/>
      <c r="N462" s="41"/>
      <c r="O462" s="41"/>
    </row>
    <row r="463" spans="1:15" x14ac:dyDescent="0.2">
      <c r="A463" s="36"/>
      <c r="B463" s="37"/>
      <c r="C463" s="37"/>
      <c r="D463" s="38"/>
      <c r="E463" s="37"/>
      <c r="F463" s="40"/>
      <c r="G463" s="38"/>
      <c r="H463" s="38"/>
      <c r="I463" s="38"/>
      <c r="J463" s="39"/>
      <c r="K463" s="39"/>
      <c r="L463" s="41"/>
      <c r="M463" s="41"/>
      <c r="N463" s="41"/>
      <c r="O463" s="41"/>
    </row>
    <row r="464" spans="1:15" x14ac:dyDescent="0.2">
      <c r="A464" s="36"/>
      <c r="B464" s="37"/>
      <c r="C464" s="37"/>
      <c r="D464" s="38"/>
      <c r="E464" s="37"/>
      <c r="F464" s="40"/>
      <c r="G464" s="38"/>
      <c r="H464" s="38"/>
      <c r="I464" s="38"/>
      <c r="J464" s="39"/>
      <c r="K464" s="39"/>
      <c r="L464" s="41"/>
      <c r="M464" s="41"/>
      <c r="N464" s="41"/>
      <c r="O464" s="41"/>
    </row>
    <row r="465" spans="1:15" x14ac:dyDescent="0.2">
      <c r="A465" s="36"/>
      <c r="B465" s="37"/>
      <c r="C465" s="37"/>
      <c r="D465" s="38"/>
      <c r="E465" s="37"/>
      <c r="F465" s="40"/>
      <c r="G465" s="38"/>
      <c r="H465" s="38"/>
      <c r="I465" s="38"/>
      <c r="J465" s="39"/>
      <c r="K465" s="39"/>
      <c r="L465" s="41"/>
      <c r="M465" s="41"/>
      <c r="N465" s="41"/>
      <c r="O465" s="41"/>
    </row>
    <row r="466" spans="1:15" x14ac:dyDescent="0.2">
      <c r="A466" s="36"/>
      <c r="B466" s="37"/>
      <c r="C466" s="37"/>
      <c r="D466" s="38"/>
      <c r="E466" s="37"/>
      <c r="F466" s="40"/>
      <c r="G466" s="38"/>
      <c r="H466" s="38"/>
      <c r="I466" s="38"/>
      <c r="J466" s="39"/>
      <c r="K466" s="39"/>
      <c r="L466" s="41"/>
      <c r="M466" s="41"/>
      <c r="N466" s="41"/>
      <c r="O466" s="41"/>
    </row>
    <row r="467" spans="1:15" x14ac:dyDescent="0.2">
      <c r="A467" s="36"/>
      <c r="B467" s="37"/>
      <c r="C467" s="37"/>
      <c r="D467" s="38"/>
      <c r="E467" s="37"/>
      <c r="F467" s="40"/>
      <c r="G467" s="38"/>
      <c r="H467" s="38"/>
      <c r="I467" s="38"/>
      <c r="J467" s="39"/>
      <c r="K467" s="39"/>
      <c r="L467" s="41"/>
      <c r="M467" s="41"/>
      <c r="N467" s="41"/>
      <c r="O467" s="41"/>
    </row>
    <row r="468" spans="1:15" x14ac:dyDescent="0.2">
      <c r="A468" s="36"/>
      <c r="B468" s="37"/>
      <c r="C468" s="37"/>
      <c r="D468" s="38"/>
      <c r="E468" s="37"/>
      <c r="F468" s="40"/>
      <c r="G468" s="38"/>
      <c r="H468" s="38"/>
      <c r="I468" s="38"/>
      <c r="J468" s="39"/>
      <c r="K468" s="39"/>
      <c r="L468" s="41"/>
      <c r="M468" s="41"/>
      <c r="N468" s="41"/>
      <c r="O468" s="41"/>
    </row>
    <row r="469" spans="1:15" x14ac:dyDescent="0.2">
      <c r="A469" s="36"/>
      <c r="B469" s="37"/>
      <c r="C469" s="37"/>
      <c r="D469" s="38"/>
      <c r="E469" s="37"/>
      <c r="F469" s="40"/>
      <c r="G469" s="38"/>
      <c r="H469" s="38"/>
      <c r="I469" s="38"/>
      <c r="J469" s="39"/>
      <c r="K469" s="39"/>
      <c r="L469" s="41"/>
      <c r="M469" s="41"/>
      <c r="N469" s="41"/>
      <c r="O469" s="41"/>
    </row>
    <row r="470" spans="1:15" x14ac:dyDescent="0.2">
      <c r="A470" s="36"/>
      <c r="B470" s="37"/>
      <c r="C470" s="37"/>
      <c r="D470" s="38"/>
      <c r="E470" s="37"/>
      <c r="F470" s="40"/>
      <c r="G470" s="38"/>
      <c r="H470" s="38"/>
      <c r="I470" s="38"/>
      <c r="J470" s="39"/>
      <c r="K470" s="39"/>
      <c r="L470" s="41"/>
      <c r="M470" s="41"/>
      <c r="N470" s="41"/>
      <c r="O470" s="41"/>
    </row>
    <row r="471" spans="1:15" x14ac:dyDescent="0.2">
      <c r="A471" s="36"/>
      <c r="B471" s="37"/>
      <c r="C471" s="37"/>
      <c r="D471" s="38"/>
      <c r="E471" s="37"/>
      <c r="F471" s="40"/>
      <c r="G471" s="38"/>
      <c r="H471" s="38"/>
      <c r="I471" s="38"/>
      <c r="J471" s="39"/>
      <c r="K471" s="39"/>
      <c r="L471" s="41"/>
      <c r="M471" s="41"/>
      <c r="N471" s="41"/>
      <c r="O471" s="41"/>
    </row>
    <row r="472" spans="1:15" x14ac:dyDescent="0.2">
      <c r="A472" s="36"/>
      <c r="B472" s="48"/>
      <c r="C472" s="48"/>
      <c r="D472" s="38"/>
      <c r="E472" s="48"/>
      <c r="F472" s="36"/>
      <c r="G472" s="38"/>
      <c r="H472" s="38"/>
      <c r="I472" s="49"/>
      <c r="J472" s="47"/>
      <c r="K472" s="47"/>
      <c r="L472" s="41"/>
      <c r="M472" s="41"/>
      <c r="N472" s="41"/>
      <c r="O472" s="41"/>
    </row>
    <row r="473" spans="1:15" x14ac:dyDescent="0.2">
      <c r="A473" s="36"/>
      <c r="B473" s="37"/>
      <c r="C473" s="37"/>
      <c r="D473" s="38"/>
      <c r="E473" s="37"/>
      <c r="F473" s="40"/>
      <c r="G473" s="38"/>
      <c r="H473" s="38"/>
      <c r="I473" s="38"/>
      <c r="J473" s="39"/>
      <c r="K473" s="39"/>
      <c r="L473" s="41"/>
      <c r="M473" s="41"/>
      <c r="N473" s="41"/>
      <c r="O473" s="41"/>
    </row>
    <row r="474" spans="1:15" x14ac:dyDescent="0.2">
      <c r="A474" s="36"/>
      <c r="B474" s="37"/>
      <c r="C474" s="37"/>
      <c r="D474" s="38"/>
      <c r="E474" s="37"/>
      <c r="F474" s="40"/>
      <c r="G474" s="38"/>
      <c r="H474" s="38"/>
      <c r="I474" s="38"/>
      <c r="J474" s="39"/>
      <c r="K474" s="39"/>
      <c r="L474" s="41"/>
      <c r="M474" s="41"/>
      <c r="N474" s="41"/>
      <c r="O474" s="41"/>
    </row>
    <row r="475" spans="1:15" x14ac:dyDescent="0.2">
      <c r="A475" s="36"/>
      <c r="B475" s="37"/>
      <c r="C475" s="37"/>
      <c r="D475" s="38"/>
      <c r="E475" s="37"/>
      <c r="F475" s="40"/>
      <c r="G475" s="38"/>
      <c r="H475" s="38"/>
      <c r="I475" s="38"/>
      <c r="J475" s="39"/>
      <c r="K475" s="39"/>
      <c r="L475" s="41"/>
      <c r="M475" s="41"/>
      <c r="N475" s="41"/>
      <c r="O475" s="41"/>
    </row>
    <row r="476" spans="1:15" x14ac:dyDescent="0.2">
      <c r="A476" s="36"/>
      <c r="B476" s="37"/>
      <c r="C476" s="37"/>
      <c r="D476" s="38"/>
      <c r="E476" s="37"/>
      <c r="F476" s="40"/>
      <c r="G476" s="38"/>
      <c r="H476" s="38"/>
      <c r="I476" s="38"/>
      <c r="J476" s="39"/>
      <c r="K476" s="39"/>
      <c r="L476" s="41"/>
      <c r="M476" s="41"/>
      <c r="N476" s="41"/>
      <c r="O476" s="41"/>
    </row>
    <row r="477" spans="1:15" x14ac:dyDescent="0.2">
      <c r="A477" s="36"/>
      <c r="B477" s="41"/>
      <c r="C477" s="41"/>
      <c r="D477" s="38"/>
      <c r="E477" s="39"/>
      <c r="F477" s="40"/>
      <c r="G477" s="38"/>
      <c r="H477" s="38"/>
      <c r="I477" s="41"/>
      <c r="J477" s="39"/>
      <c r="K477" s="41"/>
      <c r="L477" s="41"/>
      <c r="M477" s="41"/>
      <c r="N477" s="41"/>
      <c r="O477" s="41"/>
    </row>
    <row r="478" spans="1:15" x14ac:dyDescent="0.2">
      <c r="A478" s="36"/>
      <c r="B478" s="41"/>
      <c r="C478" s="41"/>
      <c r="D478" s="38"/>
      <c r="E478" s="39"/>
      <c r="F478" s="40"/>
      <c r="G478" s="38"/>
      <c r="H478" s="38"/>
      <c r="I478" s="41"/>
      <c r="J478" s="39"/>
      <c r="K478" s="41"/>
      <c r="L478" s="41"/>
      <c r="M478" s="41"/>
      <c r="N478" s="41"/>
      <c r="O478" s="41"/>
    </row>
    <row r="479" spans="1:15" x14ac:dyDescent="0.2">
      <c r="A479" s="36"/>
      <c r="B479" s="41"/>
      <c r="C479" s="41"/>
      <c r="D479" s="38"/>
      <c r="E479" s="39"/>
      <c r="F479" s="40"/>
      <c r="G479" s="38"/>
      <c r="H479" s="38"/>
      <c r="I479" s="41"/>
      <c r="J479" s="39"/>
      <c r="K479" s="41"/>
      <c r="L479" s="41"/>
      <c r="M479" s="41"/>
      <c r="N479" s="41"/>
      <c r="O479" s="41"/>
    </row>
    <row r="480" spans="1:15" x14ac:dyDescent="0.2">
      <c r="A480" s="36"/>
      <c r="B480" s="41"/>
      <c r="C480" s="41"/>
      <c r="D480" s="38"/>
      <c r="E480" s="39"/>
      <c r="F480" s="40"/>
      <c r="G480" s="38"/>
      <c r="H480" s="38"/>
      <c r="I480" s="41"/>
      <c r="J480" s="39"/>
      <c r="K480" s="41"/>
      <c r="L480" s="41"/>
      <c r="M480" s="41"/>
      <c r="N480" s="41"/>
      <c r="O480" s="41"/>
    </row>
    <row r="481" spans="1:15" x14ac:dyDescent="0.2">
      <c r="A481" s="36"/>
      <c r="B481" s="41"/>
      <c r="C481" s="41"/>
      <c r="D481" s="38"/>
      <c r="E481" s="39"/>
      <c r="F481" s="40"/>
      <c r="G481" s="38"/>
      <c r="H481" s="38"/>
      <c r="I481" s="41"/>
      <c r="J481" s="39"/>
      <c r="K481" s="41"/>
      <c r="L481" s="41"/>
      <c r="M481" s="41"/>
      <c r="N481" s="41"/>
      <c r="O481" s="41"/>
    </row>
    <row r="482" spans="1:15" x14ac:dyDescent="0.2">
      <c r="A482" s="36"/>
      <c r="B482" s="41"/>
      <c r="C482" s="41"/>
      <c r="D482" s="38"/>
      <c r="E482" s="39"/>
      <c r="F482" s="40"/>
      <c r="G482" s="38"/>
      <c r="H482" s="38"/>
      <c r="I482" s="41"/>
      <c r="J482" s="39"/>
      <c r="K482" s="41"/>
      <c r="L482" s="41"/>
      <c r="M482" s="41"/>
      <c r="N482" s="41"/>
      <c r="O482" s="41"/>
    </row>
    <row r="483" spans="1:15" x14ac:dyDescent="0.2">
      <c r="A483" s="36"/>
      <c r="B483" s="41"/>
      <c r="C483" s="41"/>
      <c r="D483" s="38"/>
      <c r="E483" s="39"/>
      <c r="F483" s="40"/>
      <c r="G483" s="38"/>
      <c r="H483" s="38"/>
      <c r="I483" s="41"/>
      <c r="J483" s="39"/>
      <c r="K483" s="41"/>
      <c r="L483" s="41"/>
      <c r="M483" s="41"/>
      <c r="N483" s="41"/>
      <c r="O483" s="41"/>
    </row>
    <row r="484" spans="1:15" x14ac:dyDescent="0.2">
      <c r="A484" s="36"/>
      <c r="B484" s="41"/>
      <c r="C484" s="41"/>
      <c r="D484" s="38"/>
      <c r="E484" s="39"/>
      <c r="F484" s="40"/>
      <c r="G484" s="38"/>
      <c r="H484" s="38"/>
      <c r="I484" s="41"/>
      <c r="J484" s="39"/>
      <c r="K484" s="41"/>
      <c r="L484" s="41"/>
      <c r="M484" s="41"/>
      <c r="N484" s="41"/>
      <c r="O484" s="41"/>
    </row>
    <row r="485" spans="1:15" x14ac:dyDescent="0.2">
      <c r="A485" s="36"/>
      <c r="B485" s="41"/>
      <c r="C485" s="41"/>
      <c r="D485" s="38"/>
      <c r="E485" s="39"/>
      <c r="F485" s="40"/>
      <c r="G485" s="38"/>
      <c r="H485" s="38"/>
      <c r="I485" s="41"/>
      <c r="J485" s="39"/>
      <c r="K485" s="41"/>
      <c r="L485" s="41"/>
      <c r="M485" s="41"/>
      <c r="N485" s="41"/>
      <c r="O485" s="41"/>
    </row>
    <row r="486" spans="1:15" x14ac:dyDescent="0.2">
      <c r="A486" s="36"/>
      <c r="B486" s="41"/>
      <c r="C486" s="41"/>
      <c r="D486" s="38"/>
      <c r="E486" s="39"/>
      <c r="F486" s="40"/>
      <c r="G486" s="38"/>
      <c r="H486" s="38"/>
      <c r="I486" s="41"/>
      <c r="J486" s="39"/>
      <c r="K486" s="41"/>
      <c r="L486" s="41"/>
      <c r="M486" s="41"/>
      <c r="N486" s="41"/>
      <c r="O486" s="41"/>
    </row>
    <row r="487" spans="1:15" x14ac:dyDescent="0.2">
      <c r="A487" s="36"/>
      <c r="B487" s="41"/>
      <c r="C487" s="41"/>
      <c r="D487" s="38"/>
      <c r="E487" s="39"/>
      <c r="F487" s="40"/>
      <c r="G487" s="38"/>
      <c r="H487" s="38"/>
      <c r="I487" s="41"/>
      <c r="J487" s="39"/>
      <c r="K487" s="41"/>
      <c r="L487" s="41"/>
      <c r="M487" s="41"/>
      <c r="N487" s="41"/>
      <c r="O487" s="41"/>
    </row>
    <row r="488" spans="1:15" x14ac:dyDescent="0.2">
      <c r="A488" s="36"/>
      <c r="B488" s="41"/>
      <c r="C488" s="41"/>
      <c r="D488" s="38"/>
      <c r="E488" s="39"/>
      <c r="F488" s="40"/>
      <c r="G488" s="38"/>
      <c r="H488" s="38"/>
      <c r="I488" s="41"/>
      <c r="J488" s="39"/>
      <c r="K488" s="41"/>
      <c r="L488" s="41"/>
      <c r="M488" s="41"/>
      <c r="N488" s="41"/>
      <c r="O488" s="41"/>
    </row>
    <row r="489" spans="1:15" x14ac:dyDescent="0.2">
      <c r="A489" s="36"/>
      <c r="B489" s="41"/>
      <c r="C489" s="41"/>
      <c r="D489" s="38"/>
      <c r="E489" s="39"/>
      <c r="F489" s="40"/>
      <c r="G489" s="38"/>
      <c r="H489" s="38"/>
      <c r="I489" s="41"/>
      <c r="J489" s="39"/>
      <c r="K489" s="41"/>
      <c r="L489" s="41"/>
      <c r="M489" s="41"/>
      <c r="N489" s="41"/>
      <c r="O489" s="41"/>
    </row>
    <row r="490" spans="1:15" x14ac:dyDescent="0.2">
      <c r="A490" s="36"/>
      <c r="B490" s="41"/>
      <c r="C490" s="41"/>
      <c r="D490" s="38"/>
      <c r="E490" s="39"/>
      <c r="F490" s="40"/>
      <c r="G490" s="38"/>
      <c r="H490" s="38"/>
      <c r="I490" s="41"/>
      <c r="J490" s="39"/>
      <c r="K490" s="41"/>
      <c r="L490" s="41"/>
      <c r="M490" s="41"/>
      <c r="N490" s="41"/>
      <c r="O490" s="41"/>
    </row>
    <row r="491" spans="1:15" x14ac:dyDescent="0.2">
      <c r="A491" s="36"/>
      <c r="B491" s="41"/>
      <c r="C491" s="41"/>
      <c r="D491" s="38"/>
      <c r="E491" s="39"/>
      <c r="F491" s="40"/>
      <c r="G491" s="38"/>
      <c r="H491" s="38"/>
      <c r="I491" s="41"/>
      <c r="J491" s="39"/>
      <c r="K491" s="41"/>
      <c r="L491" s="41"/>
      <c r="M491" s="41"/>
      <c r="N491" s="41"/>
      <c r="O491" s="41"/>
    </row>
    <row r="492" spans="1:15" x14ac:dyDescent="0.2">
      <c r="A492" s="36"/>
      <c r="B492" s="41"/>
      <c r="C492" s="41"/>
      <c r="D492" s="38"/>
      <c r="E492" s="39"/>
      <c r="F492" s="40"/>
      <c r="G492" s="38"/>
      <c r="H492" s="38"/>
      <c r="I492" s="41"/>
      <c r="J492" s="39"/>
      <c r="K492" s="41"/>
      <c r="L492" s="41"/>
      <c r="M492" s="41"/>
      <c r="N492" s="41"/>
      <c r="O492" s="41"/>
    </row>
    <row r="493" spans="1:15" x14ac:dyDescent="0.2">
      <c r="A493" s="36"/>
      <c r="B493" s="41"/>
      <c r="C493" s="41"/>
      <c r="D493" s="38"/>
      <c r="E493" s="39"/>
      <c r="F493" s="40"/>
      <c r="G493" s="38"/>
      <c r="H493" s="38"/>
      <c r="I493" s="41"/>
      <c r="J493" s="39"/>
      <c r="K493" s="41"/>
      <c r="L493" s="41"/>
      <c r="M493" s="41"/>
      <c r="N493" s="41"/>
      <c r="O493" s="41"/>
    </row>
    <row r="494" spans="1:15" x14ac:dyDescent="0.2">
      <c r="A494" s="36"/>
      <c r="B494" s="41"/>
      <c r="C494" s="41"/>
      <c r="D494" s="38"/>
      <c r="E494" s="39"/>
      <c r="F494" s="40"/>
      <c r="G494" s="38"/>
      <c r="H494" s="38"/>
      <c r="I494" s="41"/>
      <c r="J494" s="39"/>
      <c r="K494" s="41"/>
      <c r="L494" s="41"/>
      <c r="M494" s="41"/>
      <c r="N494" s="41"/>
      <c r="O494" s="41"/>
    </row>
    <row r="495" spans="1:15" x14ac:dyDescent="0.2">
      <c r="A495" s="36"/>
      <c r="B495" s="41"/>
      <c r="C495" s="41"/>
      <c r="D495" s="38"/>
      <c r="E495" s="39"/>
      <c r="F495" s="40"/>
      <c r="G495" s="38"/>
      <c r="H495" s="38"/>
      <c r="I495" s="41"/>
      <c r="J495" s="39"/>
      <c r="K495" s="41"/>
      <c r="L495" s="41"/>
      <c r="M495" s="41"/>
      <c r="N495" s="41"/>
      <c r="O495" s="41"/>
    </row>
    <row r="496" spans="1:15" x14ac:dyDescent="0.2">
      <c r="A496" s="36"/>
      <c r="B496" s="41"/>
      <c r="C496" s="41"/>
      <c r="D496" s="38"/>
      <c r="E496" s="39"/>
      <c r="F496" s="40"/>
      <c r="G496" s="38"/>
      <c r="H496" s="38"/>
      <c r="I496" s="41"/>
      <c r="J496" s="39"/>
      <c r="K496" s="41"/>
      <c r="L496" s="41"/>
      <c r="M496" s="41"/>
      <c r="N496" s="41"/>
      <c r="O496" s="41"/>
    </row>
    <row r="497" spans="1:15" x14ac:dyDescent="0.2">
      <c r="A497" s="36"/>
      <c r="B497" s="41"/>
      <c r="C497" s="41"/>
      <c r="D497" s="38"/>
      <c r="E497" s="39"/>
      <c r="F497" s="40"/>
      <c r="G497" s="38"/>
      <c r="H497" s="38"/>
      <c r="I497" s="41"/>
      <c r="J497" s="39"/>
      <c r="K497" s="41"/>
      <c r="L497" s="41"/>
      <c r="M497" s="41"/>
      <c r="N497" s="41"/>
      <c r="O497" s="41"/>
    </row>
    <row r="498" spans="1:15" x14ac:dyDescent="0.2">
      <c r="A498" s="36"/>
      <c r="B498" s="41"/>
      <c r="C498" s="41"/>
      <c r="D498" s="38"/>
      <c r="E498" s="39"/>
      <c r="F498" s="40"/>
      <c r="G498" s="38"/>
      <c r="H498" s="38"/>
      <c r="I498" s="41"/>
      <c r="J498" s="39"/>
      <c r="K498" s="41"/>
      <c r="L498" s="41"/>
      <c r="M498" s="41"/>
      <c r="N498" s="41"/>
      <c r="O498" s="41"/>
    </row>
    <row r="499" spans="1:15" x14ac:dyDescent="0.2">
      <c r="A499" s="36"/>
      <c r="B499" s="41"/>
      <c r="C499" s="41"/>
      <c r="D499" s="38"/>
      <c r="E499" s="39"/>
      <c r="F499" s="40"/>
      <c r="G499" s="38"/>
      <c r="H499" s="38"/>
      <c r="I499" s="41"/>
      <c r="J499" s="39"/>
      <c r="K499" s="41"/>
      <c r="L499" s="41"/>
      <c r="M499" s="41"/>
      <c r="N499" s="41"/>
      <c r="O499" s="41"/>
    </row>
    <row r="500" spans="1:15" x14ac:dyDescent="0.2">
      <c r="A500" s="36"/>
      <c r="B500" s="41"/>
      <c r="C500" s="41"/>
      <c r="D500" s="38"/>
      <c r="E500" s="39"/>
      <c r="F500" s="40"/>
      <c r="G500" s="38"/>
      <c r="H500" s="38"/>
      <c r="I500" s="41"/>
      <c r="J500" s="39"/>
      <c r="K500" s="41"/>
      <c r="L500" s="41"/>
      <c r="M500" s="41"/>
      <c r="N500" s="41"/>
      <c r="O500" s="41"/>
    </row>
    <row r="501" spans="1:15" x14ac:dyDescent="0.2">
      <c r="A501" s="36"/>
      <c r="B501" s="41"/>
      <c r="C501" s="41"/>
      <c r="D501" s="38"/>
      <c r="E501" s="39"/>
      <c r="F501" s="40"/>
      <c r="G501" s="38"/>
      <c r="H501" s="41"/>
      <c r="I501" s="41"/>
      <c r="J501" s="39"/>
      <c r="K501" s="41"/>
      <c r="L501" s="41"/>
      <c r="M501" s="41"/>
      <c r="N501" s="41"/>
      <c r="O501" s="41"/>
    </row>
    <row r="502" spans="1:15" x14ac:dyDescent="0.2">
      <c r="A502" s="36"/>
      <c r="B502" s="41"/>
      <c r="C502" s="41"/>
      <c r="D502" s="38"/>
      <c r="E502" s="39"/>
      <c r="F502" s="40"/>
      <c r="G502" s="38"/>
      <c r="H502" s="41"/>
      <c r="I502" s="41"/>
      <c r="J502" s="39"/>
      <c r="K502" s="41"/>
      <c r="L502" s="41"/>
      <c r="M502" s="41"/>
      <c r="N502" s="41"/>
      <c r="O502" s="41"/>
    </row>
    <row r="503" spans="1:15" x14ac:dyDescent="0.2">
      <c r="A503" s="36"/>
      <c r="B503" s="41"/>
      <c r="C503" s="41"/>
      <c r="D503" s="38"/>
      <c r="E503" s="39"/>
      <c r="F503" s="40"/>
      <c r="G503" s="38"/>
      <c r="H503" s="41"/>
      <c r="I503" s="41"/>
      <c r="J503" s="39"/>
      <c r="K503" s="41"/>
      <c r="L503" s="41"/>
      <c r="M503" s="41"/>
      <c r="N503" s="41"/>
      <c r="O503" s="41"/>
    </row>
    <row r="504" spans="1:15" x14ac:dyDescent="0.2">
      <c r="A504" s="36"/>
      <c r="B504" s="41"/>
      <c r="C504" s="41"/>
      <c r="D504" s="38"/>
      <c r="E504" s="39"/>
      <c r="F504" s="40"/>
      <c r="G504" s="38"/>
      <c r="H504" s="41"/>
      <c r="I504" s="41"/>
      <c r="J504" s="39"/>
      <c r="K504" s="41"/>
      <c r="L504" s="41"/>
      <c r="M504" s="41"/>
      <c r="N504" s="41"/>
      <c r="O504" s="41"/>
    </row>
    <row r="505" spans="1:15" x14ac:dyDescent="0.2">
      <c r="A505" s="36"/>
      <c r="B505" s="41"/>
      <c r="C505" s="41"/>
      <c r="D505" s="38"/>
      <c r="E505" s="39"/>
      <c r="F505" s="40"/>
      <c r="G505" s="38"/>
      <c r="H505" s="41"/>
      <c r="I505" s="41"/>
      <c r="J505" s="39"/>
      <c r="K505" s="41"/>
      <c r="L505" s="41"/>
      <c r="M505" s="41"/>
      <c r="N505" s="41"/>
      <c r="O505" s="41"/>
    </row>
    <row r="506" spans="1:15" x14ac:dyDescent="0.2">
      <c r="A506" s="36"/>
      <c r="B506" s="41"/>
      <c r="C506" s="41"/>
      <c r="D506" s="38"/>
      <c r="E506" s="39"/>
      <c r="F506" s="40"/>
      <c r="G506" s="38"/>
      <c r="H506" s="41"/>
      <c r="I506" s="41"/>
      <c r="J506" s="39"/>
      <c r="K506" s="41"/>
      <c r="L506" s="41"/>
      <c r="M506" s="41"/>
      <c r="N506" s="41"/>
      <c r="O506" s="41"/>
    </row>
    <row r="507" spans="1:15" x14ac:dyDescent="0.2">
      <c r="A507" s="36"/>
      <c r="B507" s="41"/>
      <c r="C507" s="41"/>
      <c r="D507" s="38"/>
      <c r="E507" s="39"/>
      <c r="F507" s="40"/>
      <c r="G507" s="38"/>
      <c r="H507" s="41"/>
      <c r="I507" s="41"/>
      <c r="J507" s="39"/>
      <c r="K507" s="41"/>
      <c r="L507" s="41"/>
      <c r="M507" s="41"/>
      <c r="N507" s="41"/>
      <c r="O507" s="41"/>
    </row>
    <row r="508" spans="1:15" x14ac:dyDescent="0.2">
      <c r="A508" s="36"/>
      <c r="B508" s="41"/>
      <c r="C508" s="41"/>
      <c r="D508" s="38"/>
      <c r="E508" s="39"/>
      <c r="F508" s="40"/>
      <c r="G508" s="38"/>
      <c r="H508" s="41"/>
      <c r="I508" s="41"/>
      <c r="J508" s="39"/>
      <c r="K508" s="41"/>
      <c r="L508" s="41"/>
      <c r="M508" s="41"/>
      <c r="N508" s="41"/>
      <c r="O508" s="41"/>
    </row>
    <row r="509" spans="1:15" x14ac:dyDescent="0.2">
      <c r="A509" s="36"/>
      <c r="B509" s="41"/>
      <c r="C509" s="41"/>
      <c r="D509" s="38"/>
      <c r="E509" s="39"/>
      <c r="F509" s="40"/>
      <c r="G509" s="38"/>
      <c r="H509" s="41"/>
      <c r="I509" s="41"/>
      <c r="J509" s="39"/>
      <c r="K509" s="41"/>
      <c r="L509" s="41"/>
      <c r="M509" s="41"/>
      <c r="N509" s="41"/>
      <c r="O509" s="41"/>
    </row>
    <row r="510" spans="1:15" x14ac:dyDescent="0.2">
      <c r="A510" s="36"/>
      <c r="B510" s="41"/>
      <c r="C510" s="41"/>
      <c r="D510" s="38"/>
      <c r="E510" s="39"/>
      <c r="F510" s="40"/>
      <c r="G510" s="38"/>
      <c r="H510" s="41"/>
      <c r="I510" s="41"/>
      <c r="J510" s="39"/>
      <c r="K510" s="41"/>
      <c r="L510" s="41"/>
      <c r="M510" s="41"/>
      <c r="N510" s="41"/>
      <c r="O510" s="41"/>
    </row>
    <row r="511" spans="1:15" x14ac:dyDescent="0.2">
      <c r="A511" s="36"/>
      <c r="B511" s="41"/>
      <c r="C511" s="41"/>
      <c r="D511" s="38"/>
      <c r="E511" s="39"/>
      <c r="F511" s="40"/>
      <c r="G511" s="38"/>
      <c r="H511" s="41"/>
      <c r="I511" s="41"/>
      <c r="J511" s="39"/>
      <c r="K511" s="41"/>
      <c r="L511" s="41"/>
      <c r="M511" s="41"/>
      <c r="N511" s="41"/>
      <c r="O511" s="41"/>
    </row>
    <row r="512" spans="1:15" x14ac:dyDescent="0.2">
      <c r="A512" s="36"/>
      <c r="B512" s="41"/>
      <c r="C512" s="41"/>
      <c r="D512" s="38"/>
      <c r="E512" s="39"/>
      <c r="F512" s="40"/>
      <c r="G512" s="38"/>
      <c r="H512" s="41"/>
      <c r="I512" s="41"/>
      <c r="J512" s="39"/>
      <c r="K512" s="41"/>
      <c r="L512" s="41"/>
      <c r="M512" s="41"/>
      <c r="N512" s="41"/>
      <c r="O512" s="41"/>
    </row>
    <row r="513" spans="1:15" x14ac:dyDescent="0.2">
      <c r="A513" s="36"/>
      <c r="B513" s="41"/>
      <c r="C513" s="41"/>
      <c r="D513" s="38"/>
      <c r="E513" s="39"/>
      <c r="F513" s="40"/>
      <c r="G513" s="38"/>
      <c r="H513" s="41"/>
      <c r="I513" s="41"/>
      <c r="J513" s="39"/>
      <c r="K513" s="41"/>
      <c r="L513" s="41"/>
      <c r="M513" s="41"/>
      <c r="N513" s="41"/>
      <c r="O513" s="41"/>
    </row>
    <row r="514" spans="1:15" x14ac:dyDescent="0.2">
      <c r="A514" s="36"/>
      <c r="B514" s="41"/>
      <c r="C514" s="41"/>
      <c r="D514" s="38"/>
      <c r="E514" s="39"/>
      <c r="F514" s="40"/>
      <c r="G514" s="38"/>
      <c r="H514" s="41"/>
      <c r="I514" s="41"/>
      <c r="J514" s="39"/>
      <c r="K514" s="41"/>
      <c r="L514" s="41"/>
      <c r="M514" s="41"/>
      <c r="N514" s="41"/>
      <c r="O514" s="41"/>
    </row>
    <row r="515" spans="1:15" x14ac:dyDescent="0.2">
      <c r="A515" s="36"/>
      <c r="B515" s="41"/>
      <c r="C515" s="41"/>
      <c r="D515" s="38"/>
      <c r="E515" s="39"/>
      <c r="F515" s="40"/>
      <c r="G515" s="38"/>
      <c r="H515" s="41"/>
      <c r="I515" s="41"/>
      <c r="J515" s="39"/>
      <c r="K515" s="41"/>
      <c r="L515" s="41"/>
      <c r="M515" s="41"/>
      <c r="N515" s="41"/>
      <c r="O515" s="41"/>
    </row>
    <row r="516" spans="1:15" x14ac:dyDescent="0.2">
      <c r="A516" s="36"/>
      <c r="B516" s="41"/>
      <c r="C516" s="41"/>
      <c r="D516" s="38"/>
      <c r="E516" s="39"/>
      <c r="F516" s="40"/>
      <c r="G516" s="38"/>
      <c r="H516" s="41"/>
      <c r="I516" s="41"/>
      <c r="J516" s="39"/>
      <c r="K516" s="41"/>
      <c r="L516" s="41"/>
      <c r="M516" s="41"/>
      <c r="N516" s="41"/>
      <c r="O516" s="41"/>
    </row>
    <row r="517" spans="1:15" x14ac:dyDescent="0.2">
      <c r="A517" s="36"/>
      <c r="B517" s="41"/>
      <c r="C517" s="41"/>
      <c r="D517" s="38"/>
      <c r="E517" s="39"/>
      <c r="F517" s="40"/>
      <c r="G517" s="38"/>
      <c r="H517" s="41"/>
      <c r="I517" s="41"/>
      <c r="J517" s="39"/>
      <c r="K517" s="41"/>
      <c r="L517" s="41"/>
      <c r="M517" s="41"/>
      <c r="N517" s="41"/>
      <c r="O517" s="41"/>
    </row>
    <row r="518" spans="1:15" x14ac:dyDescent="0.2">
      <c r="A518" s="36"/>
      <c r="B518" s="41"/>
      <c r="C518" s="41"/>
      <c r="D518" s="38"/>
      <c r="E518" s="39"/>
      <c r="F518" s="40"/>
      <c r="G518" s="38"/>
      <c r="H518" s="41"/>
      <c r="I518" s="41"/>
      <c r="J518" s="39"/>
      <c r="K518" s="41"/>
      <c r="L518" s="41"/>
      <c r="M518" s="41"/>
      <c r="N518" s="41"/>
      <c r="O518" s="41"/>
    </row>
    <row r="519" spans="1:15" x14ac:dyDescent="0.2">
      <c r="A519" s="36"/>
      <c r="B519" s="41"/>
      <c r="C519" s="41"/>
      <c r="D519" s="38"/>
      <c r="E519" s="39"/>
      <c r="F519" s="40"/>
      <c r="G519" s="38"/>
      <c r="H519" s="41"/>
      <c r="I519" s="41"/>
      <c r="J519" s="39"/>
      <c r="K519" s="41"/>
      <c r="L519" s="41"/>
      <c r="M519" s="41"/>
      <c r="N519" s="41"/>
      <c r="O519" s="41"/>
    </row>
    <row r="520" spans="1:15" x14ac:dyDescent="0.2">
      <c r="A520" s="36"/>
      <c r="B520" s="41"/>
      <c r="C520" s="41"/>
      <c r="D520" s="38"/>
      <c r="E520" s="39"/>
      <c r="F520" s="40"/>
      <c r="G520" s="38"/>
      <c r="H520" s="41"/>
      <c r="I520" s="41"/>
      <c r="J520" s="39"/>
      <c r="K520" s="41"/>
      <c r="L520" s="41"/>
      <c r="M520" s="41"/>
      <c r="N520" s="41"/>
      <c r="O520" s="41"/>
    </row>
    <row r="521" spans="1:15" x14ac:dyDescent="0.2">
      <c r="A521" s="36"/>
      <c r="B521" s="41"/>
      <c r="C521" s="41"/>
      <c r="D521" s="38"/>
      <c r="E521" s="39"/>
      <c r="F521" s="40"/>
      <c r="G521" s="38"/>
      <c r="H521" s="41"/>
      <c r="I521" s="41"/>
      <c r="J521" s="39"/>
      <c r="K521" s="41"/>
      <c r="L521" s="41"/>
      <c r="M521" s="41"/>
      <c r="N521" s="41"/>
      <c r="O521" s="41"/>
    </row>
    <row r="522" spans="1:15" x14ac:dyDescent="0.2">
      <c r="A522" s="36"/>
      <c r="B522" s="41"/>
      <c r="C522" s="41"/>
      <c r="D522" s="38"/>
      <c r="E522" s="39"/>
      <c r="F522" s="40"/>
      <c r="G522" s="38"/>
      <c r="H522" s="41"/>
      <c r="I522" s="41"/>
      <c r="J522" s="39"/>
      <c r="K522" s="41"/>
      <c r="L522" s="41"/>
      <c r="M522" s="41"/>
      <c r="N522" s="41"/>
      <c r="O522" s="41"/>
    </row>
    <row r="523" spans="1:15" x14ac:dyDescent="0.2">
      <c r="A523" s="36"/>
      <c r="B523" s="41"/>
      <c r="C523" s="41"/>
      <c r="D523" s="38"/>
      <c r="E523" s="39"/>
      <c r="F523" s="40"/>
      <c r="G523" s="38"/>
      <c r="H523" s="41"/>
      <c r="I523" s="41"/>
      <c r="J523" s="39"/>
      <c r="K523" s="41"/>
      <c r="L523" s="41"/>
      <c r="M523" s="41"/>
      <c r="N523" s="41"/>
      <c r="O523" s="41"/>
    </row>
    <row r="524" spans="1:15" x14ac:dyDescent="0.2">
      <c r="A524" s="36"/>
      <c r="B524" s="41"/>
      <c r="C524" s="41"/>
      <c r="D524" s="38"/>
      <c r="E524" s="39"/>
      <c r="F524" s="40"/>
      <c r="G524" s="38"/>
      <c r="H524" s="41"/>
      <c r="I524" s="41"/>
      <c r="J524" s="39"/>
      <c r="K524" s="41"/>
      <c r="L524" s="41"/>
      <c r="M524" s="41"/>
      <c r="N524" s="41"/>
      <c r="O524" s="41"/>
    </row>
    <row r="525" spans="1:15" x14ac:dyDescent="0.2">
      <c r="A525" s="36"/>
      <c r="B525" s="41"/>
      <c r="C525" s="41"/>
      <c r="D525" s="38"/>
      <c r="E525" s="39"/>
      <c r="F525" s="40"/>
      <c r="G525" s="38"/>
      <c r="H525" s="41"/>
      <c r="I525" s="41"/>
      <c r="J525" s="39"/>
      <c r="K525" s="41"/>
      <c r="L525" s="41"/>
      <c r="M525" s="41"/>
      <c r="N525" s="41"/>
      <c r="O525" s="41"/>
    </row>
    <row r="526" spans="1:15" x14ac:dyDescent="0.2">
      <c r="A526" s="36"/>
      <c r="B526" s="41"/>
      <c r="C526" s="41"/>
      <c r="D526" s="38"/>
      <c r="E526" s="39"/>
      <c r="F526" s="40"/>
      <c r="G526" s="38"/>
      <c r="H526" s="41"/>
      <c r="I526" s="41"/>
      <c r="J526" s="39"/>
      <c r="K526" s="41"/>
      <c r="L526" s="41"/>
      <c r="M526" s="41"/>
      <c r="N526" s="41"/>
      <c r="O526" s="41"/>
    </row>
    <row r="527" spans="1:15" x14ac:dyDescent="0.2">
      <c r="A527" s="36"/>
      <c r="B527" s="41"/>
      <c r="C527" s="41"/>
      <c r="D527" s="38"/>
      <c r="E527" s="39"/>
      <c r="F527" s="40"/>
      <c r="G527" s="38"/>
      <c r="H527" s="41"/>
      <c r="I527" s="41"/>
      <c r="J527" s="39"/>
      <c r="K527" s="41"/>
      <c r="L527" s="41"/>
      <c r="M527" s="41"/>
      <c r="N527" s="41"/>
      <c r="O527" s="41"/>
    </row>
    <row r="528" spans="1:15" x14ac:dyDescent="0.2">
      <c r="A528" s="36"/>
      <c r="B528" s="41"/>
      <c r="C528" s="41"/>
      <c r="D528" s="38"/>
      <c r="E528" s="39"/>
      <c r="F528" s="40"/>
      <c r="G528" s="38"/>
      <c r="H528" s="41"/>
      <c r="I528" s="41"/>
      <c r="J528" s="39"/>
      <c r="K528" s="41"/>
      <c r="L528" s="41"/>
      <c r="M528" s="41"/>
      <c r="N528" s="41"/>
      <c r="O528" s="41"/>
    </row>
    <row r="529" spans="1:15" x14ac:dyDescent="0.2">
      <c r="A529" s="36"/>
      <c r="B529" s="41"/>
      <c r="C529" s="41"/>
      <c r="D529" s="38"/>
      <c r="E529" s="39"/>
      <c r="F529" s="40"/>
      <c r="G529" s="38"/>
      <c r="H529" s="41"/>
      <c r="I529" s="41"/>
      <c r="J529" s="39"/>
      <c r="K529" s="41"/>
      <c r="L529" s="41"/>
      <c r="M529" s="41"/>
      <c r="N529" s="41"/>
      <c r="O529" s="41"/>
    </row>
    <row r="530" spans="1:15" x14ac:dyDescent="0.2">
      <c r="A530" s="36"/>
      <c r="B530" s="41"/>
      <c r="C530" s="41"/>
      <c r="D530" s="38"/>
      <c r="E530" s="39"/>
      <c r="F530" s="40"/>
      <c r="G530" s="38"/>
      <c r="H530" s="41"/>
      <c r="I530" s="41"/>
      <c r="J530" s="39"/>
      <c r="K530" s="41"/>
      <c r="L530" s="41"/>
      <c r="M530" s="41"/>
      <c r="N530" s="41"/>
      <c r="O530" s="41"/>
    </row>
    <row r="531" spans="1:15" x14ac:dyDescent="0.2">
      <c r="A531" s="36"/>
      <c r="B531" s="41"/>
      <c r="C531" s="41"/>
      <c r="D531" s="38"/>
      <c r="E531" s="39"/>
      <c r="F531" s="40"/>
      <c r="G531" s="38"/>
      <c r="H531" s="41"/>
      <c r="I531" s="41"/>
      <c r="J531" s="39"/>
      <c r="K531" s="41"/>
      <c r="L531" s="41"/>
      <c r="M531" s="41"/>
      <c r="N531" s="41"/>
      <c r="O531" s="41"/>
    </row>
    <row r="532" spans="1:15" x14ac:dyDescent="0.2">
      <c r="A532" s="36"/>
      <c r="B532" s="41"/>
      <c r="C532" s="41"/>
      <c r="D532" s="38"/>
      <c r="E532" s="39"/>
      <c r="F532" s="40"/>
      <c r="G532" s="38"/>
      <c r="H532" s="41"/>
      <c r="I532" s="41"/>
      <c r="J532" s="39"/>
      <c r="K532" s="41"/>
      <c r="L532" s="41"/>
      <c r="M532" s="41"/>
      <c r="N532" s="41"/>
      <c r="O532" s="41"/>
    </row>
    <row r="533" spans="1:15" x14ac:dyDescent="0.2">
      <c r="A533" s="36"/>
      <c r="B533" s="41"/>
      <c r="C533" s="41"/>
      <c r="D533" s="38"/>
      <c r="E533" s="39"/>
      <c r="F533" s="40"/>
      <c r="G533" s="38"/>
      <c r="H533" s="41"/>
      <c r="I533" s="41"/>
      <c r="J533" s="39"/>
      <c r="K533" s="41"/>
      <c r="L533" s="41"/>
      <c r="M533" s="41"/>
      <c r="N533" s="41"/>
      <c r="O533" s="41"/>
    </row>
    <row r="534" spans="1:15" x14ac:dyDescent="0.2">
      <c r="A534" s="36"/>
      <c r="B534" s="41"/>
      <c r="C534" s="41"/>
      <c r="D534" s="38"/>
      <c r="E534" s="39"/>
      <c r="F534" s="40"/>
      <c r="G534" s="38"/>
      <c r="H534" s="41"/>
      <c r="I534" s="41"/>
      <c r="J534" s="39"/>
      <c r="K534" s="41"/>
      <c r="L534" s="41"/>
      <c r="M534" s="41"/>
      <c r="N534" s="41"/>
      <c r="O534" s="41"/>
    </row>
    <row r="535" spans="1:15" x14ac:dyDescent="0.2">
      <c r="A535" s="36"/>
      <c r="B535" s="41"/>
      <c r="C535" s="41"/>
      <c r="D535" s="38"/>
      <c r="E535" s="39"/>
      <c r="F535" s="40"/>
      <c r="G535" s="38"/>
      <c r="H535" s="41"/>
      <c r="I535" s="41"/>
      <c r="J535" s="39"/>
      <c r="K535" s="41"/>
      <c r="L535" s="41"/>
      <c r="M535" s="41"/>
      <c r="N535" s="41"/>
      <c r="O535" s="41"/>
    </row>
    <row r="536" spans="1:15" x14ac:dyDescent="0.2">
      <c r="A536" s="36"/>
      <c r="B536" s="41"/>
      <c r="C536" s="41"/>
      <c r="D536" s="38"/>
      <c r="E536" s="39"/>
      <c r="F536" s="40"/>
      <c r="G536" s="38"/>
      <c r="H536" s="41"/>
      <c r="I536" s="41"/>
      <c r="J536" s="39"/>
      <c r="K536" s="41"/>
      <c r="L536" s="41"/>
      <c r="M536" s="41"/>
      <c r="N536" s="41"/>
      <c r="O536" s="41"/>
    </row>
    <row r="537" spans="1:15" x14ac:dyDescent="0.2">
      <c r="A537" s="36"/>
      <c r="B537" s="41"/>
      <c r="C537" s="41"/>
      <c r="D537" s="38"/>
      <c r="E537" s="39"/>
      <c r="F537" s="40"/>
      <c r="G537" s="38"/>
      <c r="H537" s="41"/>
      <c r="I537" s="41"/>
      <c r="J537" s="39"/>
      <c r="K537" s="41"/>
      <c r="L537" s="41"/>
      <c r="M537" s="41"/>
      <c r="N537" s="41"/>
      <c r="O537" s="41"/>
    </row>
    <row r="538" spans="1:15" x14ac:dyDescent="0.2">
      <c r="A538" s="36"/>
      <c r="B538" s="41"/>
      <c r="C538" s="41"/>
      <c r="D538" s="38"/>
      <c r="E538" s="39"/>
      <c r="F538" s="40"/>
      <c r="G538" s="38"/>
      <c r="H538" s="41"/>
      <c r="I538" s="41"/>
      <c r="J538" s="39"/>
      <c r="K538" s="41"/>
      <c r="L538" s="41"/>
      <c r="M538" s="41"/>
      <c r="N538" s="41"/>
      <c r="O538" s="41"/>
    </row>
    <row r="539" spans="1:15" x14ac:dyDescent="0.2">
      <c r="A539" s="36"/>
      <c r="B539" s="41"/>
      <c r="C539" s="41"/>
      <c r="D539" s="38"/>
      <c r="E539" s="39"/>
      <c r="F539" s="40"/>
      <c r="G539" s="38"/>
      <c r="H539" s="41"/>
      <c r="I539" s="41"/>
      <c r="J539" s="39"/>
      <c r="K539" s="41"/>
      <c r="L539" s="41"/>
      <c r="M539" s="41"/>
      <c r="N539" s="41"/>
      <c r="O539" s="41"/>
    </row>
    <row r="540" spans="1:15" x14ac:dyDescent="0.2">
      <c r="A540" s="36"/>
      <c r="B540" s="41"/>
      <c r="C540" s="41"/>
      <c r="D540" s="38"/>
      <c r="E540" s="39"/>
      <c r="F540" s="40"/>
      <c r="G540" s="38"/>
      <c r="H540" s="41"/>
      <c r="I540" s="41"/>
      <c r="J540" s="39"/>
      <c r="K540" s="41"/>
      <c r="L540" s="41"/>
      <c r="M540" s="41"/>
      <c r="N540" s="41"/>
      <c r="O540" s="41"/>
    </row>
    <row r="541" spans="1:15" x14ac:dyDescent="0.2">
      <c r="A541" s="36"/>
      <c r="B541" s="41"/>
      <c r="C541" s="41"/>
      <c r="D541" s="38"/>
      <c r="E541" s="39"/>
      <c r="F541" s="40"/>
      <c r="G541" s="38"/>
      <c r="H541" s="41"/>
      <c r="I541" s="41"/>
      <c r="J541" s="39"/>
      <c r="K541" s="41"/>
      <c r="L541" s="41"/>
      <c r="M541" s="41"/>
      <c r="N541" s="41"/>
      <c r="O541" s="41"/>
    </row>
    <row r="542" spans="1:15" x14ac:dyDescent="0.2">
      <c r="A542" s="36"/>
      <c r="B542" s="41"/>
      <c r="C542" s="41"/>
      <c r="D542" s="38"/>
      <c r="E542" s="39"/>
      <c r="F542" s="40"/>
      <c r="G542" s="38"/>
      <c r="H542" s="41"/>
      <c r="I542" s="41"/>
      <c r="J542" s="39"/>
      <c r="K542" s="41"/>
      <c r="L542" s="41"/>
      <c r="M542" s="41"/>
      <c r="N542" s="41"/>
      <c r="O542" s="41"/>
    </row>
    <row r="543" spans="1:15" x14ac:dyDescent="0.2">
      <c r="A543" s="36"/>
      <c r="B543" s="41"/>
      <c r="C543" s="41"/>
      <c r="D543" s="38"/>
      <c r="E543" s="39"/>
      <c r="F543" s="40"/>
      <c r="G543" s="38"/>
      <c r="H543" s="41"/>
      <c r="I543" s="41"/>
      <c r="J543" s="39"/>
      <c r="K543" s="41"/>
      <c r="L543" s="41"/>
      <c r="M543" s="41"/>
      <c r="N543" s="41"/>
      <c r="O543" s="41"/>
    </row>
    <row r="544" spans="1:15" x14ac:dyDescent="0.2">
      <c r="A544" s="36"/>
      <c r="B544" s="41"/>
      <c r="C544" s="41"/>
      <c r="D544" s="38"/>
      <c r="E544" s="39"/>
      <c r="F544" s="40"/>
      <c r="G544" s="38"/>
      <c r="H544" s="41"/>
      <c r="I544" s="41"/>
      <c r="J544" s="39"/>
      <c r="K544" s="41"/>
      <c r="L544" s="41"/>
      <c r="M544" s="41"/>
      <c r="N544" s="41"/>
      <c r="O544" s="41"/>
    </row>
    <row r="545" spans="1:15" x14ac:dyDescent="0.2">
      <c r="A545" s="36"/>
      <c r="B545" s="41"/>
      <c r="C545" s="41"/>
      <c r="D545" s="38"/>
      <c r="E545" s="39"/>
      <c r="F545" s="40"/>
      <c r="G545" s="38"/>
      <c r="H545" s="41"/>
      <c r="I545" s="41"/>
      <c r="J545" s="39"/>
      <c r="K545" s="41"/>
      <c r="L545" s="41"/>
      <c r="M545" s="41"/>
      <c r="N545" s="41"/>
      <c r="O545" s="41"/>
    </row>
    <row r="546" spans="1:15" x14ac:dyDescent="0.2">
      <c r="A546" s="36"/>
      <c r="B546" s="41"/>
      <c r="C546" s="41"/>
      <c r="D546" s="38"/>
      <c r="E546" s="39"/>
      <c r="F546" s="40"/>
      <c r="G546" s="38"/>
      <c r="H546" s="41"/>
      <c r="I546" s="41"/>
      <c r="J546" s="39"/>
      <c r="K546" s="41"/>
      <c r="L546" s="41"/>
      <c r="M546" s="41"/>
      <c r="N546" s="41"/>
      <c r="O546" s="41"/>
    </row>
    <row r="547" spans="1:15" x14ac:dyDescent="0.2">
      <c r="A547" s="36"/>
      <c r="B547" s="41"/>
      <c r="C547" s="41"/>
      <c r="D547" s="38"/>
      <c r="E547" s="39"/>
      <c r="F547" s="40"/>
      <c r="G547" s="38"/>
      <c r="H547" s="41"/>
      <c r="I547" s="41"/>
      <c r="J547" s="39"/>
      <c r="K547" s="41"/>
      <c r="L547" s="41"/>
      <c r="M547" s="41"/>
      <c r="N547" s="41"/>
      <c r="O547" s="41"/>
    </row>
    <row r="548" spans="1:15" x14ac:dyDescent="0.2">
      <c r="A548" s="36"/>
      <c r="B548" s="41"/>
      <c r="C548" s="41"/>
      <c r="D548" s="38"/>
      <c r="E548" s="39"/>
      <c r="F548" s="40"/>
      <c r="G548" s="38"/>
      <c r="H548" s="41"/>
      <c r="I548" s="41"/>
      <c r="J548" s="39"/>
      <c r="K548" s="41"/>
      <c r="L548" s="41"/>
      <c r="M548" s="41"/>
      <c r="N548" s="41"/>
      <c r="O548" s="41"/>
    </row>
    <row r="549" spans="1:15" x14ac:dyDescent="0.2">
      <c r="A549" s="36"/>
      <c r="B549" s="41"/>
      <c r="C549" s="41"/>
      <c r="D549" s="38"/>
      <c r="E549" s="39"/>
      <c r="F549" s="40"/>
      <c r="G549" s="38"/>
      <c r="H549" s="41"/>
      <c r="I549" s="41"/>
      <c r="J549" s="39"/>
      <c r="K549" s="41"/>
      <c r="L549" s="41"/>
      <c r="M549" s="41"/>
      <c r="N549" s="41"/>
      <c r="O549" s="41"/>
    </row>
    <row r="550" spans="1:15" x14ac:dyDescent="0.2">
      <c r="A550" s="36"/>
      <c r="B550" s="41"/>
      <c r="C550" s="41"/>
      <c r="D550" s="38"/>
      <c r="E550" s="39"/>
      <c r="F550" s="40"/>
      <c r="G550" s="38"/>
      <c r="H550" s="41"/>
      <c r="I550" s="41"/>
      <c r="J550" s="39"/>
      <c r="K550" s="41"/>
      <c r="L550" s="41"/>
      <c r="M550" s="41"/>
      <c r="N550" s="41"/>
      <c r="O550" s="41"/>
    </row>
    <row r="551" spans="1:15" x14ac:dyDescent="0.2">
      <c r="A551" s="36"/>
      <c r="B551" s="41"/>
      <c r="C551" s="41"/>
      <c r="D551" s="38"/>
      <c r="E551" s="39"/>
      <c r="F551" s="40"/>
      <c r="G551" s="38"/>
      <c r="H551" s="41"/>
      <c r="I551" s="41"/>
      <c r="J551" s="39"/>
      <c r="K551" s="41"/>
      <c r="L551" s="41"/>
      <c r="M551" s="41"/>
      <c r="N551" s="41"/>
      <c r="O551" s="41"/>
    </row>
    <row r="552" spans="1:15" x14ac:dyDescent="0.2">
      <c r="A552" s="36"/>
      <c r="B552" s="41"/>
      <c r="C552" s="41"/>
      <c r="D552" s="38"/>
      <c r="E552" s="39"/>
      <c r="F552" s="40"/>
      <c r="G552" s="38"/>
      <c r="H552" s="41"/>
      <c r="I552" s="41"/>
      <c r="J552" s="39"/>
      <c r="K552" s="41"/>
      <c r="L552" s="41"/>
      <c r="M552" s="41"/>
      <c r="N552" s="41"/>
      <c r="O552" s="41"/>
    </row>
    <row r="553" spans="1:15" x14ac:dyDescent="0.2">
      <c r="A553" s="36"/>
      <c r="B553" s="41"/>
      <c r="C553" s="41"/>
      <c r="D553" s="38"/>
      <c r="E553" s="39"/>
      <c r="F553" s="40"/>
      <c r="G553" s="38"/>
      <c r="H553" s="41"/>
      <c r="I553" s="41"/>
      <c r="J553" s="39"/>
      <c r="K553" s="41"/>
      <c r="L553" s="41"/>
      <c r="M553" s="41"/>
      <c r="N553" s="41"/>
      <c r="O553" s="41"/>
    </row>
    <row r="554" spans="1:15" x14ac:dyDescent="0.2">
      <c r="A554" s="36"/>
      <c r="B554" s="41"/>
      <c r="C554" s="41"/>
      <c r="D554" s="38"/>
      <c r="E554" s="39"/>
      <c r="F554" s="40"/>
      <c r="G554" s="38"/>
      <c r="H554" s="41"/>
      <c r="I554" s="41"/>
      <c r="J554" s="39"/>
      <c r="K554" s="41"/>
      <c r="L554" s="41"/>
      <c r="M554" s="41"/>
      <c r="N554" s="41"/>
      <c r="O554" s="41"/>
    </row>
    <row r="555" spans="1:15" x14ac:dyDescent="0.2">
      <c r="A555" s="36"/>
      <c r="B555" s="41"/>
      <c r="C555" s="41"/>
      <c r="D555" s="38"/>
      <c r="E555" s="39"/>
      <c r="F555" s="40"/>
      <c r="G555" s="38"/>
      <c r="H555" s="41"/>
      <c r="I555" s="41"/>
      <c r="J555" s="39"/>
      <c r="K555" s="41"/>
      <c r="L555" s="41"/>
      <c r="M555" s="41"/>
      <c r="N555" s="41"/>
      <c r="O555" s="41"/>
    </row>
    <row r="556" spans="1:15" x14ac:dyDescent="0.2">
      <c r="A556" s="36"/>
      <c r="B556" s="41"/>
      <c r="C556" s="41"/>
      <c r="D556" s="38"/>
      <c r="E556" s="39"/>
      <c r="F556" s="40"/>
      <c r="G556" s="38"/>
      <c r="H556" s="41"/>
      <c r="I556" s="41"/>
      <c r="J556" s="39"/>
      <c r="K556" s="41"/>
      <c r="L556" s="41"/>
      <c r="M556" s="41"/>
      <c r="N556" s="41"/>
      <c r="O556" s="41"/>
    </row>
    <row r="557" spans="1:15" x14ac:dyDescent="0.2">
      <c r="A557" s="36"/>
      <c r="B557" s="41"/>
      <c r="C557" s="41"/>
      <c r="D557" s="38"/>
      <c r="E557" s="39"/>
      <c r="F557" s="40"/>
      <c r="G557" s="38"/>
      <c r="H557" s="41"/>
      <c r="I557" s="41"/>
      <c r="J557" s="39"/>
      <c r="K557" s="41"/>
      <c r="L557" s="41"/>
      <c r="M557" s="41"/>
      <c r="N557" s="41"/>
      <c r="O557" s="41"/>
    </row>
    <row r="558" spans="1:15" x14ac:dyDescent="0.2">
      <c r="A558" s="36"/>
      <c r="B558" s="41"/>
      <c r="C558" s="41"/>
      <c r="D558" s="38"/>
      <c r="E558" s="39"/>
      <c r="F558" s="40"/>
      <c r="G558" s="38"/>
      <c r="H558" s="41"/>
      <c r="I558" s="41"/>
      <c r="J558" s="39"/>
      <c r="K558" s="41"/>
      <c r="L558" s="41"/>
      <c r="M558" s="41"/>
      <c r="N558" s="41"/>
      <c r="O558" s="41"/>
    </row>
    <row r="559" spans="1:15" x14ac:dyDescent="0.2">
      <c r="A559" s="36"/>
      <c r="B559" s="41"/>
      <c r="C559" s="41"/>
      <c r="D559" s="38"/>
      <c r="E559" s="39"/>
      <c r="F559" s="40"/>
      <c r="G559" s="38"/>
      <c r="H559" s="41"/>
      <c r="I559" s="41"/>
      <c r="J559" s="39"/>
      <c r="K559" s="41"/>
      <c r="L559" s="41"/>
      <c r="M559" s="41"/>
      <c r="N559" s="41"/>
      <c r="O559" s="41"/>
    </row>
    <row r="560" spans="1:15" x14ac:dyDescent="0.2">
      <c r="A560" s="36"/>
      <c r="B560" s="41"/>
      <c r="C560" s="41"/>
      <c r="D560" s="38"/>
      <c r="E560" s="39"/>
      <c r="F560" s="40"/>
      <c r="G560" s="38"/>
      <c r="H560" s="41"/>
      <c r="I560" s="41"/>
      <c r="J560" s="39"/>
      <c r="K560" s="41"/>
      <c r="L560" s="41"/>
      <c r="M560" s="41"/>
      <c r="N560" s="41"/>
      <c r="O560" s="41"/>
    </row>
    <row r="561" spans="1:15" x14ac:dyDescent="0.2">
      <c r="A561" s="36"/>
      <c r="B561" s="41"/>
      <c r="C561" s="41"/>
      <c r="D561" s="38"/>
      <c r="E561" s="39"/>
      <c r="F561" s="40"/>
      <c r="G561" s="38"/>
      <c r="H561" s="41"/>
      <c r="I561" s="41"/>
      <c r="J561" s="39"/>
      <c r="K561" s="41"/>
      <c r="L561" s="41"/>
      <c r="M561" s="41"/>
      <c r="N561" s="41"/>
      <c r="O561" s="41"/>
    </row>
    <row r="562" spans="1:15" x14ac:dyDescent="0.2">
      <c r="A562" s="36"/>
      <c r="B562" s="41"/>
      <c r="C562" s="41"/>
      <c r="D562" s="38"/>
      <c r="E562" s="39"/>
      <c r="F562" s="40"/>
      <c r="G562" s="38"/>
      <c r="H562" s="41"/>
      <c r="I562" s="41"/>
      <c r="J562" s="39"/>
      <c r="K562" s="41"/>
      <c r="L562" s="41"/>
      <c r="M562" s="41"/>
      <c r="N562" s="41"/>
      <c r="O562" s="41"/>
    </row>
    <row r="563" spans="1:15" x14ac:dyDescent="0.2">
      <c r="A563" s="36"/>
      <c r="B563" s="41"/>
      <c r="C563" s="41"/>
      <c r="D563" s="38"/>
      <c r="E563" s="39"/>
      <c r="F563" s="40"/>
      <c r="G563" s="38"/>
      <c r="H563" s="41"/>
      <c r="I563" s="41"/>
      <c r="J563" s="39"/>
      <c r="K563" s="41"/>
      <c r="L563" s="41"/>
      <c r="M563" s="41"/>
      <c r="N563" s="41"/>
      <c r="O563" s="41"/>
    </row>
    <row r="564" spans="1:15" x14ac:dyDescent="0.2">
      <c r="A564" s="36"/>
      <c r="B564" s="41"/>
      <c r="C564" s="41"/>
      <c r="D564" s="38"/>
      <c r="E564" s="39"/>
      <c r="F564" s="40"/>
      <c r="G564" s="38"/>
      <c r="H564" s="41"/>
      <c r="I564" s="41"/>
      <c r="J564" s="39"/>
      <c r="K564" s="41"/>
      <c r="L564" s="41"/>
      <c r="M564" s="41"/>
      <c r="N564" s="41"/>
      <c r="O564" s="41"/>
    </row>
    <row r="565" spans="1:15" x14ac:dyDescent="0.2">
      <c r="A565" s="36"/>
      <c r="B565" s="41"/>
      <c r="C565" s="41"/>
      <c r="D565" s="38"/>
      <c r="E565" s="39"/>
      <c r="F565" s="40"/>
      <c r="G565" s="38"/>
      <c r="H565" s="41"/>
      <c r="I565" s="41"/>
      <c r="J565" s="39"/>
      <c r="K565" s="41"/>
      <c r="L565" s="41"/>
      <c r="M565" s="41"/>
      <c r="N565" s="41"/>
      <c r="O565" s="41"/>
    </row>
    <row r="566" spans="1:15" x14ac:dyDescent="0.2">
      <c r="A566" s="36"/>
      <c r="B566" s="41"/>
      <c r="C566" s="41"/>
      <c r="D566" s="38"/>
      <c r="E566" s="39"/>
      <c r="F566" s="40"/>
      <c r="G566" s="38"/>
      <c r="H566" s="41"/>
      <c r="I566" s="41"/>
      <c r="J566" s="39"/>
      <c r="K566" s="41"/>
      <c r="L566" s="41"/>
      <c r="M566" s="41"/>
      <c r="N566" s="41"/>
      <c r="O566" s="41"/>
    </row>
    <row r="567" spans="1:15" x14ac:dyDescent="0.2">
      <c r="A567" s="36"/>
      <c r="B567" s="41"/>
      <c r="C567" s="41"/>
      <c r="D567" s="38"/>
      <c r="E567" s="39"/>
      <c r="F567" s="40"/>
      <c r="G567" s="38"/>
      <c r="H567" s="41"/>
      <c r="I567" s="41"/>
      <c r="J567" s="39"/>
      <c r="K567" s="41"/>
      <c r="L567" s="41"/>
      <c r="M567" s="41"/>
      <c r="N567" s="41"/>
      <c r="O567" s="41"/>
    </row>
    <row r="568" spans="1:15" x14ac:dyDescent="0.2">
      <c r="A568" s="36"/>
      <c r="B568" s="41"/>
      <c r="C568" s="41"/>
      <c r="D568" s="38"/>
      <c r="E568" s="39"/>
      <c r="F568" s="40"/>
      <c r="G568" s="38"/>
      <c r="H568" s="41"/>
      <c r="I568" s="41"/>
      <c r="J568" s="39"/>
      <c r="K568" s="41"/>
      <c r="L568" s="41"/>
      <c r="M568" s="41"/>
      <c r="N568" s="41"/>
      <c r="O568" s="41"/>
    </row>
    <row r="569" spans="1:15" x14ac:dyDescent="0.2">
      <c r="A569" s="36"/>
      <c r="B569" s="41"/>
      <c r="C569" s="41"/>
      <c r="D569" s="38"/>
      <c r="E569" s="39"/>
      <c r="F569" s="40"/>
      <c r="G569" s="38"/>
      <c r="H569" s="41"/>
      <c r="I569" s="41"/>
      <c r="J569" s="39"/>
      <c r="K569" s="41"/>
      <c r="L569" s="41"/>
      <c r="M569" s="41"/>
      <c r="N569" s="41"/>
      <c r="O569" s="41"/>
    </row>
    <row r="570" spans="1:15" x14ac:dyDescent="0.2">
      <c r="A570" s="36"/>
      <c r="B570" s="41"/>
      <c r="C570" s="41"/>
      <c r="D570" s="38"/>
      <c r="E570" s="39"/>
      <c r="F570" s="40"/>
      <c r="G570" s="38"/>
      <c r="H570" s="41"/>
      <c r="I570" s="41"/>
      <c r="J570" s="39"/>
      <c r="K570" s="41"/>
      <c r="L570" s="41"/>
      <c r="M570" s="41"/>
      <c r="N570" s="41"/>
      <c r="O570" s="41"/>
    </row>
    <row r="571" spans="1:15" x14ac:dyDescent="0.2">
      <c r="A571" s="36"/>
      <c r="B571" s="41"/>
      <c r="C571" s="41"/>
      <c r="D571" s="38"/>
      <c r="E571" s="39"/>
      <c r="F571" s="40"/>
      <c r="G571" s="38"/>
      <c r="H571" s="41"/>
      <c r="I571" s="41"/>
      <c r="J571" s="39"/>
      <c r="K571" s="41"/>
      <c r="L571" s="41"/>
      <c r="M571" s="41"/>
      <c r="N571" s="41"/>
      <c r="O571" s="41"/>
    </row>
    <row r="572" spans="1:15" x14ac:dyDescent="0.2">
      <c r="A572" s="36"/>
      <c r="B572" s="41"/>
      <c r="C572" s="41"/>
      <c r="D572" s="38"/>
      <c r="E572" s="39"/>
      <c r="F572" s="40"/>
      <c r="G572" s="38"/>
      <c r="H572" s="41"/>
      <c r="I572" s="41"/>
      <c r="J572" s="39"/>
      <c r="K572" s="41"/>
      <c r="L572" s="41"/>
      <c r="M572" s="41"/>
      <c r="N572" s="41"/>
      <c r="O572" s="41"/>
    </row>
    <row r="573" spans="1:15" x14ac:dyDescent="0.2">
      <c r="A573" s="36"/>
      <c r="B573" s="41"/>
      <c r="C573" s="41"/>
      <c r="D573" s="38"/>
      <c r="E573" s="39"/>
      <c r="F573" s="40"/>
      <c r="G573" s="38"/>
      <c r="H573" s="41"/>
      <c r="I573" s="41"/>
      <c r="J573" s="39"/>
      <c r="K573" s="41"/>
      <c r="L573" s="41"/>
      <c r="M573" s="41"/>
      <c r="N573" s="41"/>
      <c r="O573" s="41"/>
    </row>
    <row r="574" spans="1:15" x14ac:dyDescent="0.2">
      <c r="A574" s="36"/>
      <c r="B574" s="41"/>
      <c r="C574" s="41"/>
      <c r="D574" s="38"/>
      <c r="E574" s="39"/>
      <c r="F574" s="40"/>
      <c r="G574" s="38"/>
      <c r="H574" s="41"/>
      <c r="I574" s="41"/>
      <c r="J574" s="39"/>
      <c r="K574" s="41"/>
      <c r="L574" s="41"/>
      <c r="M574" s="41"/>
      <c r="N574" s="41"/>
      <c r="O574" s="41"/>
    </row>
    <row r="575" spans="1:15" x14ac:dyDescent="0.2">
      <c r="A575" s="36"/>
      <c r="B575" s="41"/>
      <c r="C575" s="41"/>
      <c r="D575" s="38"/>
      <c r="E575" s="39"/>
      <c r="F575" s="40"/>
      <c r="G575" s="38"/>
      <c r="H575" s="41"/>
      <c r="I575" s="41"/>
      <c r="J575" s="39"/>
      <c r="K575" s="41"/>
      <c r="L575" s="41"/>
      <c r="M575" s="41"/>
      <c r="N575" s="41"/>
      <c r="O575" s="41"/>
    </row>
    <row r="576" spans="1:15" x14ac:dyDescent="0.2">
      <c r="A576" s="36"/>
      <c r="B576" s="41"/>
      <c r="C576" s="41"/>
      <c r="D576" s="38"/>
      <c r="E576" s="39"/>
      <c r="F576" s="40"/>
      <c r="G576" s="38"/>
      <c r="H576" s="41"/>
      <c r="I576" s="41"/>
      <c r="J576" s="39"/>
      <c r="K576" s="41"/>
      <c r="L576" s="41"/>
      <c r="M576" s="41"/>
      <c r="N576" s="41"/>
      <c r="O576" s="41"/>
    </row>
    <row r="577" spans="1:15" x14ac:dyDescent="0.2">
      <c r="A577" s="36"/>
      <c r="B577" s="41"/>
      <c r="C577" s="41"/>
      <c r="D577" s="38"/>
      <c r="E577" s="39"/>
      <c r="F577" s="40"/>
      <c r="G577" s="38"/>
      <c r="H577" s="41"/>
      <c r="I577" s="41"/>
      <c r="J577" s="39"/>
      <c r="K577" s="41"/>
      <c r="L577" s="41"/>
      <c r="M577" s="41"/>
      <c r="N577" s="41"/>
      <c r="O577" s="41"/>
    </row>
    <row r="578" spans="1:15" x14ac:dyDescent="0.2">
      <c r="A578" s="36"/>
      <c r="B578" s="41"/>
      <c r="C578" s="41"/>
      <c r="D578" s="38"/>
      <c r="E578" s="39"/>
      <c r="F578" s="40"/>
      <c r="G578" s="38"/>
      <c r="H578" s="41"/>
      <c r="I578" s="41"/>
      <c r="J578" s="39"/>
      <c r="K578" s="41"/>
      <c r="L578" s="41"/>
      <c r="M578" s="41"/>
      <c r="N578" s="41"/>
      <c r="O578" s="41"/>
    </row>
    <row r="579" spans="1:15" x14ac:dyDescent="0.2">
      <c r="A579" s="36"/>
      <c r="B579" s="41"/>
      <c r="C579" s="41"/>
      <c r="D579" s="38"/>
      <c r="E579" s="39"/>
      <c r="F579" s="40"/>
      <c r="G579" s="38"/>
      <c r="H579" s="41"/>
      <c r="I579" s="41"/>
      <c r="J579" s="39"/>
      <c r="K579" s="41"/>
      <c r="L579" s="41"/>
      <c r="M579" s="41"/>
      <c r="N579" s="41"/>
      <c r="O579" s="41"/>
    </row>
    <row r="580" spans="1:15" x14ac:dyDescent="0.2">
      <c r="A580" s="36"/>
      <c r="B580" s="41"/>
      <c r="C580" s="41"/>
      <c r="D580" s="38"/>
      <c r="E580" s="39"/>
      <c r="F580" s="40"/>
      <c r="G580" s="38"/>
      <c r="H580" s="41"/>
      <c r="I580" s="41"/>
      <c r="J580" s="39"/>
      <c r="K580" s="41"/>
      <c r="L580" s="41"/>
      <c r="M580" s="41"/>
      <c r="N580" s="41"/>
      <c r="O580" s="41"/>
    </row>
    <row r="581" spans="1:15" x14ac:dyDescent="0.2">
      <c r="A581" s="36"/>
      <c r="B581" s="41"/>
      <c r="C581" s="41"/>
      <c r="D581" s="38"/>
      <c r="E581" s="39"/>
      <c r="F581" s="40"/>
      <c r="G581" s="38"/>
      <c r="H581" s="41"/>
      <c r="I581" s="41"/>
      <c r="J581" s="39"/>
      <c r="K581" s="41"/>
      <c r="L581" s="41"/>
      <c r="M581" s="41"/>
      <c r="N581" s="41"/>
      <c r="O581" s="41"/>
    </row>
    <row r="582" spans="1:15" x14ac:dyDescent="0.2">
      <c r="A582" s="36"/>
      <c r="B582" s="41"/>
      <c r="C582" s="41"/>
      <c r="D582" s="38"/>
      <c r="E582" s="39"/>
      <c r="F582" s="40"/>
      <c r="G582" s="38"/>
      <c r="H582" s="41"/>
      <c r="I582" s="41"/>
      <c r="J582" s="39"/>
      <c r="K582" s="41"/>
      <c r="L582" s="41"/>
      <c r="M582" s="41"/>
      <c r="N582" s="41"/>
      <c r="O582" s="41"/>
    </row>
    <row r="583" spans="1:15" x14ac:dyDescent="0.2">
      <c r="A583" s="36"/>
      <c r="B583" s="41"/>
      <c r="C583" s="41"/>
      <c r="D583" s="38"/>
      <c r="E583" s="39"/>
      <c r="F583" s="40"/>
      <c r="G583" s="38"/>
      <c r="H583" s="41"/>
      <c r="I583" s="41"/>
      <c r="J583" s="39"/>
      <c r="K583" s="41"/>
      <c r="L583" s="41"/>
      <c r="M583" s="41"/>
      <c r="N583" s="41"/>
      <c r="O583" s="41"/>
    </row>
    <row r="584" spans="1:15" x14ac:dyDescent="0.2">
      <c r="A584" s="36"/>
      <c r="B584" s="41"/>
      <c r="C584" s="41"/>
      <c r="D584" s="38"/>
      <c r="E584" s="39"/>
      <c r="F584" s="40"/>
      <c r="G584" s="38"/>
      <c r="H584" s="41"/>
      <c r="I584" s="41"/>
      <c r="J584" s="39"/>
      <c r="K584" s="41"/>
      <c r="L584" s="41"/>
      <c r="M584" s="41"/>
      <c r="N584" s="41"/>
      <c r="O584" s="41"/>
    </row>
    <row r="585" spans="1:15" x14ac:dyDescent="0.2">
      <c r="A585" s="36"/>
      <c r="B585" s="41"/>
      <c r="C585" s="41"/>
      <c r="D585" s="38"/>
      <c r="E585" s="39"/>
      <c r="F585" s="40"/>
      <c r="G585" s="38"/>
      <c r="H585" s="41"/>
      <c r="I585" s="41"/>
      <c r="J585" s="39"/>
      <c r="K585" s="41"/>
      <c r="L585" s="41"/>
      <c r="M585" s="41"/>
      <c r="N585" s="41"/>
      <c r="O585" s="41"/>
    </row>
    <row r="586" spans="1:15" x14ac:dyDescent="0.2">
      <c r="A586" s="36"/>
      <c r="B586" s="41"/>
      <c r="C586" s="41"/>
      <c r="D586" s="38"/>
      <c r="E586" s="39"/>
      <c r="F586" s="40"/>
      <c r="G586" s="38"/>
      <c r="H586" s="41"/>
      <c r="I586" s="41"/>
      <c r="J586" s="39"/>
      <c r="K586" s="41"/>
      <c r="L586" s="41"/>
      <c r="M586" s="41"/>
      <c r="N586" s="41"/>
      <c r="O586" s="41"/>
    </row>
    <row r="587" spans="1:15" x14ac:dyDescent="0.2">
      <c r="A587" s="36"/>
      <c r="B587" s="41"/>
      <c r="C587" s="41"/>
      <c r="D587" s="38"/>
      <c r="E587" s="39"/>
      <c r="F587" s="40"/>
      <c r="G587" s="38"/>
      <c r="H587" s="41"/>
      <c r="I587" s="41"/>
      <c r="J587" s="39"/>
      <c r="K587" s="41"/>
      <c r="L587" s="41"/>
      <c r="M587" s="41"/>
      <c r="N587" s="41"/>
      <c r="O587" s="41"/>
    </row>
    <row r="588" spans="1:15" x14ac:dyDescent="0.2">
      <c r="A588" s="36"/>
      <c r="B588" s="41"/>
      <c r="C588" s="41"/>
      <c r="D588" s="38"/>
      <c r="E588" s="39"/>
      <c r="F588" s="40"/>
      <c r="G588" s="38"/>
      <c r="H588" s="41"/>
      <c r="I588" s="41"/>
      <c r="J588" s="39"/>
      <c r="K588" s="41"/>
      <c r="L588" s="41"/>
      <c r="M588" s="41"/>
      <c r="N588" s="41"/>
      <c r="O588" s="41"/>
    </row>
    <row r="589" spans="1:15" x14ac:dyDescent="0.2">
      <c r="A589" s="36"/>
      <c r="B589" s="41"/>
      <c r="C589" s="41"/>
      <c r="D589" s="38"/>
      <c r="E589" s="39"/>
      <c r="F589" s="40"/>
      <c r="G589" s="38"/>
      <c r="H589" s="41"/>
      <c r="I589" s="41"/>
      <c r="J589" s="39"/>
      <c r="K589" s="41"/>
      <c r="L589" s="41"/>
      <c r="M589" s="41"/>
      <c r="N589" s="41"/>
      <c r="O589" s="41"/>
    </row>
    <row r="590" spans="1:15" x14ac:dyDescent="0.2">
      <c r="A590" s="36"/>
      <c r="B590" s="41"/>
      <c r="C590" s="41"/>
      <c r="D590" s="38"/>
      <c r="E590" s="39"/>
      <c r="F590" s="40"/>
      <c r="G590" s="38"/>
      <c r="H590" s="41"/>
      <c r="I590" s="41"/>
      <c r="J590" s="39"/>
      <c r="K590" s="41"/>
      <c r="L590" s="41"/>
      <c r="M590" s="41"/>
      <c r="N590" s="41"/>
      <c r="O590" s="41"/>
    </row>
    <row r="591" spans="1:15" x14ac:dyDescent="0.2">
      <c r="A591" s="36"/>
      <c r="B591" s="41"/>
      <c r="C591" s="41"/>
      <c r="D591" s="38"/>
      <c r="E591" s="39"/>
      <c r="F591" s="40"/>
      <c r="G591" s="38"/>
      <c r="H591" s="41"/>
      <c r="I591" s="41"/>
      <c r="J591" s="39"/>
      <c r="K591" s="41"/>
      <c r="L591" s="41"/>
      <c r="M591" s="41"/>
      <c r="N591" s="41"/>
      <c r="O591" s="41"/>
    </row>
    <row r="592" spans="1:15" x14ac:dyDescent="0.2">
      <c r="A592" s="36"/>
      <c r="B592" s="41"/>
      <c r="C592" s="41"/>
      <c r="D592" s="38"/>
      <c r="E592" s="39"/>
      <c r="F592" s="40"/>
      <c r="G592" s="38"/>
      <c r="H592" s="41"/>
      <c r="I592" s="41"/>
      <c r="J592" s="39"/>
      <c r="K592" s="41"/>
      <c r="L592" s="41"/>
      <c r="M592" s="41"/>
      <c r="N592" s="41"/>
      <c r="O592" s="41"/>
    </row>
    <row r="593" spans="1:15" x14ac:dyDescent="0.2">
      <c r="A593" s="36"/>
      <c r="B593" s="41"/>
      <c r="C593" s="41"/>
      <c r="D593" s="38"/>
      <c r="E593" s="39"/>
      <c r="F593" s="40"/>
      <c r="G593" s="38"/>
      <c r="H593" s="41"/>
      <c r="I593" s="41"/>
      <c r="J593" s="39"/>
      <c r="K593" s="41"/>
      <c r="L593" s="41"/>
      <c r="M593" s="41"/>
      <c r="N593" s="41"/>
      <c r="O593" s="41"/>
    </row>
    <row r="594" spans="1:15" x14ac:dyDescent="0.2">
      <c r="A594" s="36"/>
      <c r="B594" s="41"/>
      <c r="C594" s="41"/>
      <c r="D594" s="38"/>
      <c r="E594" s="39"/>
      <c r="F594" s="40"/>
      <c r="G594" s="38"/>
      <c r="H594" s="41"/>
      <c r="I594" s="41"/>
      <c r="J594" s="39"/>
      <c r="K594" s="41"/>
      <c r="L594" s="41"/>
      <c r="M594" s="41"/>
      <c r="N594" s="41"/>
      <c r="O594" s="41"/>
    </row>
    <row r="595" spans="1:15" x14ac:dyDescent="0.2">
      <c r="A595" s="36"/>
      <c r="B595" s="41"/>
      <c r="C595" s="41"/>
      <c r="D595" s="38"/>
      <c r="E595" s="39"/>
      <c r="F595" s="40"/>
      <c r="G595" s="38"/>
      <c r="H595" s="41"/>
      <c r="I595" s="41"/>
      <c r="J595" s="39"/>
      <c r="K595" s="41"/>
      <c r="L595" s="41"/>
      <c r="M595" s="41"/>
      <c r="N595" s="41"/>
      <c r="O595" s="41"/>
    </row>
    <row r="596" spans="1:15" x14ac:dyDescent="0.2">
      <c r="A596" s="36"/>
      <c r="B596" s="41"/>
      <c r="C596" s="41"/>
      <c r="D596" s="38"/>
      <c r="E596" s="39"/>
      <c r="F596" s="40"/>
      <c r="G596" s="38"/>
      <c r="H596" s="41"/>
      <c r="I596" s="41"/>
      <c r="J596" s="39"/>
      <c r="K596" s="41"/>
      <c r="L596" s="41"/>
      <c r="M596" s="41"/>
      <c r="N596" s="41"/>
      <c r="O596" s="41"/>
    </row>
    <row r="597" spans="1:15" x14ac:dyDescent="0.2">
      <c r="A597" s="36"/>
      <c r="B597" s="41"/>
      <c r="C597" s="41"/>
      <c r="D597" s="38"/>
      <c r="E597" s="39"/>
      <c r="F597" s="40"/>
      <c r="G597" s="38"/>
      <c r="H597" s="41"/>
      <c r="I597" s="41"/>
      <c r="J597" s="39"/>
      <c r="K597" s="41"/>
      <c r="L597" s="41"/>
      <c r="M597" s="41"/>
      <c r="N597" s="41"/>
      <c r="O597" s="41"/>
    </row>
    <row r="598" spans="1:15" x14ac:dyDescent="0.2">
      <c r="A598" s="36"/>
      <c r="B598" s="41"/>
      <c r="C598" s="41"/>
      <c r="D598" s="38"/>
      <c r="E598" s="39"/>
      <c r="F598" s="40"/>
      <c r="G598" s="38"/>
      <c r="H598" s="41"/>
      <c r="I598" s="41"/>
      <c r="J598" s="39"/>
      <c r="K598" s="41"/>
      <c r="L598" s="41"/>
      <c r="M598" s="41"/>
      <c r="N598" s="41"/>
      <c r="O598" s="41"/>
    </row>
    <row r="599" spans="1:15" x14ac:dyDescent="0.2">
      <c r="A599" s="36"/>
      <c r="B599" s="41"/>
      <c r="C599" s="41"/>
      <c r="D599" s="38"/>
      <c r="E599" s="39"/>
      <c r="F599" s="40"/>
      <c r="G599" s="38"/>
      <c r="H599" s="41"/>
      <c r="I599" s="41"/>
      <c r="J599" s="39"/>
      <c r="K599" s="41"/>
      <c r="L599" s="41"/>
      <c r="M599" s="41"/>
      <c r="N599" s="41"/>
      <c r="O599" s="41"/>
    </row>
    <row r="600" spans="1:15" x14ac:dyDescent="0.2">
      <c r="A600" s="36"/>
      <c r="B600" s="41"/>
      <c r="C600" s="41"/>
      <c r="D600" s="38"/>
      <c r="E600" s="39"/>
      <c r="F600" s="40"/>
      <c r="G600" s="38"/>
      <c r="H600" s="41"/>
      <c r="I600" s="41"/>
      <c r="J600" s="39"/>
      <c r="K600" s="41"/>
      <c r="L600" s="41"/>
      <c r="M600" s="41"/>
      <c r="N600" s="41"/>
      <c r="O600" s="41"/>
    </row>
    <row r="601" spans="1:15" x14ac:dyDescent="0.2">
      <c r="A601" s="36"/>
      <c r="B601" s="41"/>
      <c r="C601" s="41"/>
      <c r="D601" s="38"/>
      <c r="E601" s="39"/>
      <c r="F601" s="40"/>
      <c r="G601" s="38"/>
      <c r="H601" s="41"/>
      <c r="I601" s="41"/>
      <c r="J601" s="39"/>
      <c r="K601" s="41"/>
      <c r="L601" s="41"/>
      <c r="M601" s="41"/>
      <c r="N601" s="41"/>
      <c r="O601" s="41"/>
    </row>
  </sheetData>
  <sheetProtection sheet="1" objects="1" scenarios="1"/>
  <phoneticPr fontId="1"/>
  <conditionalFormatting sqref="B448:C449">
    <cfRule type="expression" dxfId="18" priority="1" stopIfTrue="1">
      <formula>AND(A448="男")</formula>
    </cfRule>
    <cfRule type="expression" dxfId="17" priority="2" stopIfTrue="1">
      <formula>AND(A448="女")</formula>
    </cfRule>
  </conditionalFormatting>
  <dataValidations count="4">
    <dataValidation type="whole" imeMode="halfAlpha" allowBlank="1" showInputMessage="1" showErrorMessage="1" sqref="F168:F170 F154:F161 F205:F206 F477:F601 F267:F275 F219:F224 F325:F326 F347:F352 F2:F124" xr:uid="{1FD99DAF-1619-4EE5-BF8C-593F679539A9}">
      <formula1>1</formula1>
      <formula2>3</formula2>
    </dataValidation>
    <dataValidation type="decimal" imeMode="halfAlpha" allowBlank="1" showInputMessage="1" showErrorMessage="1" sqref="H96:H97 G168:G170 G154:G161 G205:G206 G216:G220 G225:G237 G267:G275 G307:G352 G2:G124 G477:G601" xr:uid="{9C40D35A-4D0D-4AA7-A977-D0C18F58C5C7}">
      <formula1>1.01</formula1>
      <formula2>12.31</formula2>
    </dataValidation>
    <dataValidation type="date" allowBlank="1" showInputMessage="1" showErrorMessage="1" sqref="G221:G224" xr:uid="{CF750272-CF3B-44E0-B9C5-78C02BF14845}">
      <formula1>1.01</formula1>
      <formula2>12.31</formula2>
    </dataValidation>
    <dataValidation imeMode="halfKatakana" allowBlank="1" showInputMessage="1" showErrorMessage="1" sqref="K96:K97 J1:K95 J267:K352 J98:K265 J366:K458 J461:K601 K459:L460" xr:uid="{FC65DE6C-C98E-4320-9A7F-A041DF3108D8}"/>
  </dataValidations>
  <pageMargins left="0.7" right="0.7" top="0.75" bottom="0.75" header="0.3" footer="0.3"/>
  <pageSetup paperSize="1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F2DF-944C-4038-BAA5-2282E5FC0BB0}">
  <sheetPr codeName="Sheet4"/>
  <dimension ref="A1:P451"/>
  <sheetViews>
    <sheetView workbookViewId="0">
      <selection activeCell="A2" sqref="A2"/>
    </sheetView>
  </sheetViews>
  <sheetFormatPr defaultRowHeight="18" x14ac:dyDescent="0.45"/>
  <cols>
    <col min="1" max="15" width="8.796875" style="56"/>
  </cols>
  <sheetData>
    <row r="1" spans="1:16" x14ac:dyDescent="0.15">
      <c r="A1" s="1" t="s">
        <v>69</v>
      </c>
      <c r="B1" s="2" t="s">
        <v>70</v>
      </c>
      <c r="C1" s="2" t="s">
        <v>71</v>
      </c>
      <c r="D1" s="3" t="s">
        <v>72</v>
      </c>
      <c r="E1" s="2" t="s">
        <v>73</v>
      </c>
      <c r="F1" s="12" t="s">
        <v>74</v>
      </c>
      <c r="G1" s="13" t="s">
        <v>75</v>
      </c>
      <c r="H1" s="8" t="s">
        <v>76</v>
      </c>
      <c r="I1" s="8" t="s">
        <v>77</v>
      </c>
      <c r="J1" s="10" t="s">
        <v>78</v>
      </c>
      <c r="K1" s="10" t="s">
        <v>79</v>
      </c>
      <c r="L1" s="11" t="s">
        <v>80</v>
      </c>
      <c r="M1" s="11" t="s">
        <v>81</v>
      </c>
      <c r="N1" s="11" t="s">
        <v>82</v>
      </c>
      <c r="O1" s="11" t="s">
        <v>83</v>
      </c>
      <c r="P1" s="23"/>
    </row>
    <row r="2" spans="1:16" x14ac:dyDescent="0.2">
      <c r="A2" s="36"/>
      <c r="B2" s="37"/>
      <c r="C2" s="37"/>
      <c r="D2" s="38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1:16" x14ac:dyDescent="0.2">
      <c r="A3" s="36"/>
      <c r="B3" s="37"/>
      <c r="C3" s="37"/>
      <c r="D3" s="38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1:16" x14ac:dyDescent="0.2">
      <c r="A4" s="36"/>
      <c r="B4" s="37"/>
      <c r="C4" s="37"/>
      <c r="D4" s="38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1:16" x14ac:dyDescent="0.2">
      <c r="A5" s="36"/>
      <c r="B5" s="37"/>
      <c r="C5" s="37"/>
      <c r="D5" s="38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1:16" x14ac:dyDescent="0.2">
      <c r="A6" s="36"/>
      <c r="B6" s="41"/>
      <c r="C6" s="41"/>
      <c r="D6" s="38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</row>
    <row r="7" spans="1:16" x14ac:dyDescent="0.2">
      <c r="A7" s="36"/>
      <c r="B7" s="37"/>
      <c r="C7" s="37"/>
      <c r="D7" s="38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</row>
    <row r="8" spans="1:16" x14ac:dyDescent="0.2">
      <c r="A8" s="36"/>
      <c r="B8" s="37"/>
      <c r="C8" s="37"/>
      <c r="D8" s="38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</row>
    <row r="9" spans="1:16" x14ac:dyDescent="0.2">
      <c r="A9" s="36"/>
      <c r="B9" s="37"/>
      <c r="C9" s="37"/>
      <c r="D9" s="38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</row>
    <row r="10" spans="1:16" x14ac:dyDescent="0.2">
      <c r="A10" s="36"/>
      <c r="B10" s="37"/>
      <c r="C10" s="37"/>
      <c r="D10" s="38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</row>
    <row r="11" spans="1:16" x14ac:dyDescent="0.2">
      <c r="A11" s="36"/>
      <c r="B11" s="41"/>
      <c r="C11" s="41"/>
      <c r="D11" s="38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</row>
    <row r="12" spans="1:16" x14ac:dyDescent="0.2">
      <c r="A12" s="36"/>
      <c r="B12" s="41"/>
      <c r="C12" s="41"/>
      <c r="D12" s="38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6" x14ac:dyDescent="0.2">
      <c r="A13" s="36"/>
      <c r="B13" s="41"/>
      <c r="C13" s="41"/>
      <c r="D13" s="38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</row>
    <row r="14" spans="1:16" x14ac:dyDescent="0.2">
      <c r="A14" s="36"/>
      <c r="B14" s="41"/>
      <c r="C14" s="41"/>
      <c r="D14" s="38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</row>
    <row r="15" spans="1:16" x14ac:dyDescent="0.2">
      <c r="A15" s="36"/>
      <c r="B15" s="41"/>
      <c r="C15" s="41"/>
      <c r="D15" s="38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</row>
    <row r="16" spans="1:16" x14ac:dyDescent="0.2">
      <c r="A16" s="36"/>
      <c r="B16" s="41"/>
      <c r="C16" s="41"/>
      <c r="D16" s="38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</row>
    <row r="17" spans="1:15" x14ac:dyDescent="0.2">
      <c r="A17" s="36"/>
      <c r="B17" s="41"/>
      <c r="C17" s="41"/>
      <c r="D17" s="38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</row>
    <row r="18" spans="1:15" x14ac:dyDescent="0.2">
      <c r="A18" s="36"/>
      <c r="B18" s="41"/>
      <c r="C18" s="41"/>
      <c r="D18" s="38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</row>
    <row r="19" spans="1:15" x14ac:dyDescent="0.2">
      <c r="A19" s="36"/>
      <c r="B19" s="41"/>
      <c r="C19" s="41"/>
      <c r="D19" s="38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</row>
    <row r="20" spans="1:15" x14ac:dyDescent="0.2">
      <c r="A20" s="36"/>
      <c r="B20" s="41"/>
      <c r="C20" s="41"/>
      <c r="D20" s="38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</row>
    <row r="21" spans="1:15" x14ac:dyDescent="0.2">
      <c r="A21" s="36"/>
      <c r="B21" s="41"/>
      <c r="C21" s="41"/>
      <c r="D21" s="38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</row>
    <row r="22" spans="1:15" x14ac:dyDescent="0.2">
      <c r="A22" s="36"/>
      <c r="B22" s="41"/>
      <c r="C22" s="41"/>
      <c r="D22" s="38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</row>
    <row r="23" spans="1:15" x14ac:dyDescent="0.2">
      <c r="A23" s="36"/>
      <c r="B23" s="41"/>
      <c r="C23" s="41"/>
      <c r="D23" s="38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</row>
    <row r="24" spans="1:15" x14ac:dyDescent="0.2">
      <c r="A24" s="36"/>
      <c r="B24" s="41"/>
      <c r="C24" s="41"/>
      <c r="D24" s="38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</row>
    <row r="25" spans="1:15" x14ac:dyDescent="0.2">
      <c r="A25" s="36"/>
      <c r="B25" s="41"/>
      <c r="C25" s="41"/>
      <c r="D25" s="38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5" x14ac:dyDescent="0.2">
      <c r="A26" s="36"/>
      <c r="B26" s="41"/>
      <c r="C26" s="41"/>
      <c r="D26" s="38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</row>
    <row r="27" spans="1:15" x14ac:dyDescent="0.2">
      <c r="A27" s="36"/>
      <c r="B27" s="41"/>
      <c r="C27" s="41"/>
      <c r="D27" s="38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5" x14ac:dyDescent="0.2">
      <c r="A28" s="36"/>
      <c r="B28" s="41"/>
      <c r="C28" s="41"/>
      <c r="D28" s="38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</row>
    <row r="29" spans="1:15" x14ac:dyDescent="0.2">
      <c r="A29" s="36"/>
      <c r="B29" s="41"/>
      <c r="C29" s="41"/>
      <c r="D29" s="38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</row>
    <row r="30" spans="1:15" x14ac:dyDescent="0.2">
      <c r="A30" s="36"/>
      <c r="B30" s="41"/>
      <c r="C30" s="41"/>
      <c r="D30" s="38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</row>
    <row r="31" spans="1:15" x14ac:dyDescent="0.2">
      <c r="A31" s="36"/>
      <c r="B31" s="41"/>
      <c r="C31" s="41"/>
      <c r="D31" s="38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5" x14ac:dyDescent="0.2">
      <c r="A32" s="36"/>
      <c r="B32" s="41"/>
      <c r="C32" s="41"/>
      <c r="D32" s="38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pans="1:15" x14ac:dyDescent="0.2">
      <c r="A33" s="36"/>
      <c r="B33" s="41"/>
      <c r="C33" s="41"/>
      <c r="D33" s="38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</row>
    <row r="34" spans="1:15" x14ac:dyDescent="0.2">
      <c r="A34" s="36"/>
      <c r="B34" s="41"/>
      <c r="C34" s="41"/>
      <c r="D34" s="38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</row>
    <row r="35" spans="1:15" x14ac:dyDescent="0.2">
      <c r="A35" s="36"/>
      <c r="B35" s="41"/>
      <c r="C35" s="41"/>
      <c r="D35" s="38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</row>
    <row r="36" spans="1:15" x14ac:dyDescent="0.2">
      <c r="A36" s="36"/>
      <c r="B36" s="41"/>
      <c r="C36" s="41"/>
      <c r="D36" s="38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  <row r="37" spans="1:15" x14ac:dyDescent="0.2">
      <c r="A37" s="36"/>
      <c r="B37" s="41"/>
      <c r="C37" s="41"/>
      <c r="D37" s="38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</row>
    <row r="38" spans="1:15" x14ac:dyDescent="0.2">
      <c r="A38" s="36"/>
      <c r="B38" s="41"/>
      <c r="C38" s="41"/>
      <c r="D38" s="38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</row>
    <row r="39" spans="1:15" x14ac:dyDescent="0.2">
      <c r="A39" s="36"/>
      <c r="B39" s="41"/>
      <c r="C39" s="41"/>
      <c r="D39" s="38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</row>
    <row r="40" spans="1:15" x14ac:dyDescent="0.2">
      <c r="A40" s="36"/>
      <c r="B40" s="41"/>
      <c r="C40" s="41"/>
      <c r="D40" s="38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</row>
    <row r="41" spans="1:15" x14ac:dyDescent="0.2">
      <c r="A41" s="36"/>
      <c r="B41" s="41"/>
      <c r="C41" s="41"/>
      <c r="D41" s="38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</row>
    <row r="42" spans="1:15" x14ac:dyDescent="0.2">
      <c r="A42" s="36"/>
      <c r="B42" s="41"/>
      <c r="C42" s="41"/>
      <c r="D42" s="38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</row>
    <row r="43" spans="1:15" x14ac:dyDescent="0.2">
      <c r="A43" s="36"/>
      <c r="B43" s="41"/>
      <c r="C43" s="41"/>
      <c r="D43" s="38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1:15" x14ac:dyDescent="0.2">
      <c r="A44" s="36"/>
      <c r="B44" s="41"/>
      <c r="C44" s="41"/>
      <c r="D44" s="38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5" x14ac:dyDescent="0.2">
      <c r="A45" s="36"/>
      <c r="B45" s="41"/>
      <c r="C45" s="41"/>
      <c r="D45" s="38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5" x14ac:dyDescent="0.2">
      <c r="A46" s="36"/>
      <c r="B46" s="41"/>
      <c r="C46" s="41"/>
      <c r="D46" s="38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5" x14ac:dyDescent="0.2">
      <c r="A47" s="36"/>
      <c r="B47" s="41"/>
      <c r="C47" s="41"/>
      <c r="D47" s="38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5" x14ac:dyDescent="0.2">
      <c r="A48" s="36"/>
      <c r="B48" s="41"/>
      <c r="C48" s="41"/>
      <c r="D48" s="38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1:15" x14ac:dyDescent="0.2">
      <c r="A49" s="36"/>
      <c r="B49" s="41"/>
      <c r="C49" s="41"/>
      <c r="D49" s="38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1:15" x14ac:dyDescent="0.2">
      <c r="A50" s="36"/>
      <c r="B50" s="41"/>
      <c r="C50" s="41"/>
      <c r="D50" s="38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1:15" x14ac:dyDescent="0.2">
      <c r="A51" s="36"/>
      <c r="B51" s="41"/>
      <c r="C51" s="41"/>
      <c r="D51" s="38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1:15" x14ac:dyDescent="0.2">
      <c r="A52" s="36"/>
      <c r="B52" s="41"/>
      <c r="C52" s="41"/>
      <c r="D52" s="38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1:15" x14ac:dyDescent="0.2">
      <c r="A53" s="36"/>
      <c r="B53" s="41"/>
      <c r="C53" s="41"/>
      <c r="D53" s="38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1:15" x14ac:dyDescent="0.2">
      <c r="A54" s="36"/>
      <c r="B54" s="41"/>
      <c r="C54" s="41"/>
      <c r="D54" s="38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1:15" x14ac:dyDescent="0.2">
      <c r="A55" s="36"/>
      <c r="B55" s="41"/>
      <c r="C55" s="41"/>
      <c r="D55" s="38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1:15" x14ac:dyDescent="0.2">
      <c r="A56" s="36"/>
      <c r="B56" s="41"/>
      <c r="C56" s="41"/>
      <c r="D56" s="38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5" x14ac:dyDescent="0.2">
      <c r="A57" s="36"/>
      <c r="B57" s="41"/>
      <c r="C57" s="41"/>
      <c r="D57" s="38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1:15" x14ac:dyDescent="0.2">
      <c r="A58" s="36"/>
      <c r="B58" s="41"/>
      <c r="C58" s="41"/>
      <c r="D58" s="38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1:15" x14ac:dyDescent="0.2">
      <c r="A59" s="36"/>
      <c r="B59" s="41"/>
      <c r="C59" s="41"/>
      <c r="D59" s="38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1:15" x14ac:dyDescent="0.2">
      <c r="A60" s="36"/>
      <c r="B60" s="41"/>
      <c r="C60" s="41"/>
      <c r="D60" s="38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1:15" x14ac:dyDescent="0.2">
      <c r="A61" s="36"/>
      <c r="B61" s="41"/>
      <c r="C61" s="41"/>
      <c r="D61" s="38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1:15" x14ac:dyDescent="0.2">
      <c r="A62" s="36"/>
      <c r="B62" s="41"/>
      <c r="C62" s="41"/>
      <c r="D62" s="38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1:15" x14ac:dyDescent="0.2">
      <c r="A63" s="36"/>
      <c r="B63" s="41"/>
      <c r="C63" s="41"/>
      <c r="D63" s="38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1:15" x14ac:dyDescent="0.2">
      <c r="A64" s="36"/>
      <c r="B64" s="41"/>
      <c r="C64" s="41"/>
      <c r="D64" s="38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1:15" x14ac:dyDescent="0.2">
      <c r="A65" s="36"/>
      <c r="B65" s="41"/>
      <c r="C65" s="41"/>
      <c r="D65" s="38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1:15" x14ac:dyDescent="0.2">
      <c r="A66" s="36"/>
      <c r="B66" s="41"/>
      <c r="C66" s="41"/>
      <c r="D66" s="38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1:15" x14ac:dyDescent="0.2">
      <c r="A67" s="36"/>
      <c r="B67" s="41"/>
      <c r="C67" s="41"/>
      <c r="D67" s="38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1:15" x14ac:dyDescent="0.2">
      <c r="A68" s="36"/>
      <c r="B68" s="41"/>
      <c r="C68" s="41"/>
      <c r="D68" s="38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1:15" x14ac:dyDescent="0.2">
      <c r="A69" s="36"/>
      <c r="B69" s="41"/>
      <c r="C69" s="41"/>
      <c r="D69" s="38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1:15" x14ac:dyDescent="0.2">
      <c r="A70" s="36"/>
      <c r="B70" s="41"/>
      <c r="C70" s="41"/>
      <c r="D70" s="38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1:15" x14ac:dyDescent="0.2">
      <c r="A71" s="36"/>
      <c r="B71" s="41"/>
      <c r="C71" s="41"/>
      <c r="D71" s="38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1:15" x14ac:dyDescent="0.2">
      <c r="A72" s="36"/>
      <c r="B72" s="41"/>
      <c r="C72" s="41"/>
      <c r="D72" s="38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1:15" x14ac:dyDescent="0.2">
      <c r="A73" s="36"/>
      <c r="B73" s="41"/>
      <c r="C73" s="41"/>
      <c r="D73" s="38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1:15" x14ac:dyDescent="0.2">
      <c r="A74" s="36"/>
      <c r="B74" s="41"/>
      <c r="C74" s="41"/>
      <c r="D74" s="38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1:15" x14ac:dyDescent="0.2">
      <c r="A75" s="36"/>
      <c r="B75" s="41"/>
      <c r="C75" s="41"/>
      <c r="D75" s="38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1:15" x14ac:dyDescent="0.2">
      <c r="A76" s="36"/>
      <c r="B76" s="41"/>
      <c r="C76" s="41"/>
      <c r="D76" s="38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1:15" x14ac:dyDescent="0.2">
      <c r="A77" s="36"/>
      <c r="B77" s="41"/>
      <c r="C77" s="41"/>
      <c r="D77" s="38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1:15" x14ac:dyDescent="0.2">
      <c r="A78" s="36"/>
      <c r="B78" s="41"/>
      <c r="C78" s="41"/>
      <c r="D78" s="38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1:15" x14ac:dyDescent="0.2">
      <c r="A79" s="36"/>
      <c r="B79" s="41"/>
      <c r="C79" s="41"/>
      <c r="D79" s="38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1:15" x14ac:dyDescent="0.2">
      <c r="A80" s="36"/>
      <c r="B80" s="41"/>
      <c r="C80" s="41"/>
      <c r="D80" s="38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1:15" x14ac:dyDescent="0.2">
      <c r="A81" s="36"/>
      <c r="B81" s="41"/>
      <c r="C81" s="41"/>
      <c r="D81" s="38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1:15" x14ac:dyDescent="0.2">
      <c r="A82" s="36"/>
      <c r="B82" s="41"/>
      <c r="C82" s="41"/>
      <c r="D82" s="38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1:15" x14ac:dyDescent="0.2">
      <c r="A83" s="36"/>
      <c r="B83" s="41"/>
      <c r="C83" s="41"/>
      <c r="D83" s="38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1:15" x14ac:dyDescent="0.2">
      <c r="A84" s="36"/>
      <c r="B84" s="41"/>
      <c r="C84" s="41"/>
      <c r="D84" s="38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1:15" x14ac:dyDescent="0.2">
      <c r="A85" s="36"/>
      <c r="B85" s="41"/>
      <c r="C85" s="41"/>
      <c r="D85" s="38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1:15" x14ac:dyDescent="0.2">
      <c r="A86" s="36"/>
      <c r="B86" s="41"/>
      <c r="C86" s="41"/>
      <c r="D86" s="38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1:15" x14ac:dyDescent="0.2">
      <c r="A87" s="36"/>
      <c r="B87" s="41"/>
      <c r="C87" s="41"/>
      <c r="D87" s="38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1:15" x14ac:dyDescent="0.2">
      <c r="A88" s="36"/>
      <c r="B88" s="41"/>
      <c r="C88" s="41"/>
      <c r="D88" s="38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1:15" x14ac:dyDescent="0.2">
      <c r="A89" s="36"/>
      <c r="B89" s="41"/>
      <c r="C89" s="41"/>
      <c r="D89" s="38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1:15" x14ac:dyDescent="0.2">
      <c r="A90" s="36"/>
      <c r="B90" s="41"/>
      <c r="C90" s="41"/>
      <c r="D90" s="38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1:15" x14ac:dyDescent="0.2">
      <c r="A91" s="36"/>
      <c r="B91" s="41"/>
      <c r="C91" s="41"/>
      <c r="D91" s="38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1:15" x14ac:dyDescent="0.2">
      <c r="A92" s="36"/>
      <c r="B92" s="37"/>
      <c r="C92" s="37"/>
      <c r="D92" s="38"/>
      <c r="E92" s="57"/>
      <c r="F92" s="38"/>
      <c r="G92" s="58"/>
      <c r="H92" s="46"/>
      <c r="I92" s="46"/>
      <c r="J92" s="47"/>
      <c r="K92" s="47"/>
      <c r="L92" s="41"/>
      <c r="M92" s="41"/>
      <c r="N92" s="41"/>
      <c r="O92" s="41"/>
    </row>
    <row r="93" spans="1:15" x14ac:dyDescent="0.2">
      <c r="A93" s="36"/>
      <c r="B93" s="37"/>
      <c r="C93" s="37"/>
      <c r="D93" s="38"/>
      <c r="E93" s="57"/>
      <c r="F93" s="38"/>
      <c r="G93" s="58"/>
      <c r="H93" s="46"/>
      <c r="I93" s="46"/>
      <c r="J93" s="47"/>
      <c r="K93" s="47"/>
      <c r="L93" s="41"/>
      <c r="M93" s="41"/>
      <c r="N93" s="41"/>
      <c r="O93" s="41"/>
    </row>
    <row r="94" spans="1:15" x14ac:dyDescent="0.2">
      <c r="A94" s="36"/>
      <c r="B94" s="48"/>
      <c r="C94" s="48"/>
      <c r="D94" s="38"/>
      <c r="E94" s="59"/>
      <c r="F94" s="49"/>
      <c r="G94" s="58"/>
      <c r="H94" s="46"/>
      <c r="I94" s="46"/>
      <c r="J94" s="47"/>
      <c r="K94" s="47"/>
      <c r="L94" s="41"/>
      <c r="M94" s="41"/>
      <c r="N94" s="41"/>
      <c r="O94" s="41"/>
    </row>
    <row r="95" spans="1:15" x14ac:dyDescent="0.2">
      <c r="A95" s="36"/>
      <c r="B95" s="48"/>
      <c r="C95" s="48"/>
      <c r="D95" s="38"/>
      <c r="E95" s="59"/>
      <c r="F95" s="49"/>
      <c r="G95" s="58"/>
      <c r="H95" s="46"/>
      <c r="I95" s="46"/>
      <c r="J95" s="47"/>
      <c r="K95" s="47"/>
      <c r="L95" s="41"/>
      <c r="M95" s="41"/>
      <c r="N95" s="41"/>
      <c r="O95" s="41"/>
    </row>
    <row r="96" spans="1:15" x14ac:dyDescent="0.2">
      <c r="A96" s="36"/>
      <c r="B96" s="48"/>
      <c r="C96" s="48"/>
      <c r="D96" s="38"/>
      <c r="E96" s="59"/>
      <c r="F96" s="49"/>
      <c r="G96" s="58"/>
      <c r="H96" s="46"/>
      <c r="I96" s="46"/>
      <c r="J96" s="47"/>
      <c r="K96" s="47"/>
      <c r="L96" s="41"/>
      <c r="M96" s="41"/>
      <c r="N96" s="41"/>
      <c r="O96" s="41"/>
    </row>
    <row r="97" spans="1:15" x14ac:dyDescent="0.2">
      <c r="A97" s="36"/>
      <c r="B97" s="48"/>
      <c r="C97" s="48"/>
      <c r="D97" s="38"/>
      <c r="E97" s="59"/>
      <c r="F97" s="49"/>
      <c r="G97" s="58"/>
      <c r="H97" s="46"/>
      <c r="I97" s="46"/>
      <c r="J97" s="47"/>
      <c r="K97" s="47"/>
      <c r="L97" s="41"/>
      <c r="M97" s="41"/>
      <c r="N97" s="41"/>
      <c r="O97" s="41"/>
    </row>
    <row r="98" spans="1:15" x14ac:dyDescent="0.2">
      <c r="A98" s="36"/>
      <c r="B98" s="48"/>
      <c r="C98" s="48"/>
      <c r="D98" s="38"/>
      <c r="E98" s="59"/>
      <c r="F98" s="49"/>
      <c r="G98" s="58"/>
      <c r="H98" s="46"/>
      <c r="I98" s="46"/>
      <c r="J98" s="47"/>
      <c r="K98" s="47"/>
      <c r="L98" s="41"/>
      <c r="M98" s="41"/>
      <c r="N98" s="41"/>
      <c r="O98" s="41"/>
    </row>
    <row r="99" spans="1:15" x14ac:dyDescent="0.2">
      <c r="A99" s="36"/>
      <c r="B99" s="48"/>
      <c r="C99" s="48"/>
      <c r="D99" s="38"/>
      <c r="E99" s="59"/>
      <c r="F99" s="49"/>
      <c r="G99" s="58"/>
      <c r="H99" s="46"/>
      <c r="I99" s="46"/>
      <c r="J99" s="47"/>
      <c r="K99" s="47"/>
      <c r="L99" s="41"/>
      <c r="M99" s="41"/>
      <c r="N99" s="41"/>
      <c r="O99" s="41"/>
    </row>
    <row r="100" spans="1:15" x14ac:dyDescent="0.2">
      <c r="A100" s="36"/>
      <c r="B100" s="48"/>
      <c r="C100" s="48"/>
      <c r="D100" s="38"/>
      <c r="E100" s="59"/>
      <c r="F100" s="49"/>
      <c r="G100" s="58"/>
      <c r="H100" s="46"/>
      <c r="I100" s="46"/>
      <c r="J100" s="47"/>
      <c r="K100" s="47"/>
      <c r="L100" s="41"/>
      <c r="M100" s="41"/>
      <c r="N100" s="41"/>
      <c r="O100" s="41"/>
    </row>
    <row r="101" spans="1:15" x14ac:dyDescent="0.2">
      <c r="A101" s="36"/>
      <c r="B101" s="48"/>
      <c r="C101" s="48"/>
      <c r="D101" s="38"/>
      <c r="E101" s="59"/>
      <c r="F101" s="49"/>
      <c r="G101" s="58"/>
      <c r="H101" s="46"/>
      <c r="I101" s="46"/>
      <c r="J101" s="47"/>
      <c r="K101" s="47"/>
      <c r="L101" s="41"/>
      <c r="M101" s="41"/>
      <c r="N101" s="41"/>
      <c r="O101" s="41"/>
    </row>
    <row r="102" spans="1:15" x14ac:dyDescent="0.2">
      <c r="A102" s="36"/>
      <c r="B102" s="48"/>
      <c r="C102" s="48"/>
      <c r="D102" s="38"/>
      <c r="E102" s="59"/>
      <c r="F102" s="49"/>
      <c r="G102" s="58"/>
      <c r="H102" s="46"/>
      <c r="I102" s="46"/>
      <c r="J102" s="47"/>
      <c r="K102" s="47"/>
      <c r="L102" s="41"/>
      <c r="M102" s="41"/>
      <c r="N102" s="41"/>
      <c r="O102" s="41"/>
    </row>
    <row r="103" spans="1:15" x14ac:dyDescent="0.2">
      <c r="A103" s="36"/>
      <c r="B103" s="48"/>
      <c r="C103" s="48"/>
      <c r="D103" s="38"/>
      <c r="E103" s="59"/>
      <c r="F103" s="49"/>
      <c r="G103" s="58"/>
      <c r="H103" s="46"/>
      <c r="I103" s="46"/>
      <c r="J103" s="47"/>
      <c r="K103" s="47"/>
      <c r="L103" s="41"/>
      <c r="M103" s="41"/>
      <c r="N103" s="41"/>
      <c r="O103" s="41"/>
    </row>
    <row r="104" spans="1:15" x14ac:dyDescent="0.2">
      <c r="A104" s="36"/>
      <c r="B104" s="48"/>
      <c r="C104" s="48"/>
      <c r="D104" s="38"/>
      <c r="E104" s="59"/>
      <c r="F104" s="49"/>
      <c r="G104" s="58"/>
      <c r="H104" s="46"/>
      <c r="I104" s="46"/>
      <c r="J104" s="47"/>
      <c r="K104" s="47"/>
      <c r="L104" s="41"/>
      <c r="M104" s="41"/>
      <c r="N104" s="41"/>
      <c r="O104" s="41"/>
    </row>
    <row r="105" spans="1:15" x14ac:dyDescent="0.2">
      <c r="A105" s="36"/>
      <c r="B105" s="48"/>
      <c r="C105" s="48"/>
      <c r="D105" s="38"/>
      <c r="E105" s="59"/>
      <c r="F105" s="49"/>
      <c r="G105" s="58"/>
      <c r="H105" s="46"/>
      <c r="I105" s="46"/>
      <c r="J105" s="47"/>
      <c r="K105" s="47"/>
      <c r="L105" s="41"/>
      <c r="M105" s="41"/>
      <c r="N105" s="41"/>
      <c r="O105" s="41"/>
    </row>
    <row r="106" spans="1:15" x14ac:dyDescent="0.2">
      <c r="A106" s="36"/>
      <c r="B106" s="48"/>
      <c r="C106" s="48"/>
      <c r="D106" s="38"/>
      <c r="E106" s="59"/>
      <c r="F106" s="49"/>
      <c r="G106" s="58"/>
      <c r="H106" s="46"/>
      <c r="I106" s="46"/>
      <c r="J106" s="47"/>
      <c r="K106" s="47"/>
      <c r="L106" s="41"/>
      <c r="M106" s="41"/>
      <c r="N106" s="41"/>
      <c r="O106" s="41"/>
    </row>
    <row r="107" spans="1:15" x14ac:dyDescent="0.2">
      <c r="A107" s="36"/>
      <c r="B107" s="48"/>
      <c r="C107" s="48"/>
      <c r="D107" s="38"/>
      <c r="E107" s="59"/>
      <c r="F107" s="49"/>
      <c r="G107" s="58"/>
      <c r="H107" s="46"/>
      <c r="I107" s="46"/>
      <c r="J107" s="47"/>
      <c r="K107" s="47"/>
      <c r="L107" s="41"/>
      <c r="M107" s="41"/>
      <c r="N107" s="41"/>
      <c r="O107" s="41"/>
    </row>
    <row r="108" spans="1:15" x14ac:dyDescent="0.2">
      <c r="A108" s="36"/>
      <c r="B108" s="48"/>
      <c r="C108" s="48"/>
      <c r="D108" s="38"/>
      <c r="E108" s="59"/>
      <c r="F108" s="49"/>
      <c r="G108" s="58"/>
      <c r="H108" s="46"/>
      <c r="I108" s="46"/>
      <c r="J108" s="47"/>
      <c r="K108" s="47"/>
      <c r="L108" s="41"/>
      <c r="M108" s="41"/>
      <c r="N108" s="41"/>
      <c r="O108" s="41"/>
    </row>
    <row r="109" spans="1:15" x14ac:dyDescent="0.2">
      <c r="A109" s="36"/>
      <c r="B109" s="48"/>
      <c r="C109" s="48"/>
      <c r="D109" s="38"/>
      <c r="E109" s="59"/>
      <c r="F109" s="49"/>
      <c r="G109" s="58"/>
      <c r="H109" s="46"/>
      <c r="I109" s="46"/>
      <c r="J109" s="47"/>
      <c r="K109" s="47"/>
      <c r="L109" s="41"/>
      <c r="M109" s="41"/>
      <c r="N109" s="41"/>
      <c r="O109" s="41"/>
    </row>
    <row r="110" spans="1:15" x14ac:dyDescent="0.2">
      <c r="A110" s="36"/>
      <c r="B110" s="48"/>
      <c r="C110" s="48"/>
      <c r="D110" s="38"/>
      <c r="E110" s="59"/>
      <c r="F110" s="49"/>
      <c r="G110" s="58"/>
      <c r="H110" s="46"/>
      <c r="I110" s="46"/>
      <c r="J110" s="47"/>
      <c r="K110" s="47"/>
      <c r="L110" s="41"/>
      <c r="M110" s="41"/>
      <c r="N110" s="41"/>
      <c r="O110" s="41"/>
    </row>
    <row r="111" spans="1:15" x14ac:dyDescent="0.2">
      <c r="A111" s="36"/>
      <c r="B111" s="48"/>
      <c r="C111" s="48"/>
      <c r="D111" s="38"/>
      <c r="E111" s="59"/>
      <c r="F111" s="49"/>
      <c r="G111" s="58"/>
      <c r="H111" s="46"/>
      <c r="I111" s="46"/>
      <c r="J111" s="47"/>
      <c r="K111" s="47"/>
      <c r="L111" s="41"/>
      <c r="M111" s="41"/>
      <c r="N111" s="41"/>
      <c r="O111" s="41"/>
    </row>
    <row r="112" spans="1:15" x14ac:dyDescent="0.2">
      <c r="A112" s="36"/>
      <c r="B112" s="48"/>
      <c r="C112" s="48"/>
      <c r="D112" s="38"/>
      <c r="E112" s="59"/>
      <c r="F112" s="49"/>
      <c r="G112" s="58"/>
      <c r="H112" s="46"/>
      <c r="I112" s="46"/>
      <c r="J112" s="47"/>
      <c r="K112" s="47"/>
      <c r="L112" s="41"/>
      <c r="M112" s="41"/>
      <c r="N112" s="41"/>
      <c r="O112" s="41"/>
    </row>
    <row r="113" spans="1:15" x14ac:dyDescent="0.2">
      <c r="A113" s="36"/>
      <c r="B113" s="48"/>
      <c r="C113" s="48"/>
      <c r="D113" s="38"/>
      <c r="E113" s="59"/>
      <c r="F113" s="49"/>
      <c r="G113" s="58"/>
      <c r="H113" s="46"/>
      <c r="I113" s="46"/>
      <c r="J113" s="47"/>
      <c r="K113" s="47"/>
      <c r="L113" s="41"/>
      <c r="M113" s="41"/>
      <c r="N113" s="41"/>
      <c r="O113" s="41"/>
    </row>
    <row r="114" spans="1:15" x14ac:dyDescent="0.2">
      <c r="A114" s="36"/>
      <c r="B114" s="48"/>
      <c r="C114" s="48"/>
      <c r="D114" s="38"/>
      <c r="E114" s="59"/>
      <c r="F114" s="49"/>
      <c r="G114" s="58"/>
      <c r="H114" s="46"/>
      <c r="I114" s="46"/>
      <c r="J114" s="47"/>
      <c r="K114" s="47"/>
      <c r="L114" s="41"/>
      <c r="M114" s="41"/>
      <c r="N114" s="41"/>
      <c r="O114" s="41"/>
    </row>
    <row r="115" spans="1:15" x14ac:dyDescent="0.2">
      <c r="A115" s="36"/>
      <c r="B115" s="48"/>
      <c r="C115" s="48"/>
      <c r="D115" s="38"/>
      <c r="E115" s="59"/>
      <c r="F115" s="49"/>
      <c r="G115" s="58"/>
      <c r="H115" s="46"/>
      <c r="I115" s="46"/>
      <c r="J115" s="47"/>
      <c r="K115" s="47"/>
      <c r="L115" s="41"/>
      <c r="M115" s="41"/>
      <c r="N115" s="41"/>
      <c r="O115" s="41"/>
    </row>
    <row r="116" spans="1:15" x14ac:dyDescent="0.2">
      <c r="A116" s="36"/>
      <c r="B116" s="48"/>
      <c r="C116" s="48"/>
      <c r="D116" s="38"/>
      <c r="E116" s="59"/>
      <c r="F116" s="49"/>
      <c r="G116" s="58"/>
      <c r="H116" s="46"/>
      <c r="I116" s="46"/>
      <c r="J116" s="47"/>
      <c r="K116" s="47"/>
      <c r="L116" s="41"/>
      <c r="M116" s="41"/>
      <c r="N116" s="41"/>
      <c r="O116" s="41"/>
    </row>
    <row r="117" spans="1:15" x14ac:dyDescent="0.2">
      <c r="A117" s="36"/>
      <c r="B117" s="48"/>
      <c r="C117" s="48"/>
      <c r="D117" s="38"/>
      <c r="E117" s="59"/>
      <c r="F117" s="49"/>
      <c r="G117" s="58"/>
      <c r="H117" s="46"/>
      <c r="I117" s="46"/>
      <c r="J117" s="47"/>
      <c r="K117" s="47"/>
      <c r="L117" s="41"/>
      <c r="M117" s="41"/>
      <c r="N117" s="41"/>
      <c r="O117" s="41"/>
    </row>
    <row r="118" spans="1:15" x14ac:dyDescent="0.2">
      <c r="A118" s="36"/>
      <c r="B118" s="48"/>
      <c r="C118" s="48"/>
      <c r="D118" s="38"/>
      <c r="E118" s="59"/>
      <c r="F118" s="49"/>
      <c r="G118" s="58"/>
      <c r="H118" s="46"/>
      <c r="I118" s="46"/>
      <c r="J118" s="47"/>
      <c r="K118" s="47"/>
      <c r="L118" s="41"/>
      <c r="M118" s="41"/>
      <c r="N118" s="41"/>
      <c r="O118" s="41"/>
    </row>
    <row r="119" spans="1:15" x14ac:dyDescent="0.2">
      <c r="A119" s="36"/>
      <c r="B119" s="48"/>
      <c r="C119" s="48"/>
      <c r="D119" s="38"/>
      <c r="E119" s="59"/>
      <c r="F119" s="49"/>
      <c r="G119" s="58"/>
      <c r="H119" s="46"/>
      <c r="I119" s="46"/>
      <c r="J119" s="47"/>
      <c r="K119" s="47"/>
      <c r="L119" s="41"/>
      <c r="M119" s="41"/>
      <c r="N119" s="41"/>
      <c r="O119" s="41"/>
    </row>
    <row r="120" spans="1:15" x14ac:dyDescent="0.2">
      <c r="A120" s="36"/>
      <c r="B120" s="48"/>
      <c r="C120" s="48"/>
      <c r="D120" s="38"/>
      <c r="E120" s="59"/>
      <c r="F120" s="49"/>
      <c r="G120" s="58"/>
      <c r="H120" s="46"/>
      <c r="I120" s="46"/>
      <c r="J120" s="47"/>
      <c r="K120" s="47"/>
      <c r="L120" s="41"/>
      <c r="M120" s="41"/>
      <c r="N120" s="41"/>
      <c r="O120" s="41"/>
    </row>
    <row r="121" spans="1:15" x14ac:dyDescent="0.2">
      <c r="A121" s="36"/>
      <c r="B121" s="48"/>
      <c r="C121" s="48"/>
      <c r="D121" s="38"/>
      <c r="E121" s="59"/>
      <c r="F121" s="49"/>
      <c r="G121" s="58"/>
      <c r="H121" s="46"/>
      <c r="I121" s="46"/>
      <c r="J121" s="47"/>
      <c r="K121" s="47"/>
      <c r="L121" s="41"/>
      <c r="M121" s="41"/>
      <c r="N121" s="41"/>
      <c r="O121" s="41"/>
    </row>
    <row r="122" spans="1:15" x14ac:dyDescent="0.2">
      <c r="A122" s="36"/>
      <c r="B122" s="48"/>
      <c r="C122" s="48"/>
      <c r="D122" s="38"/>
      <c r="E122" s="59"/>
      <c r="F122" s="49"/>
      <c r="G122" s="58"/>
      <c r="H122" s="46"/>
      <c r="I122" s="46"/>
      <c r="J122" s="47"/>
      <c r="K122" s="47"/>
      <c r="L122" s="41"/>
      <c r="M122" s="41"/>
      <c r="N122" s="41"/>
      <c r="O122" s="41"/>
    </row>
    <row r="123" spans="1:15" x14ac:dyDescent="0.2">
      <c r="A123" s="36"/>
      <c r="B123" s="48"/>
      <c r="C123" s="48"/>
      <c r="D123" s="38"/>
      <c r="E123" s="59"/>
      <c r="F123" s="49"/>
      <c r="G123" s="58"/>
      <c r="H123" s="46"/>
      <c r="I123" s="46"/>
      <c r="J123" s="47"/>
      <c r="K123" s="47"/>
      <c r="L123" s="41"/>
      <c r="M123" s="41"/>
      <c r="N123" s="41"/>
      <c r="O123" s="41"/>
    </row>
    <row r="124" spans="1:15" x14ac:dyDescent="0.2">
      <c r="A124" s="36"/>
      <c r="B124" s="48"/>
      <c r="C124" s="48"/>
      <c r="D124" s="38"/>
      <c r="E124" s="59"/>
      <c r="F124" s="49"/>
      <c r="G124" s="58"/>
      <c r="H124" s="46"/>
      <c r="I124" s="46"/>
      <c r="J124" s="47"/>
      <c r="K124" s="47"/>
      <c r="L124" s="41"/>
      <c r="M124" s="41"/>
      <c r="N124" s="41"/>
      <c r="O124" s="41"/>
    </row>
    <row r="125" spans="1:15" x14ac:dyDescent="0.2">
      <c r="A125" s="36"/>
      <c r="B125" s="37"/>
      <c r="C125" s="37"/>
      <c r="D125" s="38"/>
      <c r="E125" s="57"/>
      <c r="F125" s="38"/>
      <c r="G125" s="38"/>
      <c r="H125" s="38"/>
      <c r="I125" s="38"/>
      <c r="J125" s="39"/>
      <c r="K125" s="47"/>
      <c r="L125" s="41"/>
      <c r="M125" s="41"/>
      <c r="N125" s="41"/>
      <c r="O125" s="41"/>
    </row>
    <row r="126" spans="1:15" x14ac:dyDescent="0.2">
      <c r="A126" s="36"/>
      <c r="B126" s="37"/>
      <c r="C126" s="37"/>
      <c r="D126" s="38"/>
      <c r="E126" s="57"/>
      <c r="F126" s="38"/>
      <c r="G126" s="38"/>
      <c r="H126" s="38"/>
      <c r="I126" s="38"/>
      <c r="J126" s="39"/>
      <c r="K126" s="47"/>
      <c r="L126" s="41"/>
      <c r="M126" s="41"/>
      <c r="N126" s="41"/>
      <c r="O126" s="41"/>
    </row>
    <row r="127" spans="1:15" x14ac:dyDescent="0.2">
      <c r="A127" s="36"/>
      <c r="B127" s="37"/>
      <c r="C127" s="37"/>
      <c r="D127" s="38"/>
      <c r="E127" s="57"/>
      <c r="F127" s="38"/>
      <c r="G127" s="38"/>
      <c r="H127" s="38"/>
      <c r="I127" s="38"/>
      <c r="J127" s="39"/>
      <c r="K127" s="47"/>
      <c r="L127" s="41"/>
      <c r="M127" s="41"/>
      <c r="N127" s="41"/>
      <c r="O127" s="41"/>
    </row>
    <row r="128" spans="1:15" x14ac:dyDescent="0.2">
      <c r="A128" s="36"/>
      <c r="B128" s="48"/>
      <c r="C128" s="48"/>
      <c r="D128" s="38"/>
      <c r="E128" s="59"/>
      <c r="F128" s="49"/>
      <c r="G128" s="49"/>
      <c r="H128" s="49"/>
      <c r="I128" s="49"/>
      <c r="J128" s="47"/>
      <c r="K128" s="47"/>
      <c r="L128" s="41"/>
      <c r="M128" s="41"/>
      <c r="N128" s="41"/>
      <c r="O128" s="41"/>
    </row>
    <row r="129" spans="1:15" x14ac:dyDescent="0.2">
      <c r="A129" s="36"/>
      <c r="B129" s="37"/>
      <c r="C129" s="37"/>
      <c r="D129" s="38"/>
      <c r="E129" s="57"/>
      <c r="F129" s="38"/>
      <c r="G129" s="38"/>
      <c r="H129" s="38"/>
      <c r="I129" s="38"/>
      <c r="J129" s="39"/>
      <c r="K129" s="47"/>
      <c r="L129" s="41"/>
      <c r="M129" s="41"/>
      <c r="N129" s="41"/>
      <c r="O129" s="41"/>
    </row>
    <row r="130" spans="1:15" x14ac:dyDescent="0.2">
      <c r="A130" s="36"/>
      <c r="B130" s="37"/>
      <c r="C130" s="37"/>
      <c r="D130" s="38"/>
      <c r="E130" s="57"/>
      <c r="F130" s="38"/>
      <c r="G130" s="38"/>
      <c r="H130" s="38"/>
      <c r="I130" s="38"/>
      <c r="J130" s="39"/>
      <c r="K130" s="39"/>
      <c r="L130" s="41"/>
      <c r="M130" s="41"/>
      <c r="N130" s="41"/>
      <c r="O130" s="41"/>
    </row>
    <row r="131" spans="1:15" x14ac:dyDescent="0.2">
      <c r="A131" s="36"/>
      <c r="B131" s="37"/>
      <c r="C131" s="37"/>
      <c r="D131" s="38"/>
      <c r="E131" s="57"/>
      <c r="F131" s="38"/>
      <c r="G131" s="38"/>
      <c r="H131" s="38"/>
      <c r="I131" s="38"/>
      <c r="J131" s="39"/>
      <c r="K131" s="39"/>
      <c r="L131" s="41"/>
      <c r="M131" s="41"/>
      <c r="N131" s="41"/>
      <c r="O131" s="41"/>
    </row>
    <row r="132" spans="1:15" x14ac:dyDescent="0.2">
      <c r="A132" s="36"/>
      <c r="B132" s="37"/>
      <c r="C132" s="37"/>
      <c r="D132" s="38"/>
      <c r="E132" s="57"/>
      <c r="F132" s="38"/>
      <c r="G132" s="38"/>
      <c r="H132" s="38"/>
      <c r="I132" s="38"/>
      <c r="J132" s="39"/>
      <c r="K132" s="39"/>
      <c r="L132" s="41"/>
      <c r="M132" s="41"/>
      <c r="N132" s="41"/>
      <c r="O132" s="41"/>
    </row>
    <row r="133" spans="1:15" x14ac:dyDescent="0.2">
      <c r="A133" s="36"/>
      <c r="B133" s="37"/>
      <c r="C133" s="37"/>
      <c r="D133" s="38"/>
      <c r="E133" s="57"/>
      <c r="F133" s="38"/>
      <c r="G133" s="38"/>
      <c r="H133" s="38"/>
      <c r="I133" s="38"/>
      <c r="J133" s="39"/>
      <c r="K133" s="39"/>
      <c r="L133" s="41"/>
      <c r="M133" s="41"/>
      <c r="N133" s="41"/>
      <c r="O133" s="41"/>
    </row>
    <row r="134" spans="1:15" x14ac:dyDescent="0.2">
      <c r="A134" s="36"/>
      <c r="B134" s="37"/>
      <c r="C134" s="37"/>
      <c r="D134" s="38"/>
      <c r="E134" s="57"/>
      <c r="F134" s="38"/>
      <c r="G134" s="38"/>
      <c r="H134" s="38"/>
      <c r="I134" s="38"/>
      <c r="J134" s="39"/>
      <c r="K134" s="39"/>
      <c r="L134" s="41"/>
      <c r="M134" s="41"/>
      <c r="N134" s="41"/>
      <c r="O134" s="41"/>
    </row>
    <row r="135" spans="1:15" x14ac:dyDescent="0.2">
      <c r="A135" s="36"/>
      <c r="B135" s="37"/>
      <c r="C135" s="37"/>
      <c r="D135" s="38"/>
      <c r="E135" s="57"/>
      <c r="F135" s="38"/>
      <c r="G135" s="38"/>
      <c r="H135" s="38"/>
      <c r="I135" s="38"/>
      <c r="J135" s="39"/>
      <c r="K135" s="39"/>
      <c r="L135" s="41"/>
      <c r="M135" s="41"/>
      <c r="N135" s="41"/>
      <c r="O135" s="41"/>
    </row>
    <row r="136" spans="1:15" x14ac:dyDescent="0.2">
      <c r="A136" s="36"/>
      <c r="B136" s="37"/>
      <c r="C136" s="37"/>
      <c r="D136" s="38"/>
      <c r="E136" s="57"/>
      <c r="F136" s="38"/>
      <c r="G136" s="38"/>
      <c r="H136" s="38"/>
      <c r="I136" s="38"/>
      <c r="J136" s="39"/>
      <c r="K136" s="39"/>
      <c r="L136" s="41"/>
      <c r="M136" s="41"/>
      <c r="N136" s="41"/>
      <c r="O136" s="41"/>
    </row>
    <row r="137" spans="1:15" x14ac:dyDescent="0.2">
      <c r="A137" s="36"/>
      <c r="B137" s="48"/>
      <c r="C137" s="48"/>
      <c r="D137" s="38"/>
      <c r="E137" s="59"/>
      <c r="F137" s="49"/>
      <c r="G137" s="49"/>
      <c r="H137" s="49"/>
      <c r="I137" s="49"/>
      <c r="J137" s="47"/>
      <c r="K137" s="39"/>
      <c r="L137" s="41"/>
      <c r="M137" s="41"/>
      <c r="N137" s="41"/>
      <c r="O137" s="41"/>
    </row>
    <row r="138" spans="1:15" x14ac:dyDescent="0.2">
      <c r="A138" s="36"/>
      <c r="B138" s="37"/>
      <c r="C138" s="37"/>
      <c r="D138" s="38"/>
      <c r="E138" s="57"/>
      <c r="F138" s="38"/>
      <c r="G138" s="38"/>
      <c r="H138" s="38"/>
      <c r="I138" s="38"/>
      <c r="J138" s="39"/>
      <c r="K138" s="39"/>
      <c r="L138" s="41"/>
      <c r="M138" s="41"/>
      <c r="N138" s="41"/>
      <c r="O138" s="41"/>
    </row>
    <row r="139" spans="1:15" x14ac:dyDescent="0.2">
      <c r="A139" s="36"/>
      <c r="B139" s="37"/>
      <c r="C139" s="37"/>
      <c r="D139" s="38"/>
      <c r="E139" s="57"/>
      <c r="F139" s="38"/>
      <c r="G139" s="38"/>
      <c r="H139" s="38"/>
      <c r="I139" s="38"/>
      <c r="J139" s="39"/>
      <c r="K139" s="39"/>
      <c r="L139" s="41"/>
      <c r="M139" s="41"/>
      <c r="N139" s="41"/>
      <c r="O139" s="41"/>
    </row>
    <row r="140" spans="1:15" x14ac:dyDescent="0.2">
      <c r="A140" s="36"/>
      <c r="B140" s="37"/>
      <c r="C140" s="37"/>
      <c r="D140" s="38"/>
      <c r="E140" s="57"/>
      <c r="F140" s="38"/>
      <c r="G140" s="38"/>
      <c r="H140" s="38"/>
      <c r="I140" s="38"/>
      <c r="J140" s="39"/>
      <c r="K140" s="39"/>
      <c r="L140" s="41"/>
      <c r="M140" s="41"/>
      <c r="N140" s="41"/>
      <c r="O140" s="41"/>
    </row>
    <row r="141" spans="1:15" x14ac:dyDescent="0.2">
      <c r="A141" s="36"/>
      <c r="B141" s="37"/>
      <c r="C141" s="37"/>
      <c r="D141" s="38"/>
      <c r="E141" s="57"/>
      <c r="F141" s="38"/>
      <c r="G141" s="38"/>
      <c r="H141" s="38"/>
      <c r="I141" s="38"/>
      <c r="J141" s="39"/>
      <c r="K141" s="39"/>
      <c r="L141" s="41"/>
      <c r="M141" s="41"/>
      <c r="N141" s="41"/>
      <c r="O141" s="41"/>
    </row>
    <row r="142" spans="1:15" x14ac:dyDescent="0.2">
      <c r="A142" s="36"/>
      <c r="B142" s="37"/>
      <c r="C142" s="37"/>
      <c r="D142" s="38"/>
      <c r="E142" s="57"/>
      <c r="F142" s="38"/>
      <c r="G142" s="38"/>
      <c r="H142" s="38"/>
      <c r="I142" s="38"/>
      <c r="J142" s="39"/>
      <c r="K142" s="39"/>
      <c r="L142" s="41"/>
      <c r="M142" s="41"/>
      <c r="N142" s="41"/>
      <c r="O142" s="41"/>
    </row>
    <row r="143" spans="1:15" x14ac:dyDescent="0.2">
      <c r="A143" s="36"/>
      <c r="B143" s="37"/>
      <c r="C143" s="37"/>
      <c r="D143" s="38"/>
      <c r="E143" s="57"/>
      <c r="F143" s="38"/>
      <c r="G143" s="38"/>
      <c r="H143" s="38"/>
      <c r="I143" s="38"/>
      <c r="J143" s="39"/>
      <c r="K143" s="39"/>
      <c r="L143" s="41"/>
      <c r="M143" s="41"/>
      <c r="N143" s="41"/>
      <c r="O143" s="41"/>
    </row>
    <row r="144" spans="1:15" x14ac:dyDescent="0.2">
      <c r="A144" s="36"/>
      <c r="B144" s="37"/>
      <c r="C144" s="37"/>
      <c r="D144" s="38"/>
      <c r="E144" s="57"/>
      <c r="F144" s="38"/>
      <c r="G144" s="38"/>
      <c r="H144" s="38"/>
      <c r="I144" s="38"/>
      <c r="J144" s="39"/>
      <c r="K144" s="39"/>
      <c r="L144" s="41"/>
      <c r="M144" s="41"/>
      <c r="N144" s="41"/>
      <c r="O144" s="41"/>
    </row>
    <row r="145" spans="1:15" x14ac:dyDescent="0.2">
      <c r="A145" s="36"/>
      <c r="B145" s="48"/>
      <c r="C145" s="37"/>
      <c r="D145" s="38"/>
      <c r="E145" s="57"/>
      <c r="F145" s="38"/>
      <c r="G145" s="38"/>
      <c r="H145" s="38"/>
      <c r="I145" s="38"/>
      <c r="J145" s="39"/>
      <c r="K145" s="39"/>
      <c r="L145" s="41"/>
      <c r="M145" s="41"/>
      <c r="N145" s="41"/>
      <c r="O145" s="41"/>
    </row>
    <row r="146" spans="1:15" x14ac:dyDescent="0.2">
      <c r="A146" s="36"/>
      <c r="B146" s="48"/>
      <c r="C146" s="37"/>
      <c r="D146" s="38"/>
      <c r="E146" s="57"/>
      <c r="F146" s="38"/>
      <c r="G146" s="38"/>
      <c r="H146" s="38"/>
      <c r="I146" s="38"/>
      <c r="J146" s="39"/>
      <c r="K146" s="39"/>
      <c r="L146" s="41"/>
      <c r="M146" s="41"/>
      <c r="N146" s="41"/>
      <c r="O146" s="41"/>
    </row>
    <row r="147" spans="1:15" x14ac:dyDescent="0.2">
      <c r="A147" s="36"/>
      <c r="B147" s="48"/>
      <c r="C147" s="37"/>
      <c r="D147" s="38"/>
      <c r="E147" s="57"/>
      <c r="F147" s="38"/>
      <c r="G147" s="38"/>
      <c r="H147" s="38"/>
      <c r="I147" s="38"/>
      <c r="J147" s="39"/>
      <c r="K147" s="39"/>
      <c r="L147" s="41"/>
      <c r="M147" s="41"/>
      <c r="N147" s="41"/>
      <c r="O147" s="41"/>
    </row>
    <row r="148" spans="1:15" x14ac:dyDescent="0.2">
      <c r="A148" s="36"/>
      <c r="B148" s="48"/>
      <c r="C148" s="37"/>
      <c r="D148" s="38"/>
      <c r="E148" s="57"/>
      <c r="F148" s="38"/>
      <c r="G148" s="38"/>
      <c r="H148" s="38"/>
      <c r="I148" s="38"/>
      <c r="J148" s="39"/>
      <c r="K148" s="39"/>
      <c r="L148" s="41"/>
      <c r="M148" s="41"/>
      <c r="N148" s="41"/>
      <c r="O148" s="41"/>
    </row>
    <row r="149" spans="1:15" x14ac:dyDescent="0.2">
      <c r="A149" s="36"/>
      <c r="B149" s="48"/>
      <c r="C149" s="37"/>
      <c r="D149" s="38"/>
      <c r="E149" s="57"/>
      <c r="F149" s="38"/>
      <c r="G149" s="38"/>
      <c r="H149" s="38"/>
      <c r="I149" s="38"/>
      <c r="J149" s="39"/>
      <c r="K149" s="39"/>
      <c r="L149" s="41"/>
      <c r="M149" s="41"/>
      <c r="N149" s="41"/>
      <c r="O149" s="41"/>
    </row>
    <row r="150" spans="1:15" x14ac:dyDescent="0.2">
      <c r="A150" s="36"/>
      <c r="B150" s="48"/>
      <c r="C150" s="37"/>
      <c r="D150" s="38"/>
      <c r="E150" s="57"/>
      <c r="F150" s="38"/>
      <c r="G150" s="38"/>
      <c r="H150" s="38"/>
      <c r="I150" s="38"/>
      <c r="J150" s="39"/>
      <c r="K150" s="39"/>
      <c r="L150" s="41"/>
      <c r="M150" s="41"/>
      <c r="N150" s="41"/>
      <c r="O150" s="41"/>
    </row>
    <row r="151" spans="1:15" x14ac:dyDescent="0.2">
      <c r="A151" s="36"/>
      <c r="B151" s="48"/>
      <c r="C151" s="37"/>
      <c r="D151" s="38"/>
      <c r="E151" s="57"/>
      <c r="F151" s="38"/>
      <c r="G151" s="38"/>
      <c r="H151" s="38"/>
      <c r="I151" s="38"/>
      <c r="J151" s="39"/>
      <c r="K151" s="39"/>
      <c r="L151" s="41"/>
      <c r="M151" s="41"/>
      <c r="N151" s="41"/>
      <c r="O151" s="41"/>
    </row>
    <row r="152" spans="1:15" x14ac:dyDescent="0.2">
      <c r="A152" s="36"/>
      <c r="B152" s="48"/>
      <c r="C152" s="37"/>
      <c r="D152" s="38"/>
      <c r="E152" s="57"/>
      <c r="F152" s="38"/>
      <c r="G152" s="38"/>
      <c r="H152" s="38"/>
      <c r="I152" s="38"/>
      <c r="J152" s="39"/>
      <c r="K152" s="39"/>
      <c r="L152" s="41"/>
      <c r="M152" s="41"/>
      <c r="N152" s="41"/>
      <c r="O152" s="41"/>
    </row>
    <row r="153" spans="1:15" x14ac:dyDescent="0.2">
      <c r="A153" s="36"/>
      <c r="B153" s="37"/>
      <c r="C153" s="37"/>
      <c r="D153" s="38"/>
      <c r="E153" s="57"/>
      <c r="F153" s="38"/>
      <c r="G153" s="38"/>
      <c r="H153" s="38"/>
      <c r="I153" s="38"/>
      <c r="J153" s="39"/>
      <c r="K153" s="39"/>
      <c r="L153" s="41"/>
      <c r="M153" s="41"/>
      <c r="N153" s="41"/>
      <c r="O153" s="41"/>
    </row>
    <row r="154" spans="1:15" x14ac:dyDescent="0.2">
      <c r="A154" s="36"/>
      <c r="B154" s="37"/>
      <c r="C154" s="37"/>
      <c r="D154" s="38"/>
      <c r="E154" s="57"/>
      <c r="F154" s="38"/>
      <c r="G154" s="38"/>
      <c r="H154" s="38"/>
      <c r="I154" s="38"/>
      <c r="J154" s="39"/>
      <c r="K154" s="39"/>
      <c r="L154" s="41"/>
      <c r="M154" s="41"/>
      <c r="N154" s="41"/>
      <c r="O154" s="41"/>
    </row>
    <row r="155" spans="1:15" x14ac:dyDescent="0.2">
      <c r="A155" s="36"/>
      <c r="B155" s="37"/>
      <c r="C155" s="37"/>
      <c r="D155" s="38"/>
      <c r="E155" s="57"/>
      <c r="F155" s="38"/>
      <c r="G155" s="38"/>
      <c r="H155" s="38"/>
      <c r="I155" s="38"/>
      <c r="J155" s="39"/>
      <c r="K155" s="39"/>
      <c r="L155" s="41"/>
      <c r="M155" s="41"/>
      <c r="N155" s="41"/>
      <c r="O155" s="41"/>
    </row>
    <row r="156" spans="1:15" x14ac:dyDescent="0.2">
      <c r="A156" s="36"/>
      <c r="B156" s="37"/>
      <c r="C156" s="37"/>
      <c r="D156" s="38"/>
      <c r="E156" s="57"/>
      <c r="F156" s="38"/>
      <c r="G156" s="38"/>
      <c r="H156" s="38"/>
      <c r="I156" s="38"/>
      <c r="J156" s="39"/>
      <c r="K156" s="39"/>
      <c r="L156" s="41"/>
      <c r="M156" s="41"/>
      <c r="N156" s="41"/>
      <c r="O156" s="41"/>
    </row>
    <row r="157" spans="1:15" x14ac:dyDescent="0.2">
      <c r="A157" s="36"/>
      <c r="B157" s="37"/>
      <c r="C157" s="37"/>
      <c r="D157" s="38"/>
      <c r="E157" s="57"/>
      <c r="F157" s="38"/>
      <c r="G157" s="38"/>
      <c r="H157" s="38"/>
      <c r="I157" s="38"/>
      <c r="J157" s="39"/>
      <c r="K157" s="39"/>
      <c r="L157" s="41"/>
      <c r="M157" s="41"/>
      <c r="N157" s="41"/>
      <c r="O157" s="41"/>
    </row>
    <row r="158" spans="1:15" x14ac:dyDescent="0.2">
      <c r="A158" s="36"/>
      <c r="B158" s="37"/>
      <c r="C158" s="37"/>
      <c r="D158" s="38"/>
      <c r="E158" s="57"/>
      <c r="F158" s="38"/>
      <c r="G158" s="38"/>
      <c r="H158" s="38"/>
      <c r="I158" s="38"/>
      <c r="J158" s="39"/>
      <c r="K158" s="39"/>
      <c r="L158" s="41"/>
      <c r="M158" s="41"/>
      <c r="N158" s="41"/>
      <c r="O158" s="41"/>
    </row>
    <row r="159" spans="1:15" x14ac:dyDescent="0.2">
      <c r="A159" s="36"/>
      <c r="B159" s="48"/>
      <c r="C159" s="37"/>
      <c r="D159" s="38"/>
      <c r="E159" s="57"/>
      <c r="F159" s="38"/>
      <c r="G159" s="38"/>
      <c r="H159" s="38"/>
      <c r="I159" s="38"/>
      <c r="J159" s="39"/>
      <c r="K159" s="39"/>
      <c r="L159" s="41"/>
      <c r="M159" s="41"/>
      <c r="N159" s="41"/>
      <c r="O159" s="41"/>
    </row>
    <row r="160" spans="1:15" x14ac:dyDescent="0.2">
      <c r="A160" s="36"/>
      <c r="B160" s="48"/>
      <c r="C160" s="37"/>
      <c r="D160" s="38"/>
      <c r="E160" s="57"/>
      <c r="F160" s="38"/>
      <c r="G160" s="38"/>
      <c r="H160" s="38"/>
      <c r="I160" s="38"/>
      <c r="J160" s="39"/>
      <c r="K160" s="39"/>
      <c r="L160" s="41"/>
      <c r="M160" s="41"/>
      <c r="N160" s="41"/>
      <c r="O160" s="41"/>
    </row>
    <row r="161" spans="1:15" x14ac:dyDescent="0.2">
      <c r="A161" s="36"/>
      <c r="B161" s="48"/>
      <c r="C161" s="37"/>
      <c r="D161" s="38"/>
      <c r="E161" s="57"/>
      <c r="F161" s="38"/>
      <c r="G161" s="38"/>
      <c r="H161" s="38"/>
      <c r="I161" s="38"/>
      <c r="J161" s="39"/>
      <c r="K161" s="39"/>
      <c r="L161" s="41"/>
      <c r="M161" s="41"/>
      <c r="N161" s="41"/>
      <c r="O161" s="41"/>
    </row>
    <row r="162" spans="1:15" x14ac:dyDescent="0.2">
      <c r="A162" s="36"/>
      <c r="B162" s="37"/>
      <c r="C162" s="37"/>
      <c r="D162" s="38"/>
      <c r="E162" s="57"/>
      <c r="F162" s="38"/>
      <c r="G162" s="38"/>
      <c r="H162" s="38"/>
      <c r="I162" s="38"/>
      <c r="J162" s="39"/>
      <c r="K162" s="39"/>
      <c r="L162" s="41"/>
      <c r="M162" s="41"/>
      <c r="N162" s="41"/>
      <c r="O162" s="41"/>
    </row>
    <row r="163" spans="1:15" x14ac:dyDescent="0.2">
      <c r="A163" s="36"/>
      <c r="B163" s="37"/>
      <c r="C163" s="37"/>
      <c r="D163" s="38"/>
      <c r="E163" s="57"/>
      <c r="F163" s="38"/>
      <c r="G163" s="38"/>
      <c r="H163" s="38"/>
      <c r="I163" s="38"/>
      <c r="J163" s="39"/>
      <c r="K163" s="39"/>
      <c r="L163" s="41"/>
      <c r="M163" s="41"/>
      <c r="N163" s="41"/>
      <c r="O163" s="41"/>
    </row>
    <row r="164" spans="1:15" x14ac:dyDescent="0.2">
      <c r="A164" s="36"/>
      <c r="B164" s="37"/>
      <c r="C164" s="37"/>
      <c r="D164" s="38"/>
      <c r="E164" s="57"/>
      <c r="F164" s="38"/>
      <c r="G164" s="38"/>
      <c r="H164" s="38"/>
      <c r="I164" s="38"/>
      <c r="J164" s="39"/>
      <c r="K164" s="39"/>
      <c r="L164" s="41"/>
      <c r="M164" s="41"/>
      <c r="N164" s="41"/>
      <c r="O164" s="41"/>
    </row>
    <row r="165" spans="1:15" x14ac:dyDescent="0.2">
      <c r="A165" s="36"/>
      <c r="B165" s="37"/>
      <c r="C165" s="37"/>
      <c r="D165" s="38"/>
      <c r="E165" s="57"/>
      <c r="F165" s="38"/>
      <c r="G165" s="38"/>
      <c r="H165" s="38"/>
      <c r="I165" s="38"/>
      <c r="J165" s="39"/>
      <c r="K165" s="39"/>
      <c r="L165" s="41"/>
      <c r="M165" s="41"/>
      <c r="N165" s="41"/>
      <c r="O165" s="41"/>
    </row>
    <row r="166" spans="1:15" x14ac:dyDescent="0.2">
      <c r="A166" s="36"/>
      <c r="B166" s="37"/>
      <c r="C166" s="37"/>
      <c r="D166" s="38"/>
      <c r="E166" s="57"/>
      <c r="F166" s="38"/>
      <c r="G166" s="38"/>
      <c r="H166" s="38"/>
      <c r="I166" s="38"/>
      <c r="J166" s="39"/>
      <c r="K166" s="39"/>
      <c r="L166" s="41"/>
      <c r="M166" s="41"/>
      <c r="N166" s="41"/>
      <c r="O166" s="41"/>
    </row>
    <row r="167" spans="1:15" x14ac:dyDescent="0.2">
      <c r="A167" s="36"/>
      <c r="B167" s="37"/>
      <c r="C167" s="37"/>
      <c r="D167" s="38"/>
      <c r="E167" s="57"/>
      <c r="F167" s="38"/>
      <c r="G167" s="38"/>
      <c r="H167" s="38"/>
      <c r="I167" s="38"/>
      <c r="J167" s="39"/>
      <c r="K167" s="39"/>
      <c r="L167" s="41"/>
      <c r="M167" s="41"/>
      <c r="N167" s="41"/>
      <c r="O167" s="41"/>
    </row>
    <row r="168" spans="1:15" x14ac:dyDescent="0.2">
      <c r="A168" s="36"/>
      <c r="B168" s="37"/>
      <c r="C168" s="37"/>
      <c r="D168" s="38"/>
      <c r="E168" s="57"/>
      <c r="F168" s="38"/>
      <c r="G168" s="38"/>
      <c r="H168" s="38"/>
      <c r="I168" s="38"/>
      <c r="J168" s="39"/>
      <c r="K168" s="39"/>
      <c r="L168" s="41"/>
      <c r="M168" s="41"/>
      <c r="N168" s="41"/>
      <c r="O168" s="41"/>
    </row>
    <row r="169" spans="1:15" x14ac:dyDescent="0.2">
      <c r="A169" s="36"/>
      <c r="B169" s="37"/>
      <c r="C169" s="37"/>
      <c r="D169" s="38"/>
      <c r="E169" s="57"/>
      <c r="F169" s="38"/>
      <c r="G169" s="38"/>
      <c r="H169" s="38"/>
      <c r="I169" s="38"/>
      <c r="J169" s="39"/>
      <c r="K169" s="39"/>
      <c r="L169" s="41"/>
      <c r="M169" s="41"/>
      <c r="N169" s="41"/>
      <c r="O169" s="41"/>
    </row>
    <row r="170" spans="1:15" x14ac:dyDescent="0.2">
      <c r="A170" s="36"/>
      <c r="B170" s="37"/>
      <c r="C170" s="37"/>
      <c r="D170" s="38"/>
      <c r="E170" s="57"/>
      <c r="F170" s="38"/>
      <c r="G170" s="38"/>
      <c r="H170" s="38"/>
      <c r="I170" s="38"/>
      <c r="J170" s="39"/>
      <c r="K170" s="39"/>
      <c r="L170" s="41"/>
      <c r="M170" s="41"/>
      <c r="N170" s="41"/>
      <c r="O170" s="41"/>
    </row>
    <row r="171" spans="1:15" x14ac:dyDescent="0.2">
      <c r="A171" s="36"/>
      <c r="B171" s="37"/>
      <c r="C171" s="37"/>
      <c r="D171" s="38"/>
      <c r="E171" s="57"/>
      <c r="F171" s="38"/>
      <c r="G171" s="38"/>
      <c r="H171" s="38"/>
      <c r="I171" s="38"/>
      <c r="J171" s="39"/>
      <c r="K171" s="39"/>
      <c r="L171" s="41"/>
      <c r="M171" s="41"/>
      <c r="N171" s="41"/>
      <c r="O171" s="41"/>
    </row>
    <row r="172" spans="1:15" x14ac:dyDescent="0.2">
      <c r="A172" s="36"/>
      <c r="B172" s="37"/>
      <c r="C172" s="37"/>
      <c r="D172" s="38"/>
      <c r="E172" s="57"/>
      <c r="F172" s="38"/>
      <c r="G172" s="38"/>
      <c r="H172" s="38"/>
      <c r="I172" s="38"/>
      <c r="J172" s="39"/>
      <c r="K172" s="39"/>
      <c r="L172" s="41"/>
      <c r="M172" s="41"/>
      <c r="N172" s="41"/>
      <c r="O172" s="41"/>
    </row>
    <row r="173" spans="1:15" x14ac:dyDescent="0.2">
      <c r="A173" s="36"/>
      <c r="B173" s="37"/>
      <c r="C173" s="37"/>
      <c r="D173" s="38"/>
      <c r="E173" s="57"/>
      <c r="F173" s="38"/>
      <c r="G173" s="38"/>
      <c r="H173" s="38"/>
      <c r="I173" s="38"/>
      <c r="J173" s="39"/>
      <c r="K173" s="39"/>
      <c r="L173" s="41"/>
      <c r="M173" s="41"/>
      <c r="N173" s="41"/>
      <c r="O173" s="41"/>
    </row>
    <row r="174" spans="1:15" x14ac:dyDescent="0.2">
      <c r="A174" s="36"/>
      <c r="B174" s="37"/>
      <c r="C174" s="37"/>
      <c r="D174" s="38"/>
      <c r="E174" s="57"/>
      <c r="F174" s="38"/>
      <c r="G174" s="38"/>
      <c r="H174" s="38"/>
      <c r="I174" s="38"/>
      <c r="J174" s="39"/>
      <c r="K174" s="39"/>
      <c r="L174" s="41"/>
      <c r="M174" s="41"/>
      <c r="N174" s="41"/>
      <c r="O174" s="41"/>
    </row>
    <row r="175" spans="1:15" x14ac:dyDescent="0.2">
      <c r="A175" s="36"/>
      <c r="B175" s="37"/>
      <c r="C175" s="37"/>
      <c r="D175" s="38"/>
      <c r="E175" s="57"/>
      <c r="F175" s="38"/>
      <c r="G175" s="38"/>
      <c r="H175" s="38"/>
      <c r="I175" s="38"/>
      <c r="J175" s="39"/>
      <c r="K175" s="39"/>
      <c r="L175" s="41"/>
      <c r="M175" s="41"/>
      <c r="N175" s="41"/>
      <c r="O175" s="41"/>
    </row>
    <row r="176" spans="1:15" x14ac:dyDescent="0.2">
      <c r="A176" s="36"/>
      <c r="B176" s="37"/>
      <c r="C176" s="37"/>
      <c r="D176" s="38"/>
      <c r="E176" s="57"/>
      <c r="F176" s="38"/>
      <c r="G176" s="38"/>
      <c r="H176" s="38"/>
      <c r="I176" s="38"/>
      <c r="J176" s="39"/>
      <c r="K176" s="39"/>
      <c r="L176" s="41"/>
      <c r="M176" s="41"/>
      <c r="N176" s="41"/>
      <c r="O176" s="41"/>
    </row>
    <row r="177" spans="1:15" x14ac:dyDescent="0.2">
      <c r="A177" s="36"/>
      <c r="B177" s="37"/>
      <c r="C177" s="37"/>
      <c r="D177" s="38"/>
      <c r="E177" s="57"/>
      <c r="F177" s="38"/>
      <c r="G177" s="38"/>
      <c r="H177" s="38"/>
      <c r="I177" s="38"/>
      <c r="J177" s="39"/>
      <c r="K177" s="39"/>
      <c r="L177" s="41"/>
      <c r="M177" s="41"/>
      <c r="N177" s="41"/>
      <c r="O177" s="41"/>
    </row>
    <row r="178" spans="1:15" x14ac:dyDescent="0.2">
      <c r="A178" s="36"/>
      <c r="B178" s="37"/>
      <c r="C178" s="37"/>
      <c r="D178" s="38"/>
      <c r="E178" s="57"/>
      <c r="F178" s="38"/>
      <c r="G178" s="38"/>
      <c r="H178" s="38"/>
      <c r="I178" s="38"/>
      <c r="J178" s="39"/>
      <c r="K178" s="39"/>
      <c r="L178" s="41"/>
      <c r="M178" s="41"/>
      <c r="N178" s="41"/>
      <c r="O178" s="41"/>
    </row>
    <row r="179" spans="1:15" x14ac:dyDescent="0.2">
      <c r="A179" s="36"/>
      <c r="B179" s="37"/>
      <c r="C179" s="37"/>
      <c r="D179" s="38"/>
      <c r="E179" s="57"/>
      <c r="F179" s="38"/>
      <c r="G179" s="38"/>
      <c r="H179" s="38"/>
      <c r="I179" s="38"/>
      <c r="J179" s="39"/>
      <c r="K179" s="39"/>
      <c r="L179" s="41"/>
      <c r="M179" s="41"/>
      <c r="N179" s="41"/>
      <c r="O179" s="41"/>
    </row>
    <row r="180" spans="1:15" x14ac:dyDescent="0.2">
      <c r="A180" s="36"/>
      <c r="B180" s="37"/>
      <c r="C180" s="37"/>
      <c r="D180" s="38"/>
      <c r="E180" s="57"/>
      <c r="F180" s="38"/>
      <c r="G180" s="38"/>
      <c r="H180" s="38"/>
      <c r="I180" s="38"/>
      <c r="J180" s="39"/>
      <c r="K180" s="39"/>
      <c r="L180" s="41"/>
      <c r="M180" s="41"/>
      <c r="N180" s="41"/>
      <c r="O180" s="41"/>
    </row>
    <row r="181" spans="1:15" x14ac:dyDescent="0.2">
      <c r="A181" s="36"/>
      <c r="B181" s="37"/>
      <c r="C181" s="37"/>
      <c r="D181" s="38"/>
      <c r="E181" s="57"/>
      <c r="F181" s="38"/>
      <c r="G181" s="38"/>
      <c r="H181" s="38"/>
      <c r="I181" s="38"/>
      <c r="J181" s="39"/>
      <c r="K181" s="39"/>
      <c r="L181" s="41"/>
      <c r="M181" s="41"/>
      <c r="N181" s="41"/>
      <c r="O181" s="41"/>
    </row>
    <row r="182" spans="1:15" x14ac:dyDescent="0.2">
      <c r="A182" s="36"/>
      <c r="B182" s="37"/>
      <c r="C182" s="37"/>
      <c r="D182" s="38"/>
      <c r="E182" s="57"/>
      <c r="F182" s="38"/>
      <c r="G182" s="38"/>
      <c r="H182" s="38"/>
      <c r="I182" s="38"/>
      <c r="J182" s="39"/>
      <c r="K182" s="39"/>
      <c r="L182" s="41"/>
      <c r="M182" s="41"/>
      <c r="N182" s="41"/>
      <c r="O182" s="41"/>
    </row>
    <row r="183" spans="1:15" x14ac:dyDescent="0.2">
      <c r="A183" s="36"/>
      <c r="B183" s="37"/>
      <c r="C183" s="37"/>
      <c r="D183" s="38"/>
      <c r="E183" s="57"/>
      <c r="F183" s="38"/>
      <c r="G183" s="38"/>
      <c r="H183" s="38"/>
      <c r="I183" s="38"/>
      <c r="J183" s="39"/>
      <c r="K183" s="39"/>
      <c r="L183" s="41"/>
      <c r="M183" s="41"/>
      <c r="N183" s="41"/>
      <c r="O183" s="41"/>
    </row>
    <row r="184" spans="1:15" x14ac:dyDescent="0.2">
      <c r="A184" s="36"/>
      <c r="B184" s="37"/>
      <c r="C184" s="37"/>
      <c r="D184" s="38"/>
      <c r="E184" s="57"/>
      <c r="F184" s="38"/>
      <c r="G184" s="38"/>
      <c r="H184" s="38"/>
      <c r="I184" s="38"/>
      <c r="J184" s="39"/>
      <c r="K184" s="39"/>
      <c r="L184" s="41"/>
      <c r="M184" s="41"/>
      <c r="N184" s="41"/>
      <c r="O184" s="41"/>
    </row>
    <row r="185" spans="1:15" x14ac:dyDescent="0.2">
      <c r="A185" s="36"/>
      <c r="B185" s="37"/>
      <c r="C185" s="37"/>
      <c r="D185" s="38"/>
      <c r="E185" s="57"/>
      <c r="F185" s="38"/>
      <c r="G185" s="38"/>
      <c r="H185" s="38"/>
      <c r="I185" s="38"/>
      <c r="J185" s="39"/>
      <c r="K185" s="39"/>
      <c r="L185" s="41"/>
      <c r="M185" s="41"/>
      <c r="N185" s="41"/>
      <c r="O185" s="41"/>
    </row>
    <row r="186" spans="1:15" x14ac:dyDescent="0.2">
      <c r="A186" s="36"/>
      <c r="B186" s="37"/>
      <c r="C186" s="37"/>
      <c r="D186" s="38"/>
      <c r="E186" s="57"/>
      <c r="F186" s="38"/>
      <c r="G186" s="38"/>
      <c r="H186" s="38"/>
      <c r="I186" s="38"/>
      <c r="J186" s="39"/>
      <c r="K186" s="39"/>
      <c r="L186" s="41"/>
      <c r="M186" s="41"/>
      <c r="N186" s="41"/>
      <c r="O186" s="41"/>
    </row>
    <row r="187" spans="1:15" x14ac:dyDescent="0.2">
      <c r="A187" s="36"/>
      <c r="B187" s="37"/>
      <c r="C187" s="37"/>
      <c r="D187" s="38"/>
      <c r="E187" s="57"/>
      <c r="F187" s="38"/>
      <c r="G187" s="38"/>
      <c r="H187" s="38"/>
      <c r="I187" s="38"/>
      <c r="J187" s="39"/>
      <c r="K187" s="39"/>
      <c r="L187" s="41"/>
      <c r="M187" s="41"/>
      <c r="N187" s="41"/>
      <c r="O187" s="41"/>
    </row>
    <row r="188" spans="1:15" x14ac:dyDescent="0.2">
      <c r="A188" s="36"/>
      <c r="B188" s="37"/>
      <c r="C188" s="37"/>
      <c r="D188" s="38"/>
      <c r="E188" s="57"/>
      <c r="F188" s="38"/>
      <c r="G188" s="38"/>
      <c r="H188" s="38"/>
      <c r="I188" s="38"/>
      <c r="J188" s="39"/>
      <c r="K188" s="39"/>
      <c r="L188" s="41"/>
      <c r="M188" s="41"/>
      <c r="N188" s="41"/>
      <c r="O188" s="41"/>
    </row>
    <row r="189" spans="1:15" x14ac:dyDescent="0.2">
      <c r="A189" s="36"/>
      <c r="B189" s="37"/>
      <c r="C189" s="37"/>
      <c r="D189" s="38"/>
      <c r="E189" s="57"/>
      <c r="F189" s="38"/>
      <c r="G189" s="38"/>
      <c r="H189" s="38"/>
      <c r="I189" s="38"/>
      <c r="J189" s="39"/>
      <c r="K189" s="39"/>
      <c r="L189" s="41"/>
      <c r="M189" s="41"/>
      <c r="N189" s="41"/>
      <c r="O189" s="41"/>
    </row>
    <row r="190" spans="1:15" x14ac:dyDescent="0.2">
      <c r="A190" s="36"/>
      <c r="B190" s="37"/>
      <c r="C190" s="37"/>
      <c r="D190" s="38"/>
      <c r="E190" s="57"/>
      <c r="F190" s="38"/>
      <c r="G190" s="38"/>
      <c r="H190" s="38"/>
      <c r="I190" s="38"/>
      <c r="J190" s="39"/>
      <c r="K190" s="39"/>
      <c r="L190" s="41"/>
      <c r="M190" s="41"/>
      <c r="N190" s="41"/>
      <c r="O190" s="41"/>
    </row>
    <row r="191" spans="1:15" x14ac:dyDescent="0.2">
      <c r="A191" s="36"/>
      <c r="B191" s="37"/>
      <c r="C191" s="37"/>
      <c r="D191" s="38"/>
      <c r="E191" s="57"/>
      <c r="F191" s="38"/>
      <c r="G191" s="38"/>
      <c r="H191" s="38"/>
      <c r="I191" s="38"/>
      <c r="J191" s="39"/>
      <c r="K191" s="39"/>
      <c r="L191" s="41"/>
      <c r="M191" s="41"/>
      <c r="N191" s="41"/>
      <c r="O191" s="41"/>
    </row>
    <row r="192" spans="1:15" x14ac:dyDescent="0.2">
      <c r="A192" s="36"/>
      <c r="B192" s="37"/>
      <c r="C192" s="37"/>
      <c r="D192" s="38"/>
      <c r="E192" s="57"/>
      <c r="F192" s="38"/>
      <c r="G192" s="38"/>
      <c r="H192" s="38"/>
      <c r="I192" s="38"/>
      <c r="J192" s="39"/>
      <c r="K192" s="39"/>
      <c r="L192" s="41"/>
      <c r="M192" s="41"/>
      <c r="N192" s="41"/>
      <c r="O192" s="41"/>
    </row>
    <row r="193" spans="1:15" x14ac:dyDescent="0.2">
      <c r="A193" s="36"/>
      <c r="B193" s="37"/>
      <c r="C193" s="37"/>
      <c r="D193" s="38"/>
      <c r="E193" s="57"/>
      <c r="F193" s="38"/>
      <c r="G193" s="38"/>
      <c r="H193" s="38"/>
      <c r="I193" s="38"/>
      <c r="J193" s="39"/>
      <c r="K193" s="39"/>
      <c r="L193" s="41"/>
      <c r="M193" s="41"/>
      <c r="N193" s="41"/>
      <c r="O193" s="41"/>
    </row>
    <row r="194" spans="1:15" x14ac:dyDescent="0.2">
      <c r="A194" s="36"/>
      <c r="B194" s="37"/>
      <c r="C194" s="37"/>
      <c r="D194" s="38"/>
      <c r="E194" s="57"/>
      <c r="F194" s="38"/>
      <c r="G194" s="38"/>
      <c r="H194" s="38"/>
      <c r="I194" s="38"/>
      <c r="J194" s="39"/>
      <c r="K194" s="39"/>
      <c r="L194" s="41"/>
      <c r="M194" s="41"/>
      <c r="N194" s="41"/>
      <c r="O194" s="41"/>
    </row>
    <row r="195" spans="1:15" x14ac:dyDescent="0.2">
      <c r="A195" s="36"/>
      <c r="B195" s="37"/>
      <c r="C195" s="37"/>
      <c r="D195" s="38"/>
      <c r="E195" s="57"/>
      <c r="F195" s="38"/>
      <c r="G195" s="38"/>
      <c r="H195" s="38"/>
      <c r="I195" s="38"/>
      <c r="J195" s="39"/>
      <c r="K195" s="39"/>
      <c r="L195" s="41"/>
      <c r="M195" s="41"/>
      <c r="N195" s="41"/>
      <c r="O195" s="41"/>
    </row>
    <row r="196" spans="1:15" x14ac:dyDescent="0.2">
      <c r="A196" s="36"/>
      <c r="B196" s="37"/>
      <c r="C196" s="37"/>
      <c r="D196" s="38"/>
      <c r="E196" s="57"/>
      <c r="F196" s="38"/>
      <c r="G196" s="38"/>
      <c r="H196" s="38"/>
      <c r="I196" s="38"/>
      <c r="J196" s="39"/>
      <c r="K196" s="39"/>
      <c r="L196" s="41"/>
      <c r="M196" s="41"/>
      <c r="N196" s="41"/>
      <c r="O196" s="41"/>
    </row>
    <row r="197" spans="1:15" x14ac:dyDescent="0.2">
      <c r="A197" s="36"/>
      <c r="B197" s="37"/>
      <c r="C197" s="37"/>
      <c r="D197" s="38"/>
      <c r="E197" s="57"/>
      <c r="F197" s="38"/>
      <c r="G197" s="38"/>
      <c r="H197" s="38"/>
      <c r="I197" s="38"/>
      <c r="J197" s="50"/>
      <c r="K197" s="39"/>
      <c r="L197" s="41"/>
      <c r="M197" s="41"/>
      <c r="N197" s="41"/>
      <c r="O197" s="41"/>
    </row>
    <row r="198" spans="1:15" x14ac:dyDescent="0.2">
      <c r="A198" s="36"/>
      <c r="B198" s="37"/>
      <c r="C198" s="37"/>
      <c r="D198" s="38"/>
      <c r="E198" s="57"/>
      <c r="F198" s="38"/>
      <c r="G198" s="38"/>
      <c r="H198" s="38"/>
      <c r="I198" s="38"/>
      <c r="J198" s="50"/>
      <c r="K198" s="39"/>
      <c r="L198" s="41"/>
      <c r="M198" s="41"/>
      <c r="N198" s="41"/>
      <c r="O198" s="41"/>
    </row>
    <row r="199" spans="1:15" x14ac:dyDescent="0.2">
      <c r="A199" s="36"/>
      <c r="B199" s="37"/>
      <c r="C199" s="37"/>
      <c r="D199" s="38"/>
      <c r="E199" s="57"/>
      <c r="F199" s="38"/>
      <c r="G199" s="38"/>
      <c r="H199" s="38"/>
      <c r="I199" s="38"/>
      <c r="J199" s="50"/>
      <c r="K199" s="39"/>
      <c r="L199" s="41"/>
      <c r="M199" s="41"/>
      <c r="N199" s="41"/>
      <c r="O199" s="41"/>
    </row>
    <row r="200" spans="1:15" x14ac:dyDescent="0.2">
      <c r="A200" s="36"/>
      <c r="B200" s="37"/>
      <c r="C200" s="37"/>
      <c r="D200" s="38"/>
      <c r="E200" s="57"/>
      <c r="F200" s="38"/>
      <c r="G200" s="38"/>
      <c r="H200" s="38"/>
      <c r="I200" s="38"/>
      <c r="J200" s="50"/>
      <c r="K200" s="39"/>
      <c r="L200" s="41"/>
      <c r="M200" s="41"/>
      <c r="N200" s="41"/>
      <c r="O200" s="41"/>
    </row>
    <row r="201" spans="1:15" x14ac:dyDescent="0.2">
      <c r="A201" s="36"/>
      <c r="B201" s="37"/>
      <c r="C201" s="37"/>
      <c r="D201" s="38"/>
      <c r="E201" s="57"/>
      <c r="F201" s="38"/>
      <c r="G201" s="38"/>
      <c r="H201" s="38"/>
      <c r="I201" s="38"/>
      <c r="J201" s="50"/>
      <c r="K201" s="39"/>
      <c r="L201" s="41"/>
      <c r="M201" s="41"/>
      <c r="N201" s="41"/>
      <c r="O201" s="41"/>
    </row>
    <row r="202" spans="1:15" x14ac:dyDescent="0.2">
      <c r="A202" s="36"/>
      <c r="B202" s="37"/>
      <c r="C202" s="37"/>
      <c r="D202" s="38"/>
      <c r="E202" s="57"/>
      <c r="F202" s="38"/>
      <c r="G202" s="38"/>
      <c r="H202" s="38"/>
      <c r="I202" s="38"/>
      <c r="J202" s="50"/>
      <c r="K202" s="39"/>
      <c r="L202" s="41"/>
      <c r="M202" s="41"/>
      <c r="N202" s="41"/>
      <c r="O202" s="41"/>
    </row>
    <row r="203" spans="1:15" x14ac:dyDescent="0.2">
      <c r="A203" s="36"/>
      <c r="B203" s="37"/>
      <c r="C203" s="37"/>
      <c r="D203" s="38"/>
      <c r="E203" s="57"/>
      <c r="F203" s="38"/>
      <c r="G203" s="38"/>
      <c r="H203" s="38"/>
      <c r="I203" s="38"/>
      <c r="J203" s="50"/>
      <c r="K203" s="39"/>
      <c r="L203" s="41"/>
      <c r="M203" s="41"/>
      <c r="N203" s="41"/>
      <c r="O203" s="41"/>
    </row>
    <row r="204" spans="1:15" x14ac:dyDescent="0.2">
      <c r="A204" s="36"/>
      <c r="B204" s="37"/>
      <c r="C204" s="37"/>
      <c r="D204" s="38"/>
      <c r="E204" s="57"/>
      <c r="F204" s="38"/>
      <c r="G204" s="38"/>
      <c r="H204" s="38"/>
      <c r="I204" s="38"/>
      <c r="J204" s="39"/>
      <c r="K204" s="39"/>
      <c r="L204" s="41"/>
      <c r="M204" s="41"/>
      <c r="N204" s="41"/>
      <c r="O204" s="41"/>
    </row>
    <row r="205" spans="1:15" x14ac:dyDescent="0.2">
      <c r="A205" s="36"/>
      <c r="B205" s="37"/>
      <c r="C205" s="37"/>
      <c r="D205" s="38"/>
      <c r="E205" s="57"/>
      <c r="F205" s="38"/>
      <c r="G205" s="38"/>
      <c r="H205" s="38"/>
      <c r="I205" s="38"/>
      <c r="J205" s="39"/>
      <c r="K205" s="39"/>
      <c r="L205" s="41"/>
      <c r="M205" s="41"/>
      <c r="N205" s="41"/>
      <c r="O205" s="41"/>
    </row>
    <row r="206" spans="1:15" x14ac:dyDescent="0.2">
      <c r="A206" s="36"/>
      <c r="B206" s="37"/>
      <c r="C206" s="37"/>
      <c r="D206" s="38"/>
      <c r="E206" s="57"/>
      <c r="F206" s="38"/>
      <c r="G206" s="38"/>
      <c r="H206" s="38"/>
      <c r="I206" s="38"/>
      <c r="J206" s="39"/>
      <c r="K206" s="39"/>
      <c r="L206" s="41"/>
      <c r="M206" s="41"/>
      <c r="N206" s="41"/>
      <c r="O206" s="41"/>
    </row>
    <row r="207" spans="1:15" x14ac:dyDescent="0.2">
      <c r="A207" s="36"/>
      <c r="B207" s="37"/>
      <c r="C207" s="37"/>
      <c r="D207" s="38"/>
      <c r="E207" s="57"/>
      <c r="F207" s="38"/>
      <c r="G207" s="38"/>
      <c r="H207" s="38"/>
      <c r="I207" s="38"/>
      <c r="J207" s="39"/>
      <c r="K207" s="39"/>
      <c r="L207" s="41"/>
      <c r="M207" s="41"/>
      <c r="N207" s="41"/>
      <c r="O207" s="41"/>
    </row>
    <row r="208" spans="1:15" x14ac:dyDescent="0.2">
      <c r="A208" s="36"/>
      <c r="B208" s="37"/>
      <c r="C208" s="37"/>
      <c r="D208" s="38"/>
      <c r="E208" s="57"/>
      <c r="F208" s="38"/>
      <c r="G208" s="38"/>
      <c r="H208" s="38"/>
      <c r="I208" s="38"/>
      <c r="J208" s="39"/>
      <c r="K208" s="39"/>
      <c r="L208" s="41"/>
      <c r="M208" s="41"/>
      <c r="N208" s="41"/>
      <c r="O208" s="41"/>
    </row>
    <row r="209" spans="1:15" x14ac:dyDescent="0.2">
      <c r="A209" s="36"/>
      <c r="B209" s="37"/>
      <c r="C209" s="37"/>
      <c r="D209" s="38"/>
      <c r="E209" s="57"/>
      <c r="F209" s="38"/>
      <c r="G209" s="38"/>
      <c r="H209" s="38"/>
      <c r="I209" s="46"/>
      <c r="J209" s="39"/>
      <c r="K209" s="39"/>
      <c r="L209" s="41"/>
      <c r="M209" s="41"/>
      <c r="N209" s="41"/>
      <c r="O209" s="41"/>
    </row>
    <row r="210" spans="1:15" x14ac:dyDescent="0.2">
      <c r="A210" s="36"/>
      <c r="B210" s="48"/>
      <c r="C210" s="48"/>
      <c r="D210" s="38"/>
      <c r="E210" s="59"/>
      <c r="F210" s="49"/>
      <c r="G210" s="38"/>
      <c r="H210" s="38"/>
      <c r="I210" s="49"/>
      <c r="J210" s="47"/>
      <c r="K210" s="47"/>
      <c r="L210" s="41"/>
      <c r="M210" s="41"/>
      <c r="N210" s="41"/>
      <c r="O210" s="41"/>
    </row>
    <row r="211" spans="1:15" x14ac:dyDescent="0.2">
      <c r="A211" s="36"/>
      <c r="B211" s="48"/>
      <c r="C211" s="48"/>
      <c r="D211" s="38"/>
      <c r="E211" s="59"/>
      <c r="F211" s="49"/>
      <c r="G211" s="38"/>
      <c r="H211" s="38"/>
      <c r="I211" s="49"/>
      <c r="J211" s="47"/>
      <c r="K211" s="47"/>
      <c r="L211" s="41"/>
      <c r="M211" s="41"/>
      <c r="N211" s="41"/>
      <c r="O211" s="41"/>
    </row>
    <row r="212" spans="1:15" x14ac:dyDescent="0.2">
      <c r="A212" s="36"/>
      <c r="B212" s="48"/>
      <c r="C212" s="48"/>
      <c r="D212" s="38"/>
      <c r="E212" s="59"/>
      <c r="F212" s="49"/>
      <c r="G212" s="60"/>
      <c r="H212" s="49"/>
      <c r="I212" s="49"/>
      <c r="J212" s="47"/>
      <c r="K212" s="47"/>
      <c r="L212" s="41"/>
      <c r="M212" s="41"/>
      <c r="N212" s="41"/>
      <c r="O212" s="41"/>
    </row>
    <row r="213" spans="1:15" x14ac:dyDescent="0.2">
      <c r="A213" s="36"/>
      <c r="B213" s="48"/>
      <c r="C213" s="48"/>
      <c r="D213" s="38"/>
      <c r="E213" s="59"/>
      <c r="F213" s="49"/>
      <c r="G213" s="60"/>
      <c r="H213" s="49"/>
      <c r="I213" s="49"/>
      <c r="J213" s="47"/>
      <c r="K213" s="47"/>
      <c r="L213" s="41"/>
      <c r="M213" s="41"/>
      <c r="N213" s="41"/>
      <c r="O213" s="41"/>
    </row>
    <row r="214" spans="1:15" x14ac:dyDescent="0.2">
      <c r="A214" s="36"/>
      <c r="B214" s="48"/>
      <c r="C214" s="48"/>
      <c r="D214" s="38"/>
      <c r="E214" s="59"/>
      <c r="F214" s="49"/>
      <c r="G214" s="60"/>
      <c r="H214" s="49"/>
      <c r="I214" s="49"/>
      <c r="J214" s="47"/>
      <c r="K214" s="47"/>
      <c r="L214" s="41"/>
      <c r="M214" s="41"/>
      <c r="N214" s="41"/>
      <c r="O214" s="41"/>
    </row>
    <row r="215" spans="1:15" x14ac:dyDescent="0.2">
      <c r="A215" s="36"/>
      <c r="B215" s="48"/>
      <c r="C215" s="48"/>
      <c r="D215" s="38"/>
      <c r="E215" s="59"/>
      <c r="F215" s="49"/>
      <c r="G215" s="60"/>
      <c r="H215" s="49"/>
      <c r="I215" s="49"/>
      <c r="J215" s="47"/>
      <c r="K215" s="47"/>
      <c r="L215" s="41"/>
      <c r="M215" s="41"/>
      <c r="N215" s="41"/>
      <c r="O215" s="41"/>
    </row>
    <row r="216" spans="1:15" x14ac:dyDescent="0.2">
      <c r="A216" s="36"/>
      <c r="B216" s="48"/>
      <c r="C216" s="48"/>
      <c r="D216" s="38"/>
      <c r="E216" s="59"/>
      <c r="F216" s="49"/>
      <c r="G216" s="60"/>
      <c r="H216" s="49"/>
      <c r="I216" s="49"/>
      <c r="J216" s="47"/>
      <c r="K216" s="47"/>
      <c r="L216" s="41"/>
      <c r="M216" s="41"/>
      <c r="N216" s="41"/>
      <c r="O216" s="41"/>
    </row>
    <row r="217" spans="1:15" x14ac:dyDescent="0.2">
      <c r="A217" s="36"/>
      <c r="B217" s="48"/>
      <c r="C217" s="48"/>
      <c r="D217" s="38"/>
      <c r="E217" s="59"/>
      <c r="F217" s="49"/>
      <c r="G217" s="38"/>
      <c r="H217" s="38"/>
      <c r="I217" s="49"/>
      <c r="J217" s="47"/>
      <c r="K217" s="47"/>
      <c r="L217" s="41"/>
      <c r="M217" s="41"/>
      <c r="N217" s="41"/>
      <c r="O217" s="41"/>
    </row>
    <row r="218" spans="1:15" x14ac:dyDescent="0.2">
      <c r="A218" s="36"/>
      <c r="B218" s="37"/>
      <c r="C218" s="37"/>
      <c r="D218" s="38"/>
      <c r="E218" s="57"/>
      <c r="F218" s="38"/>
      <c r="G218" s="38"/>
      <c r="H218" s="38"/>
      <c r="I218" s="38"/>
      <c r="J218" s="39"/>
      <c r="K218" s="39"/>
      <c r="L218" s="41"/>
      <c r="M218" s="41"/>
      <c r="N218" s="41"/>
      <c r="O218" s="41"/>
    </row>
    <row r="219" spans="1:15" x14ac:dyDescent="0.2">
      <c r="A219" s="36"/>
      <c r="B219" s="37"/>
      <c r="C219" s="37"/>
      <c r="D219" s="38"/>
      <c r="E219" s="57"/>
      <c r="F219" s="38"/>
      <c r="G219" s="38"/>
      <c r="H219" s="38"/>
      <c r="I219" s="38"/>
      <c r="J219" s="39"/>
      <c r="K219" s="39"/>
      <c r="L219" s="41"/>
      <c r="M219" s="41"/>
      <c r="N219" s="41"/>
      <c r="O219" s="41"/>
    </row>
    <row r="220" spans="1:15" x14ac:dyDescent="0.2">
      <c r="A220" s="36"/>
      <c r="B220" s="37"/>
      <c r="C220" s="37"/>
      <c r="D220" s="38"/>
      <c r="E220" s="57"/>
      <c r="F220" s="38"/>
      <c r="G220" s="38"/>
      <c r="H220" s="38"/>
      <c r="I220" s="38"/>
      <c r="J220" s="39"/>
      <c r="K220" s="39"/>
      <c r="L220" s="41"/>
      <c r="M220" s="41"/>
      <c r="N220" s="41"/>
      <c r="O220" s="41"/>
    </row>
    <row r="221" spans="1:15" x14ac:dyDescent="0.2">
      <c r="A221" s="36"/>
      <c r="B221" s="37"/>
      <c r="C221" s="37"/>
      <c r="D221" s="38"/>
      <c r="E221" s="57"/>
      <c r="F221" s="38"/>
      <c r="G221" s="38"/>
      <c r="H221" s="38"/>
      <c r="I221" s="38"/>
      <c r="J221" s="39"/>
      <c r="K221" s="39"/>
      <c r="L221" s="41"/>
      <c r="M221" s="41"/>
      <c r="N221" s="41"/>
      <c r="O221" s="41"/>
    </row>
    <row r="222" spans="1:15" x14ac:dyDescent="0.2">
      <c r="A222" s="36"/>
      <c r="B222" s="37"/>
      <c r="C222" s="37"/>
      <c r="D222" s="38"/>
      <c r="E222" s="57"/>
      <c r="F222" s="38"/>
      <c r="G222" s="38"/>
      <c r="H222" s="38"/>
      <c r="I222" s="38"/>
      <c r="J222" s="39"/>
      <c r="K222" s="39"/>
      <c r="L222" s="41"/>
      <c r="M222" s="41"/>
      <c r="N222" s="41"/>
      <c r="O222" s="41"/>
    </row>
    <row r="223" spans="1:15" x14ac:dyDescent="0.2">
      <c r="A223" s="36"/>
      <c r="B223" s="37"/>
      <c r="C223" s="37"/>
      <c r="D223" s="38"/>
      <c r="E223" s="57"/>
      <c r="F223" s="38"/>
      <c r="G223" s="38"/>
      <c r="H223" s="38"/>
      <c r="I223" s="38"/>
      <c r="J223" s="39"/>
      <c r="K223" s="39"/>
      <c r="L223" s="41"/>
      <c r="M223" s="41"/>
      <c r="N223" s="41"/>
      <c r="O223" s="41"/>
    </row>
    <row r="224" spans="1:15" x14ac:dyDescent="0.2">
      <c r="A224" s="36"/>
      <c r="B224" s="37"/>
      <c r="C224" s="37"/>
      <c r="D224" s="38"/>
      <c r="E224" s="57"/>
      <c r="F224" s="38"/>
      <c r="G224" s="38"/>
      <c r="H224" s="38"/>
      <c r="I224" s="38"/>
      <c r="J224" s="39"/>
      <c r="K224" s="39"/>
      <c r="L224" s="41"/>
      <c r="M224" s="41"/>
      <c r="N224" s="41"/>
      <c r="O224" s="41"/>
    </row>
    <row r="225" spans="1:15" x14ac:dyDescent="0.2">
      <c r="A225" s="36"/>
      <c r="B225" s="37"/>
      <c r="C225" s="37"/>
      <c r="D225" s="38"/>
      <c r="E225" s="57"/>
      <c r="F225" s="38"/>
      <c r="G225" s="38"/>
      <c r="H225" s="38"/>
      <c r="I225" s="38"/>
      <c r="J225" s="39"/>
      <c r="K225" s="39"/>
      <c r="L225" s="41"/>
      <c r="M225" s="41"/>
      <c r="N225" s="41"/>
      <c r="O225" s="41"/>
    </row>
    <row r="226" spans="1:15" x14ac:dyDescent="0.2">
      <c r="A226" s="36"/>
      <c r="B226" s="37"/>
      <c r="C226" s="37"/>
      <c r="D226" s="38"/>
      <c r="E226" s="57"/>
      <c r="F226" s="38"/>
      <c r="G226" s="38"/>
      <c r="H226" s="38"/>
      <c r="I226" s="38"/>
      <c r="J226" s="39"/>
      <c r="K226" s="39"/>
      <c r="L226" s="41"/>
      <c r="M226" s="41"/>
      <c r="N226" s="41"/>
      <c r="O226" s="41"/>
    </row>
    <row r="227" spans="1:15" x14ac:dyDescent="0.2">
      <c r="A227" s="36"/>
      <c r="B227" s="37"/>
      <c r="C227" s="37"/>
      <c r="D227" s="38"/>
      <c r="E227" s="57"/>
      <c r="F227" s="38"/>
      <c r="G227" s="38"/>
      <c r="H227" s="38"/>
      <c r="I227" s="38"/>
      <c r="J227" s="39"/>
      <c r="K227" s="39"/>
      <c r="L227" s="41"/>
      <c r="M227" s="41"/>
      <c r="N227" s="41"/>
      <c r="O227" s="41"/>
    </row>
    <row r="228" spans="1:15" x14ac:dyDescent="0.2">
      <c r="A228" s="36"/>
      <c r="B228" s="37"/>
      <c r="C228" s="37"/>
      <c r="D228" s="38"/>
      <c r="E228" s="57"/>
      <c r="F228" s="38"/>
      <c r="G228" s="38"/>
      <c r="H228" s="38"/>
      <c r="I228" s="38"/>
      <c r="J228" s="39"/>
      <c r="K228" s="39"/>
      <c r="L228" s="41"/>
      <c r="M228" s="41"/>
      <c r="N228" s="41"/>
      <c r="O228" s="41"/>
    </row>
    <row r="229" spans="1:15" x14ac:dyDescent="0.2">
      <c r="A229" s="36"/>
      <c r="B229" s="37"/>
      <c r="C229" s="37"/>
      <c r="D229" s="38"/>
      <c r="E229" s="57"/>
      <c r="F229" s="38"/>
      <c r="G229" s="38"/>
      <c r="H229" s="38"/>
      <c r="I229" s="38"/>
      <c r="J229" s="39"/>
      <c r="K229" s="39"/>
      <c r="L229" s="41"/>
      <c r="M229" s="41"/>
      <c r="N229" s="41"/>
      <c r="O229" s="41"/>
    </row>
    <row r="230" spans="1:15" x14ac:dyDescent="0.2">
      <c r="A230" s="36"/>
      <c r="B230" s="37"/>
      <c r="C230" s="37"/>
      <c r="D230" s="38"/>
      <c r="E230" s="57"/>
      <c r="F230" s="38"/>
      <c r="G230" s="38"/>
      <c r="H230" s="38"/>
      <c r="I230" s="38"/>
      <c r="J230" s="39"/>
      <c r="K230" s="39"/>
      <c r="L230" s="41"/>
      <c r="M230" s="41"/>
      <c r="N230" s="41"/>
      <c r="O230" s="41"/>
    </row>
    <row r="231" spans="1:15" x14ac:dyDescent="0.2">
      <c r="A231" s="36"/>
      <c r="B231" s="37"/>
      <c r="C231" s="37"/>
      <c r="D231" s="38"/>
      <c r="E231" s="57"/>
      <c r="F231" s="38"/>
      <c r="G231" s="38"/>
      <c r="H231" s="38"/>
      <c r="I231" s="38"/>
      <c r="J231" s="39"/>
      <c r="K231" s="39"/>
      <c r="L231" s="41"/>
      <c r="M231" s="41"/>
      <c r="N231" s="41"/>
      <c r="O231" s="41"/>
    </row>
    <row r="232" spans="1:15" x14ac:dyDescent="0.2">
      <c r="A232" s="36"/>
      <c r="B232" s="37"/>
      <c r="C232" s="37"/>
      <c r="D232" s="38"/>
      <c r="E232" s="57"/>
      <c r="F232" s="38"/>
      <c r="G232" s="38"/>
      <c r="H232" s="38"/>
      <c r="I232" s="38"/>
      <c r="J232" s="39"/>
      <c r="K232" s="39"/>
      <c r="L232" s="41"/>
      <c r="M232" s="41"/>
      <c r="N232" s="41"/>
      <c r="O232" s="41"/>
    </row>
    <row r="233" spans="1:15" x14ac:dyDescent="0.2">
      <c r="A233" s="36"/>
      <c r="B233" s="37"/>
      <c r="C233" s="37"/>
      <c r="D233" s="38"/>
      <c r="E233" s="57"/>
      <c r="F233" s="38"/>
      <c r="G233" s="38"/>
      <c r="H233" s="38"/>
      <c r="I233" s="38"/>
      <c r="J233" s="39"/>
      <c r="K233" s="39"/>
      <c r="L233" s="41"/>
      <c r="M233" s="41"/>
      <c r="N233" s="41"/>
      <c r="O233" s="41"/>
    </row>
    <row r="234" spans="1:15" x14ac:dyDescent="0.2">
      <c r="A234" s="36"/>
      <c r="B234" s="37"/>
      <c r="C234" s="37"/>
      <c r="D234" s="38"/>
      <c r="E234" s="57"/>
      <c r="F234" s="38"/>
      <c r="G234" s="38"/>
      <c r="H234" s="38"/>
      <c r="I234" s="38"/>
      <c r="J234" s="39"/>
      <c r="K234" s="39"/>
      <c r="L234" s="41"/>
      <c r="M234" s="41"/>
      <c r="N234" s="41"/>
      <c r="O234" s="41"/>
    </row>
    <row r="235" spans="1:15" x14ac:dyDescent="0.2">
      <c r="A235" s="36"/>
      <c r="B235" s="37"/>
      <c r="C235" s="37"/>
      <c r="D235" s="38"/>
      <c r="E235" s="57"/>
      <c r="F235" s="38"/>
      <c r="G235" s="38"/>
      <c r="H235" s="38"/>
      <c r="I235" s="38"/>
      <c r="J235" s="39"/>
      <c r="K235" s="39"/>
      <c r="L235" s="41"/>
      <c r="M235" s="41"/>
      <c r="N235" s="41"/>
      <c r="O235" s="41"/>
    </row>
    <row r="236" spans="1:15" x14ac:dyDescent="0.2">
      <c r="A236" s="36"/>
      <c r="B236" s="37"/>
      <c r="C236" s="37"/>
      <c r="D236" s="38"/>
      <c r="E236" s="57"/>
      <c r="F236" s="38"/>
      <c r="G236" s="38"/>
      <c r="H236" s="38"/>
      <c r="I236" s="38"/>
      <c r="J236" s="39"/>
      <c r="K236" s="39"/>
      <c r="L236" s="41"/>
      <c r="M236" s="41"/>
      <c r="N236" s="41"/>
      <c r="O236" s="41"/>
    </row>
    <row r="237" spans="1:15" x14ac:dyDescent="0.2">
      <c r="A237" s="36"/>
      <c r="B237" s="37"/>
      <c r="C237" s="37"/>
      <c r="D237" s="38"/>
      <c r="E237" s="57"/>
      <c r="F237" s="38"/>
      <c r="G237" s="38"/>
      <c r="H237" s="38"/>
      <c r="I237" s="38"/>
      <c r="J237" s="39"/>
      <c r="K237" s="39"/>
      <c r="L237" s="41"/>
      <c r="M237" s="41"/>
      <c r="N237" s="41"/>
      <c r="O237" s="41"/>
    </row>
    <row r="238" spans="1:15" x14ac:dyDescent="0.2">
      <c r="A238" s="36"/>
      <c r="B238" s="37"/>
      <c r="C238" s="37"/>
      <c r="D238" s="38"/>
      <c r="E238" s="57"/>
      <c r="F238" s="38"/>
      <c r="G238" s="38"/>
      <c r="H238" s="38"/>
      <c r="I238" s="38"/>
      <c r="J238" s="39"/>
      <c r="K238" s="39"/>
      <c r="L238" s="41"/>
      <c r="M238" s="41"/>
      <c r="N238" s="41"/>
      <c r="O238" s="41"/>
    </row>
    <row r="239" spans="1:15" x14ac:dyDescent="0.2">
      <c r="A239" s="36"/>
      <c r="B239" s="37"/>
      <c r="C239" s="37"/>
      <c r="D239" s="38"/>
      <c r="E239" s="57"/>
      <c r="F239" s="38"/>
      <c r="G239" s="38"/>
      <c r="H239" s="38"/>
      <c r="I239" s="38"/>
      <c r="J239" s="39"/>
      <c r="K239" s="39"/>
      <c r="L239" s="41"/>
      <c r="M239" s="41"/>
      <c r="N239" s="41"/>
      <c r="O239" s="41"/>
    </row>
    <row r="240" spans="1:15" x14ac:dyDescent="0.2">
      <c r="A240" s="36"/>
      <c r="B240" s="37"/>
      <c r="C240" s="37"/>
      <c r="D240" s="38"/>
      <c r="E240" s="57"/>
      <c r="F240" s="38"/>
      <c r="G240" s="38"/>
      <c r="H240" s="38"/>
      <c r="I240" s="38"/>
      <c r="J240" s="39"/>
      <c r="K240" s="39"/>
      <c r="L240" s="41"/>
      <c r="M240" s="41"/>
      <c r="N240" s="41"/>
      <c r="O240" s="41"/>
    </row>
    <row r="241" spans="1:15" x14ac:dyDescent="0.2">
      <c r="A241" s="36"/>
      <c r="B241" s="37"/>
      <c r="C241" s="37"/>
      <c r="D241" s="38"/>
      <c r="E241" s="57"/>
      <c r="F241" s="38"/>
      <c r="G241" s="38"/>
      <c r="H241" s="38"/>
      <c r="I241" s="38"/>
      <c r="J241" s="39"/>
      <c r="K241" s="39"/>
      <c r="L241" s="41"/>
      <c r="M241" s="41"/>
      <c r="N241" s="41"/>
      <c r="O241" s="41"/>
    </row>
    <row r="242" spans="1:15" x14ac:dyDescent="0.2">
      <c r="A242" s="36"/>
      <c r="B242" s="37"/>
      <c r="C242" s="37"/>
      <c r="D242" s="38"/>
      <c r="E242" s="57"/>
      <c r="F242" s="38"/>
      <c r="G242" s="38"/>
      <c r="H242" s="38"/>
      <c r="I242" s="38"/>
      <c r="J242" s="39"/>
      <c r="K242" s="39"/>
      <c r="L242" s="41"/>
      <c r="M242" s="41"/>
      <c r="N242" s="41"/>
      <c r="O242" s="41"/>
    </row>
    <row r="243" spans="1:15" x14ac:dyDescent="0.2">
      <c r="A243" s="36"/>
      <c r="B243" s="37"/>
      <c r="C243" s="37"/>
      <c r="D243" s="38"/>
      <c r="E243" s="57"/>
      <c r="F243" s="38"/>
      <c r="G243" s="38"/>
      <c r="H243" s="38"/>
      <c r="I243" s="38"/>
      <c r="J243" s="39"/>
      <c r="K243" s="39"/>
      <c r="L243" s="41"/>
      <c r="M243" s="41"/>
      <c r="N243" s="41"/>
      <c r="O243" s="41"/>
    </row>
    <row r="244" spans="1:15" x14ac:dyDescent="0.2">
      <c r="A244" s="36"/>
      <c r="B244" s="37"/>
      <c r="C244" s="37"/>
      <c r="D244" s="38"/>
      <c r="E244" s="57"/>
      <c r="F244" s="38"/>
      <c r="G244" s="38"/>
      <c r="H244" s="38"/>
      <c r="I244" s="38"/>
      <c r="J244" s="39"/>
      <c r="K244" s="39"/>
      <c r="L244" s="41"/>
      <c r="M244" s="41"/>
      <c r="N244" s="41"/>
      <c r="O244" s="41"/>
    </row>
    <row r="245" spans="1:15" x14ac:dyDescent="0.2">
      <c r="A245" s="36"/>
      <c r="B245" s="37"/>
      <c r="C245" s="37"/>
      <c r="D245" s="38"/>
      <c r="E245" s="57"/>
      <c r="F245" s="38"/>
      <c r="G245" s="38"/>
      <c r="H245" s="38"/>
      <c r="I245" s="38"/>
      <c r="J245" s="39"/>
      <c r="K245" s="39"/>
      <c r="L245" s="41"/>
      <c r="M245" s="41"/>
      <c r="N245" s="41"/>
      <c r="O245" s="41"/>
    </row>
    <row r="246" spans="1:15" x14ac:dyDescent="0.2">
      <c r="A246" s="36"/>
      <c r="B246" s="48"/>
      <c r="C246" s="48"/>
      <c r="D246" s="38"/>
      <c r="E246" s="59"/>
      <c r="F246" s="49"/>
      <c r="G246" s="49"/>
      <c r="H246" s="49"/>
      <c r="I246" s="49"/>
      <c r="J246" s="47"/>
      <c r="K246" s="47"/>
      <c r="L246" s="41"/>
      <c r="M246" s="41"/>
      <c r="N246" s="41"/>
      <c r="O246" s="41"/>
    </row>
    <row r="247" spans="1:15" x14ac:dyDescent="0.2">
      <c r="A247" s="36"/>
      <c r="B247" s="37"/>
      <c r="C247" s="37"/>
      <c r="D247" s="38"/>
      <c r="E247" s="57"/>
      <c r="F247" s="38"/>
      <c r="G247" s="38"/>
      <c r="H247" s="38"/>
      <c r="I247" s="38"/>
      <c r="J247" s="39"/>
      <c r="K247" s="39"/>
      <c r="L247" s="41"/>
      <c r="M247" s="41"/>
      <c r="N247" s="41"/>
      <c r="O247" s="41"/>
    </row>
    <row r="248" spans="1:15" x14ac:dyDescent="0.2">
      <c r="A248" s="36"/>
      <c r="B248" s="37"/>
      <c r="C248" s="37"/>
      <c r="D248" s="38"/>
      <c r="E248" s="57"/>
      <c r="F248" s="38"/>
      <c r="G248" s="49"/>
      <c r="H248" s="38"/>
      <c r="I248" s="38"/>
      <c r="J248" s="39"/>
      <c r="K248" s="39"/>
      <c r="L248" s="41"/>
      <c r="M248" s="41"/>
      <c r="N248" s="41"/>
      <c r="O248" s="41"/>
    </row>
    <row r="249" spans="1:15" x14ac:dyDescent="0.2">
      <c r="A249" s="36"/>
      <c r="B249" s="37"/>
      <c r="C249" s="37"/>
      <c r="D249" s="38"/>
      <c r="E249" s="57"/>
      <c r="F249" s="38"/>
      <c r="G249" s="38"/>
      <c r="H249" s="38"/>
      <c r="I249" s="38"/>
      <c r="J249" s="39"/>
      <c r="K249" s="39"/>
      <c r="L249" s="41"/>
      <c r="M249" s="41"/>
      <c r="N249" s="41"/>
      <c r="O249" s="41"/>
    </row>
    <row r="250" spans="1:15" x14ac:dyDescent="0.2">
      <c r="A250" s="36"/>
      <c r="B250" s="37"/>
      <c r="C250" s="37"/>
      <c r="D250" s="38"/>
      <c r="E250" s="57"/>
      <c r="F250" s="38"/>
      <c r="G250" s="49"/>
      <c r="H250" s="38"/>
      <c r="I250" s="38"/>
      <c r="J250" s="39"/>
      <c r="K250" s="39"/>
      <c r="L250" s="41"/>
      <c r="M250" s="41"/>
      <c r="N250" s="41"/>
      <c r="O250" s="41"/>
    </row>
    <row r="251" spans="1:15" x14ac:dyDescent="0.2">
      <c r="A251" s="36"/>
      <c r="B251" s="37"/>
      <c r="C251" s="37"/>
      <c r="D251" s="38"/>
      <c r="E251" s="57"/>
      <c r="F251" s="38"/>
      <c r="G251" s="38"/>
      <c r="H251" s="38"/>
      <c r="I251" s="38"/>
      <c r="J251" s="39"/>
      <c r="K251" s="39"/>
      <c r="L251" s="41"/>
      <c r="M251" s="41"/>
      <c r="N251" s="41"/>
      <c r="O251" s="41"/>
    </row>
    <row r="252" spans="1:15" x14ac:dyDescent="0.2">
      <c r="A252" s="36"/>
      <c r="B252" s="37"/>
      <c r="C252" s="37"/>
      <c r="D252" s="38"/>
      <c r="E252" s="57"/>
      <c r="F252" s="38"/>
      <c r="G252" s="49"/>
      <c r="H252" s="38"/>
      <c r="I252" s="38"/>
      <c r="J252" s="39"/>
      <c r="K252" s="39"/>
      <c r="L252" s="41"/>
      <c r="M252" s="41"/>
      <c r="N252" s="41"/>
      <c r="O252" s="41"/>
    </row>
    <row r="253" spans="1:15" x14ac:dyDescent="0.2">
      <c r="A253" s="36"/>
      <c r="B253" s="37"/>
      <c r="C253" s="37"/>
      <c r="D253" s="38"/>
      <c r="E253" s="57"/>
      <c r="F253" s="38"/>
      <c r="G253" s="49"/>
      <c r="H253" s="38"/>
      <c r="I253" s="38"/>
      <c r="J253" s="39"/>
      <c r="K253" s="39"/>
      <c r="L253" s="41"/>
      <c r="M253" s="41"/>
      <c r="N253" s="41"/>
      <c r="O253" s="41"/>
    </row>
    <row r="254" spans="1:15" x14ac:dyDescent="0.2">
      <c r="A254" s="36"/>
      <c r="B254" s="37"/>
      <c r="C254" s="37"/>
      <c r="D254" s="38"/>
      <c r="E254" s="57"/>
      <c r="F254" s="38"/>
      <c r="G254" s="38"/>
      <c r="H254" s="38"/>
      <c r="I254" s="38"/>
      <c r="J254" s="39"/>
      <c r="K254" s="39"/>
      <c r="L254" s="41"/>
      <c r="M254" s="41"/>
      <c r="N254" s="41"/>
      <c r="O254" s="41"/>
    </row>
    <row r="255" spans="1:15" x14ac:dyDescent="0.2">
      <c r="A255" s="36"/>
      <c r="B255" s="37"/>
      <c r="C255" s="37"/>
      <c r="D255" s="38"/>
      <c r="E255" s="57"/>
      <c r="F255" s="38"/>
      <c r="G255" s="38"/>
      <c r="H255" s="38"/>
      <c r="I255" s="38"/>
      <c r="J255" s="39"/>
      <c r="K255" s="39"/>
      <c r="L255" s="41"/>
      <c r="M255" s="41"/>
      <c r="N255" s="41"/>
      <c r="O255" s="41"/>
    </row>
    <row r="256" spans="1:15" x14ac:dyDescent="0.2">
      <c r="A256" s="36"/>
      <c r="B256" s="37"/>
      <c r="C256" s="37"/>
      <c r="D256" s="38"/>
      <c r="E256" s="57"/>
      <c r="F256" s="38"/>
      <c r="G256" s="38"/>
      <c r="H256" s="38"/>
      <c r="I256" s="38"/>
      <c r="J256" s="39"/>
      <c r="K256" s="39"/>
      <c r="L256" s="41"/>
      <c r="M256" s="41"/>
      <c r="N256" s="41"/>
      <c r="O256" s="41"/>
    </row>
    <row r="257" spans="1:15" x14ac:dyDescent="0.2">
      <c r="A257" s="36"/>
      <c r="B257" s="37"/>
      <c r="C257" s="37"/>
      <c r="D257" s="38"/>
      <c r="E257" s="57"/>
      <c r="F257" s="38"/>
      <c r="G257" s="38"/>
      <c r="H257" s="38"/>
      <c r="I257" s="38"/>
      <c r="J257" s="39"/>
      <c r="K257" s="39"/>
      <c r="L257" s="41"/>
      <c r="M257" s="41"/>
      <c r="N257" s="41"/>
      <c r="O257" s="41"/>
    </row>
    <row r="258" spans="1:15" x14ac:dyDescent="0.2">
      <c r="A258" s="36"/>
      <c r="B258" s="37"/>
      <c r="C258" s="37"/>
      <c r="D258" s="38"/>
      <c r="E258" s="57"/>
      <c r="F258" s="38"/>
      <c r="G258" s="38"/>
      <c r="H258" s="38"/>
      <c r="I258" s="38"/>
      <c r="J258" s="39"/>
      <c r="K258" s="39"/>
      <c r="L258" s="41"/>
      <c r="M258" s="41"/>
      <c r="N258" s="41"/>
      <c r="O258" s="41"/>
    </row>
    <row r="259" spans="1:15" x14ac:dyDescent="0.2">
      <c r="A259" s="36"/>
      <c r="B259" s="37"/>
      <c r="C259" s="37"/>
      <c r="D259" s="38"/>
      <c r="E259" s="57"/>
      <c r="F259" s="38"/>
      <c r="G259" s="38"/>
      <c r="H259" s="38"/>
      <c r="I259" s="38"/>
      <c r="J259" s="39"/>
      <c r="K259" s="39"/>
      <c r="L259" s="41"/>
      <c r="M259" s="41"/>
      <c r="N259" s="41"/>
      <c r="O259" s="41"/>
    </row>
    <row r="260" spans="1:15" x14ac:dyDescent="0.2">
      <c r="A260" s="36"/>
      <c r="B260" s="37"/>
      <c r="C260" s="37"/>
      <c r="D260" s="38"/>
      <c r="E260" s="57"/>
      <c r="F260" s="38"/>
      <c r="G260" s="38"/>
      <c r="H260" s="38"/>
      <c r="I260" s="38"/>
      <c r="J260" s="39"/>
      <c r="K260" s="39"/>
      <c r="L260" s="41"/>
      <c r="M260" s="41"/>
      <c r="N260" s="41"/>
      <c r="O260" s="41"/>
    </row>
    <row r="261" spans="1:15" x14ac:dyDescent="0.2">
      <c r="A261" s="36"/>
      <c r="B261" s="37"/>
      <c r="C261" s="37"/>
      <c r="D261" s="38"/>
      <c r="E261" s="57"/>
      <c r="F261" s="38"/>
      <c r="G261" s="38"/>
      <c r="H261" s="38"/>
      <c r="I261" s="38"/>
      <c r="J261" s="39"/>
      <c r="K261" s="39"/>
      <c r="L261" s="41"/>
      <c r="M261" s="41"/>
      <c r="N261" s="41"/>
      <c r="O261" s="41"/>
    </row>
    <row r="262" spans="1:15" x14ac:dyDescent="0.2">
      <c r="A262" s="36"/>
      <c r="B262" s="37"/>
      <c r="C262" s="37"/>
      <c r="D262" s="38"/>
      <c r="E262" s="57"/>
      <c r="F262" s="38"/>
      <c r="G262" s="38"/>
      <c r="H262" s="38"/>
      <c r="I262" s="38"/>
      <c r="J262" s="39"/>
      <c r="K262" s="39"/>
      <c r="L262" s="41"/>
      <c r="M262" s="41"/>
      <c r="N262" s="41"/>
      <c r="O262" s="41"/>
    </row>
    <row r="263" spans="1:15" x14ac:dyDescent="0.2">
      <c r="A263" s="36"/>
      <c r="B263" s="37"/>
      <c r="C263" s="37"/>
      <c r="D263" s="38"/>
      <c r="E263" s="57"/>
      <c r="F263" s="38"/>
      <c r="G263" s="38"/>
      <c r="H263" s="38"/>
      <c r="I263" s="38"/>
      <c r="J263" s="39"/>
      <c r="K263" s="39"/>
      <c r="L263" s="41"/>
      <c r="M263" s="41"/>
      <c r="N263" s="41"/>
      <c r="O263" s="41"/>
    </row>
    <row r="264" spans="1:15" x14ac:dyDescent="0.2">
      <c r="A264" s="36"/>
      <c r="B264" s="37"/>
      <c r="C264" s="37"/>
      <c r="D264" s="38"/>
      <c r="E264" s="57"/>
      <c r="F264" s="38"/>
      <c r="G264" s="38"/>
      <c r="H264" s="38"/>
      <c r="I264" s="38"/>
      <c r="J264" s="39"/>
      <c r="K264" s="39"/>
      <c r="L264" s="41"/>
      <c r="M264" s="41"/>
      <c r="N264" s="41"/>
      <c r="O264" s="41"/>
    </row>
    <row r="265" spans="1:15" x14ac:dyDescent="0.2">
      <c r="A265" s="36"/>
      <c r="B265" s="37"/>
      <c r="C265" s="37"/>
      <c r="D265" s="38"/>
      <c r="E265" s="57"/>
      <c r="F265" s="38"/>
      <c r="G265" s="38"/>
      <c r="H265" s="38"/>
      <c r="I265" s="38"/>
      <c r="J265" s="39"/>
      <c r="K265" s="39"/>
      <c r="L265" s="41"/>
      <c r="M265" s="41"/>
      <c r="N265" s="41"/>
      <c r="O265" s="41"/>
    </row>
    <row r="266" spans="1:15" x14ac:dyDescent="0.2">
      <c r="A266" s="36"/>
      <c r="B266" s="37"/>
      <c r="C266" s="37"/>
      <c r="D266" s="38"/>
      <c r="E266" s="57"/>
      <c r="F266" s="38"/>
      <c r="G266" s="38"/>
      <c r="H266" s="38"/>
      <c r="I266" s="38"/>
      <c r="J266" s="39"/>
      <c r="K266" s="39"/>
      <c r="L266" s="41"/>
      <c r="M266" s="41"/>
      <c r="N266" s="41"/>
      <c r="O266" s="41"/>
    </row>
    <row r="267" spans="1:15" x14ac:dyDescent="0.2">
      <c r="A267" s="36"/>
      <c r="B267" s="37"/>
      <c r="C267" s="37"/>
      <c r="D267" s="38"/>
      <c r="E267" s="57"/>
      <c r="F267" s="38"/>
      <c r="G267" s="38"/>
      <c r="H267" s="38"/>
      <c r="I267" s="38"/>
      <c r="J267" s="39"/>
      <c r="K267" s="39"/>
      <c r="L267" s="41"/>
      <c r="M267" s="41"/>
      <c r="N267" s="41"/>
      <c r="O267" s="41"/>
    </row>
    <row r="268" spans="1:15" x14ac:dyDescent="0.2">
      <c r="A268" s="36"/>
      <c r="B268" s="37"/>
      <c r="C268" s="37"/>
      <c r="D268" s="38"/>
      <c r="E268" s="57"/>
      <c r="F268" s="38"/>
      <c r="G268" s="38"/>
      <c r="H268" s="38"/>
      <c r="I268" s="38"/>
      <c r="J268" s="39"/>
      <c r="K268" s="39"/>
      <c r="L268" s="41"/>
      <c r="M268" s="41"/>
      <c r="N268" s="41"/>
      <c r="O268" s="41"/>
    </row>
    <row r="269" spans="1:15" x14ac:dyDescent="0.2">
      <c r="A269" s="36"/>
      <c r="B269" s="37"/>
      <c r="C269" s="37"/>
      <c r="D269" s="38"/>
      <c r="E269" s="57"/>
      <c r="F269" s="38"/>
      <c r="G269" s="38"/>
      <c r="H269" s="38"/>
      <c r="I269" s="38"/>
      <c r="J269" s="39"/>
      <c r="K269" s="39"/>
      <c r="L269" s="41"/>
      <c r="M269" s="41"/>
      <c r="N269" s="41"/>
      <c r="O269" s="41"/>
    </row>
    <row r="270" spans="1:15" x14ac:dyDescent="0.2">
      <c r="A270" s="36"/>
      <c r="B270" s="37"/>
      <c r="C270" s="37"/>
      <c r="D270" s="38"/>
      <c r="E270" s="57"/>
      <c r="F270" s="38"/>
      <c r="G270" s="38"/>
      <c r="H270" s="38"/>
      <c r="I270" s="38"/>
      <c r="J270" s="39"/>
      <c r="K270" s="39"/>
      <c r="L270" s="41"/>
      <c r="M270" s="41"/>
      <c r="N270" s="41"/>
      <c r="O270" s="41"/>
    </row>
    <row r="271" spans="1:15" x14ac:dyDescent="0.2">
      <c r="A271" s="36"/>
      <c r="B271" s="37"/>
      <c r="C271" s="37"/>
      <c r="D271" s="38"/>
      <c r="E271" s="57"/>
      <c r="F271" s="38"/>
      <c r="G271" s="38"/>
      <c r="H271" s="38"/>
      <c r="I271" s="38"/>
      <c r="J271" s="39"/>
      <c r="K271" s="39"/>
      <c r="L271" s="41"/>
      <c r="M271" s="41"/>
      <c r="N271" s="41"/>
      <c r="O271" s="41"/>
    </row>
    <row r="272" spans="1:15" x14ac:dyDescent="0.2">
      <c r="A272" s="36"/>
      <c r="B272" s="37"/>
      <c r="C272" s="37"/>
      <c r="D272" s="38"/>
      <c r="E272" s="57"/>
      <c r="F272" s="38"/>
      <c r="G272" s="38"/>
      <c r="H272" s="38"/>
      <c r="I272" s="38"/>
      <c r="J272" s="39"/>
      <c r="K272" s="39"/>
      <c r="L272" s="41"/>
      <c r="M272" s="41"/>
      <c r="N272" s="41"/>
      <c r="O272" s="41"/>
    </row>
    <row r="273" spans="1:15" x14ac:dyDescent="0.2">
      <c r="A273" s="36"/>
      <c r="B273" s="37"/>
      <c r="C273" s="37"/>
      <c r="D273" s="38"/>
      <c r="E273" s="57"/>
      <c r="F273" s="38"/>
      <c r="G273" s="38"/>
      <c r="H273" s="38"/>
      <c r="I273" s="38"/>
      <c r="J273" s="39"/>
      <c r="K273" s="39"/>
      <c r="L273" s="41"/>
      <c r="M273" s="41"/>
      <c r="N273" s="41"/>
      <c r="O273" s="41"/>
    </row>
    <row r="274" spans="1:15" x14ac:dyDescent="0.2">
      <c r="A274" s="36"/>
      <c r="B274" s="37"/>
      <c r="C274" s="37"/>
      <c r="D274" s="38"/>
      <c r="E274" s="57"/>
      <c r="F274" s="38"/>
      <c r="G274" s="38"/>
      <c r="H274" s="38"/>
      <c r="I274" s="38"/>
      <c r="J274" s="39"/>
      <c r="K274" s="39"/>
      <c r="L274" s="41"/>
      <c r="M274" s="41"/>
      <c r="N274" s="41"/>
      <c r="O274" s="41"/>
    </row>
    <row r="275" spans="1:15" x14ac:dyDescent="0.2">
      <c r="A275" s="36"/>
      <c r="B275" s="48"/>
      <c r="C275" s="48"/>
      <c r="D275" s="38"/>
      <c r="E275" s="59"/>
      <c r="F275" s="49"/>
      <c r="G275" s="38"/>
      <c r="H275" s="49"/>
      <c r="I275" s="49"/>
      <c r="J275" s="47"/>
      <c r="K275" s="47"/>
      <c r="L275" s="41"/>
      <c r="M275" s="41"/>
      <c r="N275" s="41"/>
      <c r="O275" s="41"/>
    </row>
    <row r="276" spans="1:15" x14ac:dyDescent="0.2">
      <c r="A276" s="36"/>
      <c r="B276" s="37"/>
      <c r="C276" s="37"/>
      <c r="D276" s="38"/>
      <c r="E276" s="57"/>
      <c r="F276" s="38"/>
      <c r="G276" s="38"/>
      <c r="H276" s="38"/>
      <c r="I276" s="38"/>
      <c r="J276" s="39"/>
      <c r="K276" s="39"/>
      <c r="L276" s="41"/>
      <c r="M276" s="41"/>
      <c r="N276" s="41"/>
      <c r="O276" s="41"/>
    </row>
    <row r="277" spans="1:15" x14ac:dyDescent="0.2">
      <c r="A277" s="36"/>
      <c r="B277" s="61"/>
      <c r="C277" s="61"/>
      <c r="D277" s="38"/>
      <c r="E277" s="62"/>
      <c r="F277" s="63"/>
      <c r="G277" s="38"/>
      <c r="H277" s="38"/>
      <c r="I277" s="38"/>
      <c r="J277" s="39"/>
      <c r="K277" s="39"/>
      <c r="L277" s="41"/>
      <c r="M277" s="41"/>
      <c r="N277" s="41"/>
      <c r="O277" s="41"/>
    </row>
    <row r="278" spans="1:15" x14ac:dyDescent="0.2">
      <c r="A278" s="36"/>
      <c r="B278" s="61"/>
      <c r="C278" s="61"/>
      <c r="D278" s="38"/>
      <c r="E278" s="62"/>
      <c r="F278" s="63"/>
      <c r="G278" s="38"/>
      <c r="H278" s="38"/>
      <c r="I278" s="38"/>
      <c r="J278" s="39"/>
      <c r="K278" s="39"/>
      <c r="L278" s="41"/>
      <c r="M278" s="41"/>
      <c r="N278" s="41"/>
      <c r="O278" s="41"/>
    </row>
    <row r="279" spans="1:15" x14ac:dyDescent="0.2">
      <c r="A279" s="36"/>
      <c r="B279" s="61"/>
      <c r="C279" s="61"/>
      <c r="D279" s="38"/>
      <c r="E279" s="62"/>
      <c r="F279" s="63"/>
      <c r="G279" s="38"/>
      <c r="H279" s="38"/>
      <c r="I279" s="38"/>
      <c r="J279" s="39"/>
      <c r="K279" s="39"/>
      <c r="L279" s="41"/>
      <c r="M279" s="41"/>
      <c r="N279" s="41"/>
      <c r="O279" s="41"/>
    </row>
    <row r="280" spans="1:15" x14ac:dyDescent="0.2">
      <c r="A280" s="36"/>
      <c r="B280" s="61"/>
      <c r="C280" s="61"/>
      <c r="D280" s="38"/>
      <c r="E280" s="62"/>
      <c r="F280" s="63"/>
      <c r="G280" s="52"/>
      <c r="H280" s="38"/>
      <c r="I280" s="38"/>
      <c r="J280" s="39"/>
      <c r="K280" s="39"/>
      <c r="L280" s="41"/>
      <c r="M280" s="41"/>
      <c r="N280" s="41"/>
      <c r="O280" s="41"/>
    </row>
    <row r="281" spans="1:15" x14ac:dyDescent="0.2">
      <c r="A281" s="36"/>
      <c r="B281" s="61"/>
      <c r="C281" s="61"/>
      <c r="D281" s="38"/>
      <c r="E281" s="62"/>
      <c r="F281" s="63"/>
      <c r="G281" s="52"/>
      <c r="H281" s="38"/>
      <c r="I281" s="38"/>
      <c r="J281" s="39"/>
      <c r="K281" s="39"/>
      <c r="L281" s="41"/>
      <c r="M281" s="41"/>
      <c r="N281" s="41"/>
      <c r="O281" s="41"/>
    </row>
    <row r="282" spans="1:15" x14ac:dyDescent="0.2">
      <c r="A282" s="36"/>
      <c r="B282" s="61"/>
      <c r="C282" s="61"/>
      <c r="D282" s="38"/>
      <c r="E282" s="62"/>
      <c r="F282" s="63"/>
      <c r="G282" s="52"/>
      <c r="H282" s="38"/>
      <c r="I282" s="38"/>
      <c r="J282" s="39"/>
      <c r="K282" s="39"/>
      <c r="L282" s="41"/>
      <c r="M282" s="41"/>
      <c r="N282" s="41"/>
      <c r="O282" s="41"/>
    </row>
    <row r="283" spans="1:15" x14ac:dyDescent="0.2">
      <c r="A283" s="36"/>
      <c r="B283" s="61"/>
      <c r="C283" s="61"/>
      <c r="D283" s="38"/>
      <c r="E283" s="62"/>
      <c r="F283" s="63"/>
      <c r="G283" s="52"/>
      <c r="H283" s="38"/>
      <c r="I283" s="38"/>
      <c r="J283" s="39"/>
      <c r="K283" s="39"/>
      <c r="L283" s="41"/>
      <c r="M283" s="41"/>
      <c r="N283" s="41"/>
      <c r="O283" s="41"/>
    </row>
    <row r="284" spans="1:15" x14ac:dyDescent="0.2">
      <c r="A284" s="36"/>
      <c r="B284" s="61"/>
      <c r="C284" s="61"/>
      <c r="D284" s="38"/>
      <c r="E284" s="62"/>
      <c r="F284" s="63"/>
      <c r="G284" s="52"/>
      <c r="H284" s="38"/>
      <c r="I284" s="38"/>
      <c r="J284" s="39"/>
      <c r="K284" s="39"/>
      <c r="L284" s="41"/>
      <c r="M284" s="41"/>
      <c r="N284" s="41"/>
      <c r="O284" s="41"/>
    </row>
    <row r="285" spans="1:15" x14ac:dyDescent="0.2">
      <c r="A285" s="36"/>
      <c r="B285" s="61"/>
      <c r="C285" s="61"/>
      <c r="D285" s="38"/>
      <c r="E285" s="62"/>
      <c r="F285" s="63"/>
      <c r="G285" s="52"/>
      <c r="H285" s="38"/>
      <c r="I285" s="38"/>
      <c r="J285" s="39"/>
      <c r="K285" s="39"/>
      <c r="L285" s="41"/>
      <c r="M285" s="41"/>
      <c r="N285" s="41"/>
      <c r="O285" s="41"/>
    </row>
    <row r="286" spans="1:15" x14ac:dyDescent="0.2">
      <c r="A286" s="36"/>
      <c r="B286" s="61"/>
      <c r="C286" s="61"/>
      <c r="D286" s="38"/>
      <c r="E286" s="62"/>
      <c r="F286" s="63"/>
      <c r="G286" s="52"/>
      <c r="H286" s="38"/>
      <c r="I286" s="38"/>
      <c r="J286" s="39"/>
      <c r="K286" s="39"/>
      <c r="L286" s="41"/>
      <c r="M286" s="41"/>
      <c r="N286" s="41"/>
      <c r="O286" s="41"/>
    </row>
    <row r="287" spans="1:15" x14ac:dyDescent="0.2">
      <c r="A287" s="36"/>
      <c r="B287" s="61"/>
      <c r="C287" s="61"/>
      <c r="D287" s="38"/>
      <c r="E287" s="62"/>
      <c r="F287" s="63"/>
      <c r="G287" s="52"/>
      <c r="H287" s="38"/>
      <c r="I287" s="38"/>
      <c r="J287" s="39"/>
      <c r="K287" s="39"/>
      <c r="L287" s="41"/>
      <c r="M287" s="41"/>
      <c r="N287" s="41"/>
      <c r="O287" s="41"/>
    </row>
    <row r="288" spans="1:15" x14ac:dyDescent="0.2">
      <c r="A288" s="36"/>
      <c r="B288" s="61"/>
      <c r="C288" s="61"/>
      <c r="D288" s="38"/>
      <c r="E288" s="62"/>
      <c r="F288" s="63"/>
      <c r="G288" s="52"/>
      <c r="H288" s="38"/>
      <c r="I288" s="38"/>
      <c r="J288" s="39"/>
      <c r="K288" s="39"/>
      <c r="L288" s="41"/>
      <c r="M288" s="41"/>
      <c r="N288" s="41"/>
      <c r="O288" s="41"/>
    </row>
    <row r="289" spans="1:15" x14ac:dyDescent="0.2">
      <c r="A289" s="36"/>
      <c r="B289" s="61"/>
      <c r="C289" s="61"/>
      <c r="D289" s="38"/>
      <c r="E289" s="62"/>
      <c r="F289" s="63"/>
      <c r="G289" s="52"/>
      <c r="H289" s="38"/>
      <c r="I289" s="38"/>
      <c r="J289" s="39"/>
      <c r="K289" s="39"/>
      <c r="L289" s="41"/>
      <c r="M289" s="41"/>
      <c r="N289" s="41"/>
      <c r="O289" s="41"/>
    </row>
    <row r="290" spans="1:15" x14ac:dyDescent="0.2">
      <c r="A290" s="36"/>
      <c r="B290" s="61"/>
      <c r="C290" s="61"/>
      <c r="D290" s="38"/>
      <c r="E290" s="62"/>
      <c r="F290" s="63"/>
      <c r="G290" s="52"/>
      <c r="H290" s="38"/>
      <c r="I290" s="38"/>
      <c r="J290" s="39"/>
      <c r="K290" s="39"/>
      <c r="L290" s="41"/>
      <c r="M290" s="41"/>
      <c r="N290" s="41"/>
      <c r="O290" s="41"/>
    </row>
    <row r="291" spans="1:15" x14ac:dyDescent="0.2">
      <c r="A291" s="36"/>
      <c r="B291" s="61"/>
      <c r="C291" s="61"/>
      <c r="D291" s="38"/>
      <c r="E291" s="62"/>
      <c r="F291" s="63"/>
      <c r="G291" s="52"/>
      <c r="H291" s="38"/>
      <c r="I291" s="38"/>
      <c r="J291" s="39"/>
      <c r="K291" s="39"/>
      <c r="L291" s="41"/>
      <c r="M291" s="41"/>
      <c r="N291" s="41"/>
      <c r="O291" s="41"/>
    </row>
    <row r="292" spans="1:15" x14ac:dyDescent="0.2">
      <c r="A292" s="36"/>
      <c r="B292" s="61"/>
      <c r="C292" s="61"/>
      <c r="D292" s="38"/>
      <c r="E292" s="62"/>
      <c r="F292" s="63"/>
      <c r="G292" s="52"/>
      <c r="H292" s="38"/>
      <c r="I292" s="38"/>
      <c r="J292" s="39"/>
      <c r="K292" s="39"/>
      <c r="L292" s="41"/>
      <c r="M292" s="41"/>
      <c r="N292" s="41"/>
      <c r="O292" s="41"/>
    </row>
    <row r="293" spans="1:15" x14ac:dyDescent="0.2">
      <c r="A293" s="36"/>
      <c r="B293" s="37"/>
      <c r="C293" s="37"/>
      <c r="D293" s="38"/>
      <c r="E293" s="57"/>
      <c r="F293" s="63"/>
      <c r="G293" s="52"/>
      <c r="H293" s="38"/>
      <c r="I293" s="38"/>
      <c r="J293" s="39"/>
      <c r="K293" s="39"/>
      <c r="L293" s="41"/>
      <c r="M293" s="41"/>
      <c r="N293" s="41"/>
      <c r="O293" s="41"/>
    </row>
    <row r="294" spans="1:15" x14ac:dyDescent="0.2">
      <c r="A294" s="36"/>
      <c r="B294" s="37"/>
      <c r="C294" s="37"/>
      <c r="D294" s="38"/>
      <c r="E294" s="57"/>
      <c r="F294" s="63"/>
      <c r="G294" s="52"/>
      <c r="H294" s="38"/>
      <c r="I294" s="38"/>
      <c r="J294" s="39"/>
      <c r="K294" s="39"/>
      <c r="L294" s="41"/>
      <c r="M294" s="41"/>
      <c r="N294" s="41"/>
      <c r="O294" s="41"/>
    </row>
    <row r="295" spans="1:15" x14ac:dyDescent="0.2">
      <c r="A295" s="36"/>
      <c r="B295" s="37"/>
      <c r="C295" s="37"/>
      <c r="D295" s="38"/>
      <c r="E295" s="57"/>
      <c r="F295" s="38"/>
      <c r="G295" s="52"/>
      <c r="H295" s="38"/>
      <c r="I295" s="38"/>
      <c r="J295" s="39"/>
      <c r="K295" s="39"/>
      <c r="L295" s="41"/>
      <c r="M295" s="41"/>
      <c r="N295" s="41"/>
      <c r="O295" s="41"/>
    </row>
    <row r="296" spans="1:15" x14ac:dyDescent="0.2">
      <c r="A296" s="36"/>
      <c r="B296" s="37"/>
      <c r="C296" s="37"/>
      <c r="D296" s="38"/>
      <c r="E296" s="57"/>
      <c r="F296" s="38"/>
      <c r="G296" s="52"/>
      <c r="H296" s="38"/>
      <c r="I296" s="38"/>
      <c r="J296" s="39"/>
      <c r="K296" s="39"/>
      <c r="L296" s="41"/>
      <c r="M296" s="41"/>
      <c r="N296" s="41"/>
      <c r="O296" s="41"/>
    </row>
    <row r="297" spans="1:15" x14ac:dyDescent="0.2">
      <c r="A297" s="36"/>
      <c r="B297" s="37"/>
      <c r="C297" s="37"/>
      <c r="D297" s="38"/>
      <c r="E297" s="57"/>
      <c r="F297" s="38"/>
      <c r="G297" s="52"/>
      <c r="H297" s="38"/>
      <c r="I297" s="38"/>
      <c r="J297" s="39"/>
      <c r="K297" s="39"/>
      <c r="L297" s="41"/>
      <c r="M297" s="41"/>
      <c r="N297" s="41"/>
      <c r="O297" s="41"/>
    </row>
    <row r="298" spans="1:15" x14ac:dyDescent="0.2">
      <c r="A298" s="36"/>
      <c r="B298" s="37"/>
      <c r="C298" s="37"/>
      <c r="D298" s="38"/>
      <c r="E298" s="57"/>
      <c r="F298" s="38"/>
      <c r="G298" s="52"/>
      <c r="H298" s="38"/>
      <c r="I298" s="38"/>
      <c r="J298" s="39"/>
      <c r="K298" s="39"/>
      <c r="L298" s="41"/>
      <c r="M298" s="41"/>
      <c r="N298" s="41"/>
      <c r="O298" s="41"/>
    </row>
    <row r="299" spans="1:15" x14ac:dyDescent="0.2">
      <c r="A299" s="36"/>
      <c r="B299" s="37"/>
      <c r="C299" s="37"/>
      <c r="D299" s="38"/>
      <c r="E299" s="57"/>
      <c r="F299" s="38"/>
      <c r="G299" s="52"/>
      <c r="H299" s="38"/>
      <c r="I299" s="38"/>
      <c r="J299" s="39"/>
      <c r="K299" s="39"/>
      <c r="L299" s="41"/>
      <c r="M299" s="41"/>
      <c r="N299" s="41"/>
      <c r="O299" s="41"/>
    </row>
    <row r="300" spans="1:15" x14ac:dyDescent="0.2">
      <c r="A300" s="36"/>
      <c r="B300" s="37"/>
      <c r="C300" s="37"/>
      <c r="D300" s="38"/>
      <c r="E300" s="57"/>
      <c r="F300" s="38"/>
      <c r="G300" s="52"/>
      <c r="H300" s="38"/>
      <c r="I300" s="38"/>
      <c r="J300" s="39"/>
      <c r="K300" s="39"/>
      <c r="L300" s="41"/>
      <c r="M300" s="41"/>
      <c r="N300" s="41"/>
      <c r="O300" s="41"/>
    </row>
    <row r="301" spans="1:15" x14ac:dyDescent="0.2">
      <c r="A301" s="36"/>
      <c r="B301" s="37"/>
      <c r="C301" s="37"/>
      <c r="D301" s="38"/>
      <c r="E301" s="57"/>
      <c r="F301" s="38"/>
      <c r="G301" s="52"/>
      <c r="H301" s="38"/>
      <c r="I301" s="38"/>
      <c r="J301" s="39"/>
      <c r="K301" s="39"/>
      <c r="L301" s="41"/>
      <c r="M301" s="41"/>
      <c r="N301" s="41"/>
      <c r="O301" s="41"/>
    </row>
    <row r="302" spans="1:15" x14ac:dyDescent="0.2">
      <c r="A302" s="36"/>
      <c r="B302" s="37"/>
      <c r="C302" s="37"/>
      <c r="D302" s="38"/>
      <c r="E302" s="57"/>
      <c r="F302" s="38"/>
      <c r="G302" s="52"/>
      <c r="H302" s="38"/>
      <c r="I302" s="38"/>
      <c r="J302" s="39"/>
      <c r="K302" s="39"/>
      <c r="L302" s="41"/>
      <c r="M302" s="41"/>
      <c r="N302" s="41"/>
      <c r="O302" s="41"/>
    </row>
    <row r="303" spans="1:15" x14ac:dyDescent="0.2">
      <c r="A303" s="36"/>
      <c r="B303" s="48"/>
      <c r="C303" s="48"/>
      <c r="D303" s="38"/>
      <c r="E303" s="59"/>
      <c r="F303" s="49"/>
      <c r="G303" s="52"/>
      <c r="H303" s="38"/>
      <c r="I303" s="49"/>
      <c r="J303" s="47"/>
      <c r="K303" s="47"/>
      <c r="L303" s="41"/>
      <c r="M303" s="41"/>
      <c r="N303" s="41"/>
      <c r="O303" s="41"/>
    </row>
    <row r="304" spans="1:15" x14ac:dyDescent="0.2">
      <c r="A304" s="36"/>
      <c r="B304" s="37"/>
      <c r="C304" s="37"/>
      <c r="D304" s="38"/>
      <c r="E304" s="57"/>
      <c r="F304" s="38"/>
      <c r="G304" s="52"/>
      <c r="H304" s="38"/>
      <c r="I304" s="38"/>
      <c r="J304" s="39"/>
      <c r="K304" s="39"/>
      <c r="L304" s="41"/>
      <c r="M304" s="41"/>
      <c r="N304" s="41"/>
      <c r="O304" s="41"/>
    </row>
    <row r="305" spans="1:15" x14ac:dyDescent="0.2">
      <c r="A305" s="36"/>
      <c r="B305" s="48"/>
      <c r="C305" s="48"/>
      <c r="D305" s="38"/>
      <c r="E305" s="59"/>
      <c r="F305" s="49"/>
      <c r="G305" s="52"/>
      <c r="H305" s="38"/>
      <c r="I305" s="49"/>
      <c r="J305" s="47"/>
      <c r="K305" s="47"/>
      <c r="L305" s="41"/>
      <c r="M305" s="41"/>
      <c r="N305" s="41"/>
      <c r="O305" s="41"/>
    </row>
    <row r="306" spans="1:15" x14ac:dyDescent="0.2">
      <c r="A306" s="36"/>
      <c r="B306" s="48"/>
      <c r="C306" s="48"/>
      <c r="D306" s="38"/>
      <c r="E306" s="59"/>
      <c r="F306" s="49"/>
      <c r="G306" s="52"/>
      <c r="H306" s="38"/>
      <c r="I306" s="49"/>
      <c r="J306" s="47"/>
      <c r="K306" s="47"/>
      <c r="L306" s="41"/>
      <c r="M306" s="41"/>
      <c r="N306" s="41"/>
      <c r="O306" s="41"/>
    </row>
    <row r="307" spans="1:15" x14ac:dyDescent="0.2">
      <c r="A307" s="36"/>
      <c r="B307" s="37"/>
      <c r="C307" s="37"/>
      <c r="D307" s="38"/>
      <c r="E307" s="57"/>
      <c r="F307" s="38"/>
      <c r="G307" s="52"/>
      <c r="H307" s="38"/>
      <c r="I307" s="38"/>
      <c r="J307" s="39"/>
      <c r="K307" s="39"/>
      <c r="L307" s="41"/>
      <c r="M307" s="41"/>
      <c r="N307" s="41"/>
      <c r="O307" s="41"/>
    </row>
    <row r="308" spans="1:15" x14ac:dyDescent="0.2">
      <c r="A308" s="36"/>
      <c r="B308" s="37"/>
      <c r="C308" s="37"/>
      <c r="D308" s="38"/>
      <c r="E308" s="57"/>
      <c r="F308" s="38"/>
      <c r="G308" s="52"/>
      <c r="H308" s="38"/>
      <c r="I308" s="38"/>
      <c r="J308" s="39"/>
      <c r="K308" s="39"/>
      <c r="L308" s="41"/>
      <c r="M308" s="41"/>
      <c r="N308" s="41"/>
      <c r="O308" s="41"/>
    </row>
    <row r="309" spans="1:15" x14ac:dyDescent="0.2">
      <c r="A309" s="36"/>
      <c r="B309" s="37"/>
      <c r="C309" s="37"/>
      <c r="D309" s="38"/>
      <c r="E309" s="57"/>
      <c r="F309" s="38"/>
      <c r="G309" s="52"/>
      <c r="H309" s="38"/>
      <c r="I309" s="38"/>
      <c r="J309" s="39"/>
      <c r="K309" s="39"/>
      <c r="L309" s="41"/>
      <c r="M309" s="41"/>
      <c r="N309" s="41"/>
      <c r="O309" s="41"/>
    </row>
    <row r="310" spans="1:15" x14ac:dyDescent="0.2">
      <c r="A310" s="36"/>
      <c r="B310" s="37"/>
      <c r="C310" s="37"/>
      <c r="D310" s="38"/>
      <c r="E310" s="57"/>
      <c r="F310" s="38"/>
      <c r="G310" s="52"/>
      <c r="H310" s="38"/>
      <c r="I310" s="38"/>
      <c r="J310" s="39"/>
      <c r="K310" s="39"/>
      <c r="L310" s="41"/>
      <c r="M310" s="41"/>
      <c r="N310" s="41"/>
      <c r="O310" s="41"/>
    </row>
    <row r="311" spans="1:15" x14ac:dyDescent="0.2">
      <c r="A311" s="36"/>
      <c r="B311" s="48"/>
      <c r="C311" s="48"/>
      <c r="D311" s="38"/>
      <c r="E311" s="59"/>
      <c r="F311" s="49"/>
      <c r="G311" s="52"/>
      <c r="H311" s="38"/>
      <c r="I311" s="49"/>
      <c r="J311" s="47"/>
      <c r="K311" s="47"/>
      <c r="L311" s="41"/>
      <c r="M311" s="41"/>
      <c r="N311" s="41"/>
      <c r="O311" s="41"/>
    </row>
    <row r="312" spans="1:15" x14ac:dyDescent="0.2">
      <c r="A312" s="36"/>
      <c r="B312" s="37"/>
      <c r="C312" s="37"/>
      <c r="D312" s="38"/>
      <c r="E312" s="57"/>
      <c r="F312" s="38"/>
      <c r="G312" s="38"/>
      <c r="H312" s="38"/>
      <c r="I312" s="38"/>
      <c r="J312" s="39"/>
      <c r="K312" s="39"/>
      <c r="L312" s="41"/>
      <c r="M312" s="41"/>
      <c r="N312" s="41"/>
      <c r="O312" s="41"/>
    </row>
    <row r="313" spans="1:15" x14ac:dyDescent="0.2">
      <c r="A313" s="36"/>
      <c r="B313" s="48"/>
      <c r="C313" s="48"/>
      <c r="D313" s="38"/>
      <c r="E313" s="59"/>
      <c r="F313" s="49"/>
      <c r="G313" s="38"/>
      <c r="H313" s="38"/>
      <c r="I313" s="49"/>
      <c r="J313" s="47"/>
      <c r="K313" s="47"/>
      <c r="L313" s="41"/>
      <c r="M313" s="41"/>
      <c r="N313" s="41"/>
      <c r="O313" s="41"/>
    </row>
    <row r="314" spans="1:15" x14ac:dyDescent="0.2">
      <c r="A314" s="36"/>
      <c r="B314" s="48"/>
      <c r="C314" s="48"/>
      <c r="D314" s="38"/>
      <c r="E314" s="59"/>
      <c r="F314" s="49"/>
      <c r="G314" s="38"/>
      <c r="H314" s="49"/>
      <c r="I314" s="49"/>
      <c r="J314" s="47"/>
      <c r="K314" s="47"/>
      <c r="L314" s="41"/>
      <c r="M314" s="41"/>
      <c r="N314" s="41"/>
      <c r="O314" s="41"/>
    </row>
    <row r="315" spans="1:15" x14ac:dyDescent="0.2">
      <c r="A315" s="36"/>
      <c r="B315" s="37"/>
      <c r="C315" s="37"/>
      <c r="D315" s="38"/>
      <c r="E315" s="57"/>
      <c r="F315" s="38"/>
      <c r="G315" s="38"/>
      <c r="H315" s="38"/>
      <c r="I315" s="38"/>
      <c r="J315" s="39"/>
      <c r="K315" s="39"/>
      <c r="L315" s="41"/>
      <c r="M315" s="41"/>
      <c r="N315" s="41"/>
      <c r="O315" s="41"/>
    </row>
    <row r="316" spans="1:15" x14ac:dyDescent="0.2">
      <c r="A316" s="36"/>
      <c r="B316" s="37"/>
      <c r="C316" s="37"/>
      <c r="D316" s="38"/>
      <c r="E316" s="57"/>
      <c r="F316" s="38"/>
      <c r="G316" s="38"/>
      <c r="H316" s="38"/>
      <c r="I316" s="38"/>
      <c r="J316" s="39"/>
      <c r="K316" s="39"/>
      <c r="L316" s="41"/>
      <c r="M316" s="41"/>
      <c r="N316" s="41"/>
      <c r="O316" s="41"/>
    </row>
    <row r="317" spans="1:15" x14ac:dyDescent="0.2">
      <c r="A317" s="36"/>
      <c r="B317" s="37"/>
      <c r="C317" s="37"/>
      <c r="D317" s="38"/>
      <c r="E317" s="57"/>
      <c r="F317" s="38"/>
      <c r="G317" s="38"/>
      <c r="H317" s="49"/>
      <c r="I317" s="38"/>
      <c r="J317" s="39"/>
      <c r="K317" s="39"/>
      <c r="L317" s="41"/>
      <c r="M317" s="41"/>
      <c r="N317" s="41"/>
      <c r="O317" s="41"/>
    </row>
    <row r="318" spans="1:15" x14ac:dyDescent="0.2">
      <c r="A318" s="36"/>
      <c r="B318" s="37"/>
      <c r="C318" s="37"/>
      <c r="D318" s="38"/>
      <c r="E318" s="57"/>
      <c r="F318" s="38"/>
      <c r="G318" s="38"/>
      <c r="H318" s="38"/>
      <c r="I318" s="38"/>
      <c r="J318" s="39"/>
      <c r="K318" s="39"/>
      <c r="L318" s="41"/>
      <c r="M318" s="41"/>
      <c r="N318" s="41"/>
      <c r="O318" s="41"/>
    </row>
    <row r="319" spans="1:15" x14ac:dyDescent="0.2">
      <c r="A319" s="36"/>
      <c r="B319" s="37"/>
      <c r="C319" s="37"/>
      <c r="D319" s="38"/>
      <c r="E319" s="57"/>
      <c r="F319" s="38"/>
      <c r="G319" s="38"/>
      <c r="H319" s="38"/>
      <c r="I319" s="38"/>
      <c r="J319" s="39"/>
      <c r="K319" s="39"/>
      <c r="L319" s="41"/>
      <c r="M319" s="41"/>
      <c r="N319" s="41"/>
      <c r="O319" s="41"/>
    </row>
    <row r="320" spans="1:15" x14ac:dyDescent="0.2">
      <c r="A320" s="36"/>
      <c r="B320" s="37"/>
      <c r="C320" s="37"/>
      <c r="D320" s="38"/>
      <c r="E320" s="57"/>
      <c r="F320" s="38"/>
      <c r="G320" s="38"/>
      <c r="H320" s="38"/>
      <c r="I320" s="38"/>
      <c r="J320" s="39"/>
      <c r="K320" s="39"/>
      <c r="L320" s="41"/>
      <c r="M320" s="41"/>
      <c r="N320" s="41"/>
      <c r="O320" s="41"/>
    </row>
    <row r="321" spans="1:15" x14ac:dyDescent="0.2">
      <c r="A321" s="36"/>
      <c r="B321" s="37"/>
      <c r="C321" s="37"/>
      <c r="D321" s="38"/>
      <c r="E321" s="57"/>
      <c r="F321" s="38"/>
      <c r="G321" s="38"/>
      <c r="H321" s="38"/>
      <c r="I321" s="38"/>
      <c r="J321" s="39"/>
      <c r="K321" s="39"/>
      <c r="L321" s="41"/>
      <c r="M321" s="41"/>
      <c r="N321" s="41"/>
      <c r="O321" s="41"/>
    </row>
    <row r="322" spans="1:15" x14ac:dyDescent="0.2">
      <c r="A322" s="36"/>
      <c r="B322" s="37"/>
      <c r="C322" s="37"/>
      <c r="D322" s="38"/>
      <c r="E322" s="57"/>
      <c r="F322" s="38"/>
      <c r="G322" s="38"/>
      <c r="H322" s="38"/>
      <c r="I322" s="38"/>
      <c r="J322" s="39"/>
      <c r="K322" s="39"/>
      <c r="L322" s="41"/>
      <c r="M322" s="41"/>
      <c r="N322" s="41"/>
      <c r="O322" s="41"/>
    </row>
    <row r="323" spans="1:15" x14ac:dyDescent="0.2">
      <c r="A323" s="36"/>
      <c r="B323" s="37"/>
      <c r="C323" s="37"/>
      <c r="D323" s="38"/>
      <c r="E323" s="57"/>
      <c r="F323" s="38"/>
      <c r="G323" s="38"/>
      <c r="H323" s="38"/>
      <c r="I323" s="38"/>
      <c r="J323" s="39"/>
      <c r="K323" s="39"/>
      <c r="L323" s="41"/>
      <c r="M323" s="41"/>
      <c r="N323" s="41"/>
      <c r="O323" s="41"/>
    </row>
    <row r="324" spans="1:15" x14ac:dyDescent="0.2">
      <c r="A324" s="36"/>
      <c r="B324" s="37"/>
      <c r="C324" s="37"/>
      <c r="D324" s="38"/>
      <c r="E324" s="57"/>
      <c r="F324" s="38"/>
      <c r="G324" s="38"/>
      <c r="H324" s="38"/>
      <c r="I324" s="38"/>
      <c r="J324" s="39"/>
      <c r="K324" s="39"/>
      <c r="L324" s="41"/>
      <c r="M324" s="41"/>
      <c r="N324" s="41"/>
      <c r="O324" s="41"/>
    </row>
    <row r="325" spans="1:15" x14ac:dyDescent="0.2">
      <c r="A325" s="36"/>
      <c r="B325" s="37"/>
      <c r="C325" s="37"/>
      <c r="D325" s="38"/>
      <c r="E325" s="57"/>
      <c r="F325" s="38"/>
      <c r="G325" s="38"/>
      <c r="H325" s="38"/>
      <c r="I325" s="38"/>
      <c r="J325" s="39"/>
      <c r="K325" s="39"/>
      <c r="L325" s="41"/>
      <c r="M325" s="41"/>
      <c r="N325" s="41"/>
      <c r="O325" s="41"/>
    </row>
    <row r="326" spans="1:15" x14ac:dyDescent="0.2">
      <c r="A326" s="36"/>
      <c r="B326" s="37"/>
      <c r="C326" s="37"/>
      <c r="D326" s="38"/>
      <c r="E326" s="57"/>
      <c r="F326" s="38"/>
      <c r="G326" s="38"/>
      <c r="H326" s="38"/>
      <c r="I326" s="38"/>
      <c r="J326" s="39"/>
      <c r="K326" s="39"/>
      <c r="L326" s="41"/>
      <c r="M326" s="41"/>
      <c r="N326" s="41"/>
      <c r="O326" s="41"/>
    </row>
    <row r="327" spans="1:15" x14ac:dyDescent="0.2">
      <c r="A327" s="36"/>
      <c r="B327" s="37"/>
      <c r="C327" s="37"/>
      <c r="D327" s="38"/>
      <c r="E327" s="57"/>
      <c r="F327" s="38"/>
      <c r="G327" s="38"/>
      <c r="H327" s="38"/>
      <c r="I327" s="38"/>
      <c r="J327" s="39"/>
      <c r="K327" s="39"/>
      <c r="L327" s="41"/>
      <c r="M327" s="41"/>
      <c r="N327" s="41"/>
      <c r="O327" s="41"/>
    </row>
    <row r="328" spans="1:15" x14ac:dyDescent="0.2">
      <c r="A328" s="36"/>
      <c r="B328" s="37"/>
      <c r="C328" s="37"/>
      <c r="D328" s="38"/>
      <c r="E328" s="57"/>
      <c r="F328" s="38"/>
      <c r="G328" s="38"/>
      <c r="H328" s="38"/>
      <c r="I328" s="38"/>
      <c r="J328" s="39"/>
      <c r="K328" s="39"/>
      <c r="L328" s="41"/>
      <c r="M328" s="41"/>
      <c r="N328" s="41"/>
      <c r="O328" s="41"/>
    </row>
    <row r="329" spans="1:15" x14ac:dyDescent="0.2">
      <c r="A329" s="36"/>
      <c r="B329" s="37"/>
      <c r="C329" s="37"/>
      <c r="D329" s="38"/>
      <c r="E329" s="57"/>
      <c r="F329" s="38"/>
      <c r="G329" s="38"/>
      <c r="H329" s="38"/>
      <c r="I329" s="38"/>
      <c r="J329" s="39"/>
      <c r="K329" s="39"/>
      <c r="L329" s="41"/>
      <c r="M329" s="41"/>
      <c r="N329" s="41"/>
      <c r="O329" s="41"/>
    </row>
    <row r="330" spans="1:15" x14ac:dyDescent="0.2">
      <c r="A330" s="36"/>
      <c r="B330" s="37"/>
      <c r="C330" s="37"/>
      <c r="D330" s="38"/>
      <c r="E330" s="57"/>
      <c r="F330" s="38"/>
      <c r="G330" s="38"/>
      <c r="H330" s="38"/>
      <c r="I330" s="38"/>
      <c r="J330" s="39"/>
      <c r="K330" s="39"/>
      <c r="L330" s="41"/>
      <c r="M330" s="41"/>
      <c r="N330" s="41"/>
      <c r="O330" s="41"/>
    </row>
    <row r="331" spans="1:15" x14ac:dyDescent="0.2">
      <c r="A331" s="36"/>
      <c r="B331" s="37"/>
      <c r="C331" s="37"/>
      <c r="D331" s="38"/>
      <c r="E331" s="57"/>
      <c r="F331" s="38"/>
      <c r="G331" s="38"/>
      <c r="H331" s="38"/>
      <c r="I331" s="38"/>
      <c r="J331" s="39"/>
      <c r="K331" s="39"/>
      <c r="L331" s="41"/>
      <c r="M331" s="41"/>
      <c r="N331" s="41"/>
      <c r="O331" s="41"/>
    </row>
    <row r="332" spans="1:15" x14ac:dyDescent="0.2">
      <c r="A332" s="36"/>
      <c r="B332" s="37"/>
      <c r="C332" s="37"/>
      <c r="D332" s="38"/>
      <c r="E332" s="57"/>
      <c r="F332" s="38"/>
      <c r="G332" s="38"/>
      <c r="H332" s="38"/>
      <c r="I332" s="38"/>
      <c r="J332" s="39"/>
      <c r="K332" s="39"/>
      <c r="L332" s="41"/>
      <c r="M332" s="41"/>
      <c r="N332" s="41"/>
      <c r="O332" s="41"/>
    </row>
    <row r="333" spans="1:15" x14ac:dyDescent="0.2">
      <c r="A333" s="36"/>
      <c r="B333" s="37"/>
      <c r="C333" s="37"/>
      <c r="D333" s="38"/>
      <c r="E333" s="57"/>
      <c r="F333" s="38"/>
      <c r="G333" s="38"/>
      <c r="H333" s="38"/>
      <c r="I333" s="38"/>
      <c r="J333" s="39"/>
      <c r="K333" s="39"/>
      <c r="L333" s="41"/>
      <c r="M333" s="41"/>
      <c r="N333" s="41"/>
      <c r="O333" s="41"/>
    </row>
    <row r="334" spans="1:15" x14ac:dyDescent="0.2">
      <c r="A334" s="36"/>
      <c r="B334" s="37"/>
      <c r="C334" s="37"/>
      <c r="D334" s="38"/>
      <c r="E334" s="57"/>
      <c r="F334" s="38"/>
      <c r="G334" s="38"/>
      <c r="H334" s="38"/>
      <c r="I334" s="38"/>
      <c r="J334" s="39"/>
      <c r="K334" s="39"/>
      <c r="L334" s="41"/>
      <c r="M334" s="41"/>
      <c r="N334" s="41"/>
      <c r="O334" s="41"/>
    </row>
    <row r="335" spans="1:15" x14ac:dyDescent="0.2">
      <c r="A335" s="36"/>
      <c r="B335" s="37"/>
      <c r="C335" s="37"/>
      <c r="D335" s="38"/>
      <c r="E335" s="57"/>
      <c r="F335" s="38"/>
      <c r="G335" s="38"/>
      <c r="H335" s="38"/>
      <c r="I335" s="38"/>
      <c r="J335" s="39"/>
      <c r="K335" s="39"/>
      <c r="L335" s="41"/>
      <c r="M335" s="41"/>
      <c r="N335" s="41"/>
      <c r="O335" s="41"/>
    </row>
    <row r="336" spans="1:15" x14ac:dyDescent="0.2">
      <c r="A336" s="36"/>
      <c r="B336" s="37"/>
      <c r="C336" s="37"/>
      <c r="D336" s="38"/>
      <c r="E336" s="57"/>
      <c r="F336" s="38"/>
      <c r="G336" s="38"/>
      <c r="H336" s="38"/>
      <c r="I336" s="38"/>
      <c r="J336" s="39"/>
      <c r="K336" s="39"/>
      <c r="L336" s="41"/>
      <c r="M336" s="41"/>
      <c r="N336" s="41"/>
      <c r="O336" s="41"/>
    </row>
    <row r="337" spans="1:15" x14ac:dyDescent="0.2">
      <c r="A337" s="36"/>
      <c r="B337" s="37"/>
      <c r="C337" s="37"/>
      <c r="D337" s="38"/>
      <c r="E337" s="57"/>
      <c r="F337" s="38"/>
      <c r="G337" s="38"/>
      <c r="H337" s="38"/>
      <c r="I337" s="38"/>
      <c r="J337" s="39"/>
      <c r="K337" s="39"/>
      <c r="L337" s="41"/>
      <c r="M337" s="41"/>
      <c r="N337" s="41"/>
      <c r="O337" s="41"/>
    </row>
    <row r="338" spans="1:15" x14ac:dyDescent="0.2">
      <c r="A338" s="36"/>
      <c r="B338" s="37"/>
      <c r="C338" s="37"/>
      <c r="D338" s="38"/>
      <c r="E338" s="57"/>
      <c r="F338" s="38"/>
      <c r="G338" s="38"/>
      <c r="H338" s="38"/>
      <c r="I338" s="38"/>
      <c r="J338" s="39"/>
      <c r="K338" s="39"/>
      <c r="L338" s="41"/>
      <c r="M338" s="41"/>
      <c r="N338" s="41"/>
      <c r="O338" s="41"/>
    </row>
    <row r="339" spans="1:15" x14ac:dyDescent="0.2">
      <c r="A339" s="36"/>
      <c r="B339" s="37"/>
      <c r="C339" s="37"/>
      <c r="D339" s="38"/>
      <c r="E339" s="57"/>
      <c r="F339" s="38"/>
      <c r="G339" s="38"/>
      <c r="H339" s="38"/>
      <c r="I339" s="38"/>
      <c r="J339" s="39"/>
      <c r="K339" s="39"/>
      <c r="L339" s="41"/>
      <c r="M339" s="41"/>
      <c r="N339" s="41"/>
      <c r="O339" s="41"/>
    </row>
    <row r="340" spans="1:15" x14ac:dyDescent="0.2">
      <c r="A340" s="36"/>
      <c r="B340" s="37"/>
      <c r="C340" s="37"/>
      <c r="D340" s="38"/>
      <c r="E340" s="57"/>
      <c r="F340" s="38"/>
      <c r="G340" s="38"/>
      <c r="H340" s="38"/>
      <c r="I340" s="38"/>
      <c r="J340" s="39"/>
      <c r="K340" s="39"/>
      <c r="L340" s="41"/>
      <c r="M340" s="41"/>
      <c r="N340" s="41"/>
      <c r="O340" s="41"/>
    </row>
    <row r="341" spans="1:15" x14ac:dyDescent="0.2">
      <c r="A341" s="36"/>
      <c r="B341" s="37"/>
      <c r="C341" s="37"/>
      <c r="D341" s="38"/>
      <c r="E341" s="57"/>
      <c r="F341" s="38"/>
      <c r="G341" s="38"/>
      <c r="H341" s="38"/>
      <c r="I341" s="38"/>
      <c r="J341" s="39"/>
      <c r="K341" s="39"/>
      <c r="L341" s="41"/>
      <c r="M341" s="41"/>
      <c r="N341" s="41"/>
      <c r="O341" s="41"/>
    </row>
    <row r="342" spans="1:15" x14ac:dyDescent="0.2">
      <c r="A342" s="36"/>
      <c r="B342" s="37"/>
      <c r="C342" s="37"/>
      <c r="D342" s="38"/>
      <c r="E342" s="57"/>
      <c r="F342" s="38"/>
      <c r="G342" s="38"/>
      <c r="H342" s="38"/>
      <c r="I342" s="38"/>
      <c r="J342" s="39"/>
      <c r="K342" s="39"/>
      <c r="L342" s="41"/>
      <c r="M342" s="41"/>
      <c r="N342" s="41"/>
      <c r="O342" s="41"/>
    </row>
    <row r="343" spans="1:15" x14ac:dyDescent="0.2">
      <c r="A343" s="36"/>
      <c r="B343" s="55"/>
      <c r="C343" s="55"/>
      <c r="D343" s="38"/>
      <c r="E343" s="64"/>
      <c r="F343" s="49"/>
      <c r="G343" s="65"/>
      <c r="H343" s="46"/>
      <c r="I343" s="46"/>
      <c r="J343" s="47"/>
      <c r="K343" s="47"/>
      <c r="L343" s="41"/>
      <c r="M343" s="41"/>
      <c r="N343" s="41"/>
      <c r="O343" s="41"/>
    </row>
    <row r="344" spans="1:15" x14ac:dyDescent="0.2">
      <c r="A344" s="36"/>
      <c r="B344" s="55"/>
      <c r="C344" s="55"/>
      <c r="D344" s="38"/>
      <c r="E344" s="64"/>
      <c r="F344" s="49"/>
      <c r="G344" s="65"/>
      <c r="H344" s="46"/>
      <c r="I344" s="46"/>
      <c r="J344" s="47"/>
      <c r="K344" s="47"/>
      <c r="L344" s="41"/>
      <c r="M344" s="41"/>
      <c r="N344" s="41"/>
      <c r="O344" s="41"/>
    </row>
    <row r="345" spans="1:15" x14ac:dyDescent="0.2">
      <c r="A345" s="36"/>
      <c r="B345" s="55"/>
      <c r="C345" s="55"/>
      <c r="D345" s="38"/>
      <c r="E345" s="64"/>
      <c r="F345" s="49"/>
      <c r="G345" s="65"/>
      <c r="H345" s="46"/>
      <c r="I345" s="46"/>
      <c r="J345" s="47"/>
      <c r="K345" s="47"/>
      <c r="L345" s="41"/>
      <c r="M345" s="41"/>
      <c r="N345" s="41"/>
      <c r="O345" s="41"/>
    </row>
    <row r="346" spans="1:15" x14ac:dyDescent="0.2">
      <c r="A346" s="36"/>
      <c r="B346" s="55"/>
      <c r="C346" s="55"/>
      <c r="D346" s="38"/>
      <c r="E346" s="64"/>
      <c r="F346" s="49"/>
      <c r="G346" s="65"/>
      <c r="H346" s="46"/>
      <c r="I346" s="46"/>
      <c r="J346" s="47"/>
      <c r="K346" s="47"/>
      <c r="L346" s="41"/>
      <c r="M346" s="41"/>
      <c r="N346" s="41"/>
      <c r="O346" s="41"/>
    </row>
    <row r="347" spans="1:15" x14ac:dyDescent="0.2">
      <c r="A347" s="36"/>
      <c r="B347" s="55"/>
      <c r="C347" s="55"/>
      <c r="D347" s="38"/>
      <c r="E347" s="64"/>
      <c r="F347" s="49"/>
      <c r="G347" s="65"/>
      <c r="H347" s="46"/>
      <c r="I347" s="46"/>
      <c r="J347" s="47"/>
      <c r="K347" s="47"/>
      <c r="L347" s="41"/>
      <c r="M347" s="41"/>
      <c r="N347" s="41"/>
      <c r="O347" s="41"/>
    </row>
    <row r="348" spans="1:15" x14ac:dyDescent="0.2">
      <c r="A348" s="36"/>
      <c r="B348" s="55"/>
      <c r="C348" s="55"/>
      <c r="D348" s="38"/>
      <c r="E348" s="64"/>
      <c r="F348" s="49"/>
      <c r="G348" s="65"/>
      <c r="H348" s="46"/>
      <c r="I348" s="46"/>
      <c r="J348" s="47"/>
      <c r="K348" s="47"/>
      <c r="L348" s="41"/>
      <c r="M348" s="41"/>
      <c r="N348" s="41"/>
      <c r="O348" s="41"/>
    </row>
    <row r="349" spans="1:15" x14ac:dyDescent="0.2">
      <c r="A349" s="36"/>
      <c r="B349" s="55"/>
      <c r="C349" s="55"/>
      <c r="D349" s="38"/>
      <c r="E349" s="64"/>
      <c r="F349" s="49"/>
      <c r="G349" s="65"/>
      <c r="H349" s="46"/>
      <c r="I349" s="46"/>
      <c r="J349" s="47"/>
      <c r="K349" s="47"/>
      <c r="L349" s="41"/>
      <c r="M349" s="41"/>
      <c r="N349" s="41"/>
      <c r="O349" s="41"/>
    </row>
    <row r="350" spans="1:15" x14ac:dyDescent="0.2">
      <c r="A350" s="36"/>
      <c r="B350" s="55"/>
      <c r="C350" s="55"/>
      <c r="D350" s="38"/>
      <c r="E350" s="64"/>
      <c r="F350" s="49"/>
      <c r="G350" s="65"/>
      <c r="H350" s="46"/>
      <c r="I350" s="46"/>
      <c r="J350" s="47"/>
      <c r="K350" s="47"/>
      <c r="L350" s="41"/>
      <c r="M350" s="41"/>
      <c r="N350" s="41"/>
      <c r="O350" s="41"/>
    </row>
    <row r="351" spans="1:15" x14ac:dyDescent="0.2">
      <c r="A351" s="36"/>
      <c r="B351" s="55"/>
      <c r="C351" s="55"/>
      <c r="D351" s="38"/>
      <c r="E351" s="64"/>
      <c r="F351" s="49"/>
      <c r="G351" s="65"/>
      <c r="H351" s="46"/>
      <c r="I351" s="46"/>
      <c r="J351" s="47"/>
      <c r="K351" s="47"/>
      <c r="L351" s="41"/>
      <c r="M351" s="41"/>
      <c r="N351" s="41"/>
      <c r="O351" s="41"/>
    </row>
    <row r="352" spans="1:15" x14ac:dyDescent="0.2">
      <c r="A352" s="36"/>
      <c r="B352" s="55"/>
      <c r="C352" s="55"/>
      <c r="D352" s="38"/>
      <c r="E352" s="64"/>
      <c r="F352" s="49"/>
      <c r="G352" s="65"/>
      <c r="H352" s="46"/>
      <c r="I352" s="46"/>
      <c r="J352" s="47"/>
      <c r="K352" s="47"/>
      <c r="L352" s="41"/>
      <c r="M352" s="41"/>
      <c r="N352" s="41"/>
      <c r="O352" s="41"/>
    </row>
    <row r="353" spans="1:15" x14ac:dyDescent="0.2">
      <c r="A353" s="36"/>
      <c r="B353" s="55"/>
      <c r="C353" s="55"/>
      <c r="D353" s="38"/>
      <c r="E353" s="64"/>
      <c r="F353" s="49"/>
      <c r="G353" s="65"/>
      <c r="H353" s="46"/>
      <c r="I353" s="46"/>
      <c r="J353" s="47"/>
      <c r="K353" s="47"/>
      <c r="L353" s="41"/>
      <c r="M353" s="41"/>
      <c r="N353" s="41"/>
      <c r="O353" s="41"/>
    </row>
    <row r="354" spans="1:15" x14ac:dyDescent="0.2">
      <c r="A354" s="36"/>
      <c r="B354" s="55"/>
      <c r="C354" s="55"/>
      <c r="D354" s="38"/>
      <c r="E354" s="64"/>
      <c r="F354" s="49"/>
      <c r="G354" s="65"/>
      <c r="H354" s="46"/>
      <c r="I354" s="46"/>
      <c r="J354" s="47"/>
      <c r="K354" s="47"/>
      <c r="L354" s="41"/>
      <c r="M354" s="41"/>
      <c r="N354" s="41"/>
      <c r="O354" s="41"/>
    </row>
    <row r="355" spans="1:15" x14ac:dyDescent="0.2">
      <c r="A355" s="36"/>
      <c r="B355" s="55"/>
      <c r="C355" s="55"/>
      <c r="D355" s="38"/>
      <c r="E355" s="64"/>
      <c r="F355" s="49"/>
      <c r="G355" s="65"/>
      <c r="H355" s="46"/>
      <c r="I355" s="46"/>
      <c r="J355" s="47"/>
      <c r="K355" s="47"/>
      <c r="L355" s="41"/>
      <c r="M355" s="41"/>
      <c r="N355" s="41"/>
      <c r="O355" s="41"/>
    </row>
    <row r="356" spans="1:15" x14ac:dyDescent="0.2">
      <c r="A356" s="36"/>
      <c r="B356" s="37"/>
      <c r="C356" s="37"/>
      <c r="D356" s="38"/>
      <c r="E356" s="57"/>
      <c r="F356" s="38"/>
      <c r="G356" s="38"/>
      <c r="H356" s="38"/>
      <c r="I356" s="38"/>
      <c r="J356" s="39"/>
      <c r="K356" s="39"/>
      <c r="L356" s="41"/>
      <c r="M356" s="41"/>
      <c r="N356" s="41"/>
      <c r="O356" s="41"/>
    </row>
    <row r="357" spans="1:15" x14ac:dyDescent="0.2">
      <c r="A357" s="36"/>
      <c r="B357" s="37"/>
      <c r="C357" s="37"/>
      <c r="D357" s="38"/>
      <c r="E357" s="57"/>
      <c r="F357" s="38"/>
      <c r="G357" s="38"/>
      <c r="H357" s="38"/>
      <c r="I357" s="38"/>
      <c r="J357" s="39"/>
      <c r="K357" s="39"/>
      <c r="L357" s="41"/>
      <c r="M357" s="41"/>
      <c r="N357" s="41"/>
      <c r="O357" s="41"/>
    </row>
    <row r="358" spans="1:15" x14ac:dyDescent="0.2">
      <c r="A358" s="36"/>
      <c r="B358" s="37"/>
      <c r="C358" s="37"/>
      <c r="D358" s="38"/>
      <c r="E358" s="57"/>
      <c r="F358" s="38"/>
      <c r="G358" s="38"/>
      <c r="H358" s="38"/>
      <c r="I358" s="38"/>
      <c r="J358" s="39"/>
      <c r="K358" s="39"/>
      <c r="L358" s="41"/>
      <c r="M358" s="41"/>
      <c r="N358" s="41"/>
      <c r="O358" s="41"/>
    </row>
    <row r="359" spans="1:15" x14ac:dyDescent="0.2">
      <c r="A359" s="36"/>
      <c r="B359" s="37"/>
      <c r="C359" s="37"/>
      <c r="D359" s="38"/>
      <c r="E359" s="57"/>
      <c r="F359" s="38"/>
      <c r="G359" s="38"/>
      <c r="H359" s="38"/>
      <c r="I359" s="38"/>
      <c r="J359" s="39"/>
      <c r="K359" s="39"/>
      <c r="L359" s="41"/>
      <c r="M359" s="41"/>
      <c r="N359" s="41"/>
      <c r="O359" s="41"/>
    </row>
    <row r="360" spans="1:15" x14ac:dyDescent="0.2">
      <c r="A360" s="36"/>
      <c r="B360" s="37"/>
      <c r="C360" s="37"/>
      <c r="D360" s="38"/>
      <c r="E360" s="57"/>
      <c r="F360" s="38"/>
      <c r="G360" s="38"/>
      <c r="H360" s="38"/>
      <c r="I360" s="38"/>
      <c r="J360" s="39"/>
      <c r="K360" s="39"/>
      <c r="L360" s="41"/>
      <c r="M360" s="41"/>
      <c r="N360" s="41"/>
      <c r="O360" s="41"/>
    </row>
    <row r="361" spans="1:15" x14ac:dyDescent="0.2">
      <c r="A361" s="36"/>
      <c r="B361" s="37"/>
      <c r="C361" s="37"/>
      <c r="D361" s="38"/>
      <c r="E361" s="57"/>
      <c r="F361" s="38"/>
      <c r="G361" s="38"/>
      <c r="H361" s="38"/>
      <c r="I361" s="38"/>
      <c r="J361" s="39"/>
      <c r="K361" s="39"/>
      <c r="L361" s="41"/>
      <c r="M361" s="41"/>
      <c r="N361" s="41"/>
      <c r="O361" s="41"/>
    </row>
    <row r="362" spans="1:15" x14ac:dyDescent="0.2">
      <c r="A362" s="36"/>
      <c r="B362" s="37"/>
      <c r="C362" s="37"/>
      <c r="D362" s="38"/>
      <c r="E362" s="57"/>
      <c r="F362" s="38"/>
      <c r="G362" s="38"/>
      <c r="H362" s="38"/>
      <c r="I362" s="38"/>
      <c r="J362" s="39"/>
      <c r="K362" s="39"/>
      <c r="L362" s="41"/>
      <c r="M362" s="41"/>
      <c r="N362" s="41"/>
      <c r="O362" s="41"/>
    </row>
    <row r="363" spans="1:15" x14ac:dyDescent="0.2">
      <c r="A363" s="36"/>
      <c r="B363" s="37"/>
      <c r="C363" s="37"/>
      <c r="D363" s="38"/>
      <c r="E363" s="57"/>
      <c r="F363" s="38"/>
      <c r="G363" s="38"/>
      <c r="H363" s="38"/>
      <c r="I363" s="38"/>
      <c r="J363" s="39"/>
      <c r="K363" s="39"/>
      <c r="L363" s="41"/>
      <c r="M363" s="41"/>
      <c r="N363" s="41"/>
      <c r="O363" s="41"/>
    </row>
    <row r="364" spans="1:15" x14ac:dyDescent="0.2">
      <c r="A364" s="36"/>
      <c r="B364" s="37"/>
      <c r="C364" s="37"/>
      <c r="D364" s="38"/>
      <c r="E364" s="57"/>
      <c r="F364" s="38"/>
      <c r="G364" s="38"/>
      <c r="H364" s="38"/>
      <c r="I364" s="38"/>
      <c r="J364" s="39"/>
      <c r="K364" s="39"/>
      <c r="L364" s="41"/>
      <c r="M364" s="41"/>
      <c r="N364" s="41"/>
      <c r="O364" s="41"/>
    </row>
    <row r="365" spans="1:15" x14ac:dyDescent="0.2">
      <c r="A365" s="36"/>
      <c r="B365" s="37"/>
      <c r="C365" s="37"/>
      <c r="D365" s="38"/>
      <c r="E365" s="57"/>
      <c r="F365" s="38"/>
      <c r="G365" s="38"/>
      <c r="H365" s="38"/>
      <c r="I365" s="38"/>
      <c r="J365" s="39"/>
      <c r="K365" s="39"/>
      <c r="L365" s="41"/>
      <c r="M365" s="41"/>
      <c r="N365" s="41"/>
      <c r="O365" s="41"/>
    </row>
    <row r="366" spans="1:15" x14ac:dyDescent="0.2">
      <c r="A366" s="36"/>
      <c r="B366" s="37"/>
      <c r="C366" s="37"/>
      <c r="D366" s="38"/>
      <c r="E366" s="57"/>
      <c r="F366" s="38"/>
      <c r="G366" s="38"/>
      <c r="H366" s="38"/>
      <c r="I366" s="38"/>
      <c r="J366" s="39"/>
      <c r="K366" s="39"/>
      <c r="L366" s="41"/>
      <c r="M366" s="41"/>
      <c r="N366" s="41"/>
      <c r="O366" s="41"/>
    </row>
    <row r="367" spans="1:15" x14ac:dyDescent="0.2">
      <c r="A367" s="36"/>
      <c r="B367" s="37"/>
      <c r="C367" s="37"/>
      <c r="D367" s="38"/>
      <c r="E367" s="57"/>
      <c r="F367" s="38"/>
      <c r="G367" s="38"/>
      <c r="H367" s="38"/>
      <c r="I367" s="38"/>
      <c r="J367" s="39"/>
      <c r="K367" s="39"/>
      <c r="L367" s="41"/>
      <c r="M367" s="41"/>
      <c r="N367" s="41"/>
      <c r="O367" s="41"/>
    </row>
    <row r="368" spans="1:15" x14ac:dyDescent="0.2">
      <c r="A368" s="36"/>
      <c r="B368" s="37"/>
      <c r="C368" s="37"/>
      <c r="D368" s="38"/>
      <c r="E368" s="57"/>
      <c r="F368" s="38"/>
      <c r="G368" s="38"/>
      <c r="H368" s="38"/>
      <c r="I368" s="38"/>
      <c r="J368" s="39"/>
      <c r="K368" s="39"/>
      <c r="L368" s="41"/>
      <c r="M368" s="41"/>
      <c r="N368" s="41"/>
      <c r="O368" s="41"/>
    </row>
    <row r="369" spans="1:15" x14ac:dyDescent="0.2">
      <c r="A369" s="36"/>
      <c r="B369" s="37"/>
      <c r="C369" s="37"/>
      <c r="D369" s="38"/>
      <c r="E369" s="57"/>
      <c r="F369" s="38"/>
      <c r="G369" s="38"/>
      <c r="H369" s="38"/>
      <c r="I369" s="38"/>
      <c r="J369" s="39"/>
      <c r="K369" s="39"/>
      <c r="L369" s="41"/>
      <c r="M369" s="41"/>
      <c r="N369" s="41"/>
      <c r="O369" s="41"/>
    </row>
    <row r="370" spans="1:15" x14ac:dyDescent="0.2">
      <c r="A370" s="36"/>
      <c r="B370" s="37"/>
      <c r="C370" s="37"/>
      <c r="D370" s="38"/>
      <c r="E370" s="57"/>
      <c r="F370" s="38"/>
      <c r="G370" s="38"/>
      <c r="H370" s="38"/>
      <c r="I370" s="38"/>
      <c r="J370" s="39"/>
      <c r="K370" s="39"/>
      <c r="L370" s="41"/>
      <c r="M370" s="41"/>
      <c r="N370" s="41"/>
      <c r="O370" s="41"/>
    </row>
    <row r="371" spans="1:15" x14ac:dyDescent="0.2">
      <c r="A371" s="36"/>
      <c r="B371" s="37"/>
      <c r="C371" s="37"/>
      <c r="D371" s="38"/>
      <c r="E371" s="57"/>
      <c r="F371" s="38"/>
      <c r="G371" s="38"/>
      <c r="H371" s="38"/>
      <c r="I371" s="38"/>
      <c r="J371" s="39"/>
      <c r="K371" s="39"/>
      <c r="L371" s="41"/>
      <c r="M371" s="41"/>
      <c r="N371" s="41"/>
      <c r="O371" s="41"/>
    </row>
    <row r="372" spans="1:15" x14ac:dyDescent="0.2">
      <c r="A372" s="36"/>
      <c r="B372" s="37"/>
      <c r="C372" s="37"/>
      <c r="D372" s="38"/>
      <c r="E372" s="57"/>
      <c r="F372" s="38"/>
      <c r="G372" s="38"/>
      <c r="H372" s="38"/>
      <c r="I372" s="38"/>
      <c r="J372" s="39"/>
      <c r="K372" s="39"/>
      <c r="L372" s="41"/>
      <c r="M372" s="41"/>
      <c r="N372" s="41"/>
      <c r="O372" s="41"/>
    </row>
    <row r="373" spans="1:15" x14ac:dyDescent="0.2">
      <c r="A373" s="36"/>
      <c r="B373" s="37"/>
      <c r="C373" s="37"/>
      <c r="D373" s="38"/>
      <c r="E373" s="57"/>
      <c r="F373" s="38"/>
      <c r="G373" s="38"/>
      <c r="H373" s="38"/>
      <c r="I373" s="38"/>
      <c r="J373" s="39"/>
      <c r="K373" s="39"/>
      <c r="L373" s="41"/>
      <c r="M373" s="41"/>
      <c r="N373" s="41"/>
      <c r="O373" s="41"/>
    </row>
    <row r="374" spans="1:15" x14ac:dyDescent="0.2">
      <c r="A374" s="36"/>
      <c r="B374" s="37"/>
      <c r="C374" s="37"/>
      <c r="D374" s="38"/>
      <c r="E374" s="57"/>
      <c r="F374" s="38"/>
      <c r="G374" s="38"/>
      <c r="H374" s="38"/>
      <c r="I374" s="38"/>
      <c r="J374" s="39"/>
      <c r="K374" s="39"/>
      <c r="L374" s="41"/>
      <c r="M374" s="41"/>
      <c r="N374" s="41"/>
      <c r="O374" s="41"/>
    </row>
    <row r="375" spans="1:15" x14ac:dyDescent="0.2">
      <c r="A375" s="36"/>
      <c r="B375" s="37"/>
      <c r="C375" s="37"/>
      <c r="D375" s="38"/>
      <c r="E375" s="57"/>
      <c r="F375" s="38"/>
      <c r="G375" s="38"/>
      <c r="H375" s="38"/>
      <c r="I375" s="38"/>
      <c r="J375" s="39"/>
      <c r="K375" s="39"/>
      <c r="L375" s="41"/>
      <c r="M375" s="41"/>
      <c r="N375" s="41"/>
      <c r="O375" s="41"/>
    </row>
    <row r="376" spans="1:15" x14ac:dyDescent="0.2">
      <c r="A376" s="36"/>
      <c r="B376" s="37"/>
      <c r="C376" s="37"/>
      <c r="D376" s="38"/>
      <c r="E376" s="57"/>
      <c r="F376" s="38"/>
      <c r="G376" s="38"/>
      <c r="H376" s="38"/>
      <c r="I376" s="38"/>
      <c r="J376" s="39"/>
      <c r="K376" s="39"/>
      <c r="L376" s="41"/>
      <c r="M376" s="41"/>
      <c r="N376" s="41"/>
      <c r="O376" s="41"/>
    </row>
    <row r="377" spans="1:15" x14ac:dyDescent="0.2">
      <c r="A377" s="36"/>
      <c r="B377" s="37"/>
      <c r="C377" s="37"/>
      <c r="D377" s="38"/>
      <c r="E377" s="57"/>
      <c r="F377" s="38"/>
      <c r="G377" s="38"/>
      <c r="H377" s="38"/>
      <c r="I377" s="38"/>
      <c r="J377" s="39"/>
      <c r="K377" s="39"/>
      <c r="L377" s="41"/>
      <c r="M377" s="41"/>
      <c r="N377" s="41"/>
      <c r="O377" s="41"/>
    </row>
    <row r="378" spans="1:15" x14ac:dyDescent="0.2">
      <c r="A378" s="36"/>
      <c r="B378" s="37"/>
      <c r="C378" s="37"/>
      <c r="D378" s="38"/>
      <c r="E378" s="57"/>
      <c r="F378" s="38"/>
      <c r="G378" s="38"/>
      <c r="H378" s="38"/>
      <c r="I378" s="38"/>
      <c r="J378" s="39"/>
      <c r="K378" s="39"/>
      <c r="L378" s="41"/>
      <c r="M378" s="41"/>
      <c r="N378" s="41"/>
      <c r="O378" s="41"/>
    </row>
    <row r="379" spans="1:15" x14ac:dyDescent="0.2">
      <c r="A379" s="36"/>
      <c r="B379" s="37"/>
      <c r="C379" s="37"/>
      <c r="D379" s="38"/>
      <c r="E379" s="57"/>
      <c r="F379" s="38"/>
      <c r="G379" s="38"/>
      <c r="H379" s="38"/>
      <c r="I379" s="38"/>
      <c r="J379" s="39"/>
      <c r="K379" s="39"/>
      <c r="L379" s="41"/>
      <c r="M379" s="41"/>
      <c r="N379" s="41"/>
      <c r="O379" s="41"/>
    </row>
    <row r="380" spans="1:15" x14ac:dyDescent="0.2">
      <c r="A380" s="36"/>
      <c r="B380" s="37"/>
      <c r="C380" s="37"/>
      <c r="D380" s="38"/>
      <c r="E380" s="57"/>
      <c r="F380" s="38"/>
      <c r="G380" s="38"/>
      <c r="H380" s="38"/>
      <c r="I380" s="38"/>
      <c r="J380" s="39"/>
      <c r="K380" s="39"/>
      <c r="L380" s="41"/>
      <c r="M380" s="41"/>
      <c r="N380" s="41"/>
      <c r="O380" s="41"/>
    </row>
    <row r="381" spans="1:15" x14ac:dyDescent="0.2">
      <c r="A381" s="36"/>
      <c r="B381" s="37"/>
      <c r="C381" s="37"/>
      <c r="D381" s="38"/>
      <c r="E381" s="57"/>
      <c r="F381" s="38"/>
      <c r="G381" s="38"/>
      <c r="H381" s="38"/>
      <c r="I381" s="38"/>
      <c r="J381" s="39"/>
      <c r="K381" s="39"/>
      <c r="L381" s="41"/>
      <c r="M381" s="41"/>
      <c r="N381" s="41"/>
      <c r="O381" s="41"/>
    </row>
    <row r="382" spans="1:15" x14ac:dyDescent="0.2">
      <c r="A382" s="36"/>
      <c r="B382" s="37"/>
      <c r="C382" s="37"/>
      <c r="D382" s="38"/>
      <c r="E382" s="57"/>
      <c r="F382" s="38"/>
      <c r="G382" s="38"/>
      <c r="H382" s="38"/>
      <c r="I382" s="38"/>
      <c r="J382" s="39"/>
      <c r="K382" s="39"/>
      <c r="L382" s="41"/>
      <c r="M382" s="41"/>
      <c r="N382" s="41"/>
      <c r="O382" s="41"/>
    </row>
    <row r="383" spans="1:15" x14ac:dyDescent="0.2">
      <c r="A383" s="36"/>
      <c r="B383" s="37"/>
      <c r="C383" s="37"/>
      <c r="D383" s="38"/>
      <c r="E383" s="57"/>
      <c r="F383" s="38"/>
      <c r="G383" s="38"/>
      <c r="H383" s="38"/>
      <c r="I383" s="38"/>
      <c r="J383" s="39"/>
      <c r="K383" s="39"/>
      <c r="L383" s="41"/>
      <c r="M383" s="41"/>
      <c r="N383" s="41"/>
      <c r="O383" s="41"/>
    </row>
    <row r="384" spans="1:15" x14ac:dyDescent="0.2">
      <c r="A384" s="36"/>
      <c r="B384" s="37"/>
      <c r="C384" s="37"/>
      <c r="D384" s="38"/>
      <c r="E384" s="57"/>
      <c r="F384" s="38"/>
      <c r="G384" s="38"/>
      <c r="H384" s="38"/>
      <c r="I384" s="38"/>
      <c r="J384" s="39"/>
      <c r="K384" s="39"/>
      <c r="L384" s="41"/>
      <c r="M384" s="41"/>
      <c r="N384" s="41"/>
      <c r="O384" s="41"/>
    </row>
    <row r="385" spans="1:15" x14ac:dyDescent="0.2">
      <c r="A385" s="36"/>
      <c r="B385" s="37"/>
      <c r="C385" s="37"/>
      <c r="D385" s="38"/>
      <c r="E385" s="57"/>
      <c r="F385" s="38"/>
      <c r="G385" s="38"/>
      <c r="H385" s="38"/>
      <c r="I385" s="38"/>
      <c r="J385" s="39"/>
      <c r="K385" s="39"/>
      <c r="L385" s="41"/>
      <c r="M385" s="41"/>
      <c r="N385" s="41"/>
      <c r="O385" s="41"/>
    </row>
    <row r="386" spans="1:15" x14ac:dyDescent="0.2">
      <c r="A386" s="36"/>
      <c r="B386" s="37"/>
      <c r="C386" s="37"/>
      <c r="D386" s="38"/>
      <c r="E386" s="57"/>
      <c r="F386" s="38"/>
      <c r="G386" s="38"/>
      <c r="H386" s="38"/>
      <c r="I386" s="38"/>
      <c r="J386" s="39"/>
      <c r="K386" s="39"/>
      <c r="L386" s="41"/>
      <c r="M386" s="41"/>
      <c r="N386" s="41"/>
      <c r="O386" s="41"/>
    </row>
    <row r="387" spans="1:15" x14ac:dyDescent="0.2">
      <c r="A387" s="36"/>
      <c r="B387" s="37"/>
      <c r="C387" s="37"/>
      <c r="D387" s="38"/>
      <c r="E387" s="57"/>
      <c r="F387" s="38"/>
      <c r="G387" s="38"/>
      <c r="H387" s="38"/>
      <c r="I387" s="38"/>
      <c r="J387" s="39"/>
      <c r="K387" s="39"/>
      <c r="L387" s="41"/>
      <c r="M387" s="41"/>
      <c r="N387" s="41"/>
      <c r="O387" s="41"/>
    </row>
    <row r="388" spans="1:15" x14ac:dyDescent="0.2">
      <c r="A388" s="36"/>
      <c r="B388" s="37"/>
      <c r="C388" s="37"/>
      <c r="D388" s="38"/>
      <c r="E388" s="57"/>
      <c r="F388" s="38"/>
      <c r="G388" s="38"/>
      <c r="H388" s="38"/>
      <c r="I388" s="38"/>
      <c r="J388" s="39"/>
      <c r="K388" s="39"/>
      <c r="L388" s="41"/>
      <c r="M388" s="41"/>
      <c r="N388" s="41"/>
      <c r="O388" s="41"/>
    </row>
    <row r="389" spans="1:15" x14ac:dyDescent="0.2">
      <c r="A389" s="36"/>
      <c r="B389" s="37"/>
      <c r="C389" s="37"/>
      <c r="D389" s="38"/>
      <c r="E389" s="57"/>
      <c r="F389" s="38"/>
      <c r="G389" s="38"/>
      <c r="H389" s="38"/>
      <c r="I389" s="38"/>
      <c r="J389" s="39"/>
      <c r="K389" s="39"/>
      <c r="L389" s="41"/>
      <c r="M389" s="41"/>
      <c r="N389" s="41"/>
      <c r="O389" s="41"/>
    </row>
    <row r="390" spans="1:15" x14ac:dyDescent="0.2">
      <c r="A390" s="36"/>
      <c r="B390" s="37"/>
      <c r="C390" s="37"/>
      <c r="D390" s="38"/>
      <c r="E390" s="57"/>
      <c r="F390" s="38"/>
      <c r="G390" s="38"/>
      <c r="H390" s="38"/>
      <c r="I390" s="38"/>
      <c r="J390" s="39"/>
      <c r="K390" s="39"/>
      <c r="L390" s="41"/>
      <c r="M390" s="41"/>
      <c r="N390" s="41"/>
      <c r="O390" s="41"/>
    </row>
    <row r="391" spans="1:15" x14ac:dyDescent="0.2">
      <c r="A391" s="36"/>
      <c r="B391" s="37"/>
      <c r="C391" s="37"/>
      <c r="D391" s="38"/>
      <c r="E391" s="57"/>
      <c r="F391" s="38"/>
      <c r="G391" s="38"/>
      <c r="H391" s="38"/>
      <c r="I391" s="38"/>
      <c r="J391" s="39"/>
      <c r="K391" s="39"/>
      <c r="L391" s="41"/>
      <c r="M391" s="41"/>
      <c r="N391" s="41"/>
      <c r="O391" s="41"/>
    </row>
    <row r="392" spans="1:15" x14ac:dyDescent="0.2">
      <c r="A392" s="36"/>
      <c r="B392" s="37"/>
      <c r="C392" s="37"/>
      <c r="D392" s="38"/>
      <c r="E392" s="57"/>
      <c r="F392" s="38"/>
      <c r="G392" s="38"/>
      <c r="H392" s="38"/>
      <c r="I392" s="38"/>
      <c r="J392" s="39"/>
      <c r="K392" s="39"/>
      <c r="L392" s="41"/>
      <c r="M392" s="41"/>
      <c r="N392" s="41"/>
      <c r="O392" s="41"/>
    </row>
    <row r="393" spans="1:15" x14ac:dyDescent="0.2">
      <c r="A393" s="36"/>
      <c r="B393" s="37"/>
      <c r="C393" s="37"/>
      <c r="D393" s="38"/>
      <c r="E393" s="57"/>
      <c r="F393" s="38"/>
      <c r="G393" s="38"/>
      <c r="H393" s="38"/>
      <c r="I393" s="38"/>
      <c r="J393" s="39"/>
      <c r="K393" s="39"/>
      <c r="L393" s="41"/>
      <c r="M393" s="41"/>
      <c r="N393" s="41"/>
      <c r="O393" s="41"/>
    </row>
    <row r="394" spans="1:15" x14ac:dyDescent="0.2">
      <c r="A394" s="36"/>
      <c r="B394" s="37"/>
      <c r="C394" s="37"/>
      <c r="D394" s="38"/>
      <c r="E394" s="57"/>
      <c r="F394" s="38"/>
      <c r="G394" s="38"/>
      <c r="H394" s="38"/>
      <c r="I394" s="38"/>
      <c r="J394" s="39"/>
      <c r="K394" s="39"/>
      <c r="L394" s="41"/>
      <c r="M394" s="41"/>
      <c r="N394" s="41"/>
      <c r="O394" s="41"/>
    </row>
    <row r="395" spans="1:15" x14ac:dyDescent="0.2">
      <c r="A395" s="36"/>
      <c r="B395" s="37"/>
      <c r="C395" s="37"/>
      <c r="D395" s="38"/>
      <c r="E395" s="57"/>
      <c r="F395" s="38"/>
      <c r="G395" s="38"/>
      <c r="H395" s="38"/>
      <c r="I395" s="38"/>
      <c r="J395" s="39"/>
      <c r="K395" s="39"/>
      <c r="L395" s="41"/>
      <c r="M395" s="41"/>
      <c r="N395" s="41"/>
      <c r="O395" s="41"/>
    </row>
    <row r="396" spans="1:15" x14ac:dyDescent="0.2">
      <c r="A396" s="36"/>
      <c r="B396" s="37"/>
      <c r="C396" s="37"/>
      <c r="D396" s="38"/>
      <c r="E396" s="57"/>
      <c r="F396" s="38"/>
      <c r="G396" s="38"/>
      <c r="H396" s="38"/>
      <c r="I396" s="38"/>
      <c r="J396" s="39"/>
      <c r="K396" s="39"/>
      <c r="L396" s="41"/>
      <c r="M396" s="41"/>
      <c r="N396" s="41"/>
      <c r="O396" s="41"/>
    </row>
    <row r="397" spans="1:15" x14ac:dyDescent="0.2">
      <c r="A397" s="36"/>
      <c r="B397" s="37"/>
      <c r="C397" s="37"/>
      <c r="D397" s="38"/>
      <c r="E397" s="57"/>
      <c r="F397" s="38"/>
      <c r="G397" s="38"/>
      <c r="H397" s="38"/>
      <c r="I397" s="38"/>
      <c r="J397" s="39"/>
      <c r="K397" s="39"/>
      <c r="L397" s="41"/>
      <c r="M397" s="41"/>
      <c r="N397" s="41"/>
      <c r="O397" s="41"/>
    </row>
    <row r="398" spans="1:15" x14ac:dyDescent="0.2">
      <c r="A398" s="36"/>
      <c r="B398" s="37"/>
      <c r="C398" s="37"/>
      <c r="D398" s="38"/>
      <c r="E398" s="57"/>
      <c r="F398" s="38"/>
      <c r="G398" s="38"/>
      <c r="H398" s="38"/>
      <c r="I398" s="38"/>
      <c r="J398" s="39"/>
      <c r="K398" s="39"/>
      <c r="L398" s="41"/>
      <c r="M398" s="41"/>
      <c r="N398" s="41"/>
      <c r="O398" s="41"/>
    </row>
    <row r="399" spans="1:15" x14ac:dyDescent="0.2">
      <c r="A399" s="36"/>
      <c r="B399" s="37"/>
      <c r="C399" s="37"/>
      <c r="D399" s="38"/>
      <c r="E399" s="57"/>
      <c r="F399" s="38"/>
      <c r="G399" s="38"/>
      <c r="H399" s="38"/>
      <c r="I399" s="38"/>
      <c r="J399" s="39"/>
      <c r="K399" s="39"/>
      <c r="L399" s="41"/>
      <c r="M399" s="41"/>
      <c r="N399" s="41"/>
      <c r="O399" s="41"/>
    </row>
    <row r="400" spans="1:15" x14ac:dyDescent="0.2">
      <c r="A400" s="36"/>
      <c r="B400" s="37"/>
      <c r="C400" s="37"/>
      <c r="D400" s="38"/>
      <c r="E400" s="57"/>
      <c r="F400" s="38"/>
      <c r="G400" s="38"/>
      <c r="H400" s="38"/>
      <c r="I400" s="38"/>
      <c r="J400" s="39"/>
      <c r="K400" s="39"/>
      <c r="L400" s="41"/>
      <c r="M400" s="41"/>
      <c r="N400" s="41"/>
      <c r="O400" s="41"/>
    </row>
    <row r="401" spans="1:15" x14ac:dyDescent="0.2">
      <c r="A401" s="36"/>
      <c r="B401" s="37"/>
      <c r="C401" s="37"/>
      <c r="D401" s="38"/>
      <c r="E401" s="57"/>
      <c r="F401" s="38"/>
      <c r="G401" s="38"/>
      <c r="H401" s="38"/>
      <c r="I401" s="38"/>
      <c r="J401" s="39"/>
      <c r="K401" s="39"/>
      <c r="L401" s="41"/>
      <c r="M401" s="41"/>
      <c r="N401" s="41"/>
      <c r="O401" s="41"/>
    </row>
    <row r="402" spans="1:15" x14ac:dyDescent="0.2">
      <c r="A402" s="36"/>
      <c r="B402" s="37"/>
      <c r="C402" s="37"/>
      <c r="D402" s="38"/>
      <c r="E402" s="57"/>
      <c r="F402" s="38"/>
      <c r="G402" s="38"/>
      <c r="H402" s="38"/>
      <c r="I402" s="38"/>
      <c r="J402" s="39"/>
      <c r="K402" s="39"/>
      <c r="L402" s="41"/>
      <c r="M402" s="41"/>
      <c r="N402" s="41"/>
      <c r="O402" s="41"/>
    </row>
    <row r="403" spans="1:15" x14ac:dyDescent="0.2">
      <c r="A403" s="36"/>
      <c r="B403" s="37"/>
      <c r="C403" s="37"/>
      <c r="D403" s="38"/>
      <c r="E403" s="57"/>
      <c r="F403" s="38"/>
      <c r="G403" s="38"/>
      <c r="H403" s="38"/>
      <c r="I403" s="38"/>
      <c r="J403" s="39"/>
      <c r="K403" s="39"/>
      <c r="L403" s="41"/>
      <c r="M403" s="41"/>
      <c r="N403" s="41"/>
      <c r="O403" s="41"/>
    </row>
    <row r="404" spans="1:15" x14ac:dyDescent="0.2">
      <c r="A404" s="36"/>
      <c r="B404" s="37"/>
      <c r="C404" s="37"/>
      <c r="D404" s="38"/>
      <c r="E404" s="57"/>
      <c r="F404" s="38"/>
      <c r="G404" s="38"/>
      <c r="H404" s="38"/>
      <c r="I404" s="38"/>
      <c r="J404" s="39"/>
      <c r="K404" s="39"/>
      <c r="L404" s="41"/>
      <c r="M404" s="41"/>
      <c r="N404" s="41"/>
      <c r="O404" s="41"/>
    </row>
    <row r="405" spans="1:15" x14ac:dyDescent="0.2">
      <c r="A405" s="36"/>
      <c r="B405" s="37"/>
      <c r="C405" s="37"/>
      <c r="D405" s="38"/>
      <c r="E405" s="57"/>
      <c r="F405" s="38"/>
      <c r="G405" s="38"/>
      <c r="H405" s="38"/>
      <c r="I405" s="38"/>
      <c r="J405" s="39"/>
      <c r="K405" s="39"/>
      <c r="L405" s="41"/>
      <c r="M405" s="41"/>
      <c r="N405" s="41"/>
      <c r="O405" s="41"/>
    </row>
    <row r="406" spans="1:15" x14ac:dyDescent="0.2">
      <c r="A406" s="36"/>
      <c r="B406" s="37"/>
      <c r="C406" s="37"/>
      <c r="D406" s="38"/>
      <c r="E406" s="57"/>
      <c r="F406" s="38"/>
      <c r="G406" s="38"/>
      <c r="H406" s="38"/>
      <c r="I406" s="38"/>
      <c r="J406" s="39"/>
      <c r="K406" s="39"/>
      <c r="L406" s="41"/>
      <c r="M406" s="41"/>
      <c r="N406" s="41"/>
      <c r="O406" s="41"/>
    </row>
    <row r="407" spans="1:15" x14ac:dyDescent="0.2">
      <c r="A407" s="36"/>
      <c r="B407" s="37"/>
      <c r="C407" s="37"/>
      <c r="D407" s="38"/>
      <c r="E407" s="57"/>
      <c r="F407" s="38"/>
      <c r="G407" s="38"/>
      <c r="H407" s="38"/>
      <c r="I407" s="38"/>
      <c r="J407" s="39"/>
      <c r="K407" s="39"/>
      <c r="L407" s="41"/>
      <c r="M407" s="41"/>
      <c r="N407" s="41"/>
      <c r="O407" s="41"/>
    </row>
    <row r="408" spans="1:15" x14ac:dyDescent="0.2">
      <c r="A408" s="36"/>
      <c r="B408" s="37"/>
      <c r="C408" s="37"/>
      <c r="D408" s="38"/>
      <c r="E408" s="57"/>
      <c r="F408" s="38"/>
      <c r="G408" s="38"/>
      <c r="H408" s="38"/>
      <c r="I408" s="38"/>
      <c r="J408" s="39"/>
      <c r="K408" s="39"/>
      <c r="L408" s="41"/>
      <c r="M408" s="41"/>
      <c r="N408" s="41"/>
      <c r="O408" s="41"/>
    </row>
    <row r="409" spans="1:15" x14ac:dyDescent="0.2">
      <c r="A409" s="36"/>
      <c r="B409" s="37"/>
      <c r="C409" s="37"/>
      <c r="D409" s="38"/>
      <c r="E409" s="57"/>
      <c r="F409" s="38"/>
      <c r="G409" s="38"/>
      <c r="H409" s="38"/>
      <c r="I409" s="38"/>
      <c r="J409" s="39"/>
      <c r="K409" s="39"/>
      <c r="L409" s="41"/>
      <c r="M409" s="41"/>
      <c r="N409" s="41"/>
      <c r="O409" s="41"/>
    </row>
    <row r="410" spans="1:15" x14ac:dyDescent="0.2">
      <c r="A410" s="36"/>
      <c r="B410" s="37"/>
      <c r="C410" s="37"/>
      <c r="D410" s="38"/>
      <c r="E410" s="57"/>
      <c r="F410" s="38"/>
      <c r="G410" s="38"/>
      <c r="H410" s="38"/>
      <c r="I410" s="38"/>
      <c r="J410" s="39"/>
      <c r="K410" s="39"/>
      <c r="L410" s="41"/>
      <c r="M410" s="41"/>
      <c r="N410" s="41"/>
      <c r="O410" s="41"/>
    </row>
    <row r="411" spans="1:15" x14ac:dyDescent="0.2">
      <c r="A411" s="36"/>
      <c r="B411" s="37"/>
      <c r="C411" s="37"/>
      <c r="D411" s="38"/>
      <c r="E411" s="57"/>
      <c r="F411" s="38"/>
      <c r="G411" s="38"/>
      <c r="H411" s="38"/>
      <c r="I411" s="38"/>
      <c r="J411" s="39"/>
      <c r="K411" s="39"/>
      <c r="L411" s="41"/>
      <c r="M411" s="41"/>
      <c r="N411" s="41"/>
      <c r="O411" s="41"/>
    </row>
    <row r="412" spans="1:15" x14ac:dyDescent="0.2">
      <c r="A412" s="36"/>
      <c r="B412" s="37"/>
      <c r="C412" s="37"/>
      <c r="D412" s="38"/>
      <c r="E412" s="57"/>
      <c r="F412" s="38"/>
      <c r="G412" s="38"/>
      <c r="H412" s="38"/>
      <c r="I412" s="38"/>
      <c r="J412" s="39"/>
      <c r="K412" s="39"/>
      <c r="L412" s="41"/>
      <c r="M412" s="41"/>
      <c r="N412" s="41"/>
      <c r="O412" s="41"/>
    </row>
    <row r="413" spans="1:15" x14ac:dyDescent="0.2">
      <c r="A413" s="36"/>
      <c r="B413" s="37"/>
      <c r="C413" s="37"/>
      <c r="D413" s="38"/>
      <c r="E413" s="57"/>
      <c r="F413" s="38"/>
      <c r="G413" s="38"/>
      <c r="H413" s="38"/>
      <c r="I413" s="38"/>
      <c r="J413" s="39"/>
      <c r="K413" s="39"/>
      <c r="L413" s="41"/>
      <c r="M413" s="41"/>
      <c r="N413" s="41"/>
      <c r="O413" s="41"/>
    </row>
    <row r="414" spans="1:15" x14ac:dyDescent="0.2">
      <c r="A414" s="36"/>
      <c r="B414" s="37"/>
      <c r="C414" s="37"/>
      <c r="D414" s="38"/>
      <c r="E414" s="57"/>
      <c r="F414" s="38"/>
      <c r="G414" s="38"/>
      <c r="H414" s="38"/>
      <c r="I414" s="38"/>
      <c r="J414" s="39"/>
      <c r="K414" s="39"/>
      <c r="L414" s="41"/>
      <c r="M414" s="41"/>
      <c r="N414" s="41"/>
      <c r="O414" s="41"/>
    </row>
    <row r="415" spans="1:15" x14ac:dyDescent="0.2">
      <c r="A415" s="36"/>
      <c r="B415" s="37"/>
      <c r="C415" s="37"/>
      <c r="D415" s="38"/>
      <c r="E415" s="57"/>
      <c r="F415" s="38"/>
      <c r="G415" s="38"/>
      <c r="H415" s="38"/>
      <c r="I415" s="38"/>
      <c r="J415" s="39"/>
      <c r="K415" s="39"/>
      <c r="L415" s="41"/>
      <c r="M415" s="41"/>
      <c r="N415" s="41"/>
      <c r="O415" s="41"/>
    </row>
    <row r="416" spans="1:15" x14ac:dyDescent="0.2">
      <c r="A416" s="36"/>
      <c r="B416" s="37"/>
      <c r="C416" s="37"/>
      <c r="D416" s="38"/>
      <c r="E416" s="57"/>
      <c r="F416" s="38"/>
      <c r="G416" s="38"/>
      <c r="H416" s="38"/>
      <c r="I416" s="38"/>
      <c r="J416" s="39"/>
      <c r="K416" s="39"/>
      <c r="L416" s="41"/>
      <c r="M416" s="41"/>
      <c r="N416" s="41"/>
      <c r="O416" s="41"/>
    </row>
    <row r="417" spans="1:15" x14ac:dyDescent="0.2">
      <c r="A417" s="36"/>
      <c r="B417" s="37"/>
      <c r="C417" s="37"/>
      <c r="D417" s="38"/>
      <c r="E417" s="57"/>
      <c r="F417" s="38"/>
      <c r="G417" s="38"/>
      <c r="H417" s="38"/>
      <c r="I417" s="38"/>
      <c r="J417" s="39"/>
      <c r="K417" s="39"/>
      <c r="L417" s="41"/>
      <c r="M417" s="41"/>
      <c r="N417" s="41"/>
      <c r="O417" s="41"/>
    </row>
    <row r="418" spans="1:15" x14ac:dyDescent="0.2">
      <c r="A418" s="36"/>
      <c r="B418" s="37"/>
      <c r="C418" s="37"/>
      <c r="D418" s="38"/>
      <c r="E418" s="57"/>
      <c r="F418" s="38"/>
      <c r="G418" s="38"/>
      <c r="H418" s="38"/>
      <c r="I418" s="38"/>
      <c r="J418" s="39"/>
      <c r="K418" s="39"/>
      <c r="L418" s="41"/>
      <c r="M418" s="41"/>
      <c r="N418" s="41"/>
      <c r="O418" s="41"/>
    </row>
    <row r="419" spans="1:15" x14ac:dyDescent="0.2">
      <c r="A419" s="36"/>
      <c r="B419" s="37"/>
      <c r="C419" s="37"/>
      <c r="D419" s="38"/>
      <c r="E419" s="57"/>
      <c r="F419" s="38"/>
      <c r="G419" s="38"/>
      <c r="H419" s="38"/>
      <c r="I419" s="38"/>
      <c r="J419" s="39"/>
      <c r="K419" s="39"/>
      <c r="L419" s="41"/>
      <c r="M419" s="41"/>
      <c r="N419" s="41"/>
      <c r="O419" s="41"/>
    </row>
    <row r="420" spans="1:15" x14ac:dyDescent="0.2">
      <c r="A420" s="36"/>
      <c r="B420" s="37"/>
      <c r="C420" s="37"/>
      <c r="D420" s="38"/>
      <c r="E420" s="57"/>
      <c r="F420" s="38"/>
      <c r="G420" s="38"/>
      <c r="H420" s="38"/>
      <c r="I420" s="38"/>
      <c r="J420" s="39"/>
      <c r="K420" s="39"/>
      <c r="L420" s="41"/>
      <c r="M420" s="41"/>
      <c r="N420" s="41"/>
      <c r="O420" s="41"/>
    </row>
    <row r="421" spans="1:15" x14ac:dyDescent="0.2">
      <c r="A421" s="36"/>
      <c r="B421" s="37"/>
      <c r="C421" s="37"/>
      <c r="D421" s="38"/>
      <c r="E421" s="57"/>
      <c r="F421" s="38"/>
      <c r="G421" s="38"/>
      <c r="H421" s="38"/>
      <c r="I421" s="38"/>
      <c r="J421" s="39"/>
      <c r="K421" s="39"/>
      <c r="L421" s="41"/>
      <c r="M421" s="41"/>
      <c r="N421" s="41"/>
      <c r="O421" s="41"/>
    </row>
    <row r="422" spans="1:15" x14ac:dyDescent="0.2">
      <c r="A422" s="36"/>
      <c r="B422" s="37"/>
      <c r="C422" s="37"/>
      <c r="D422" s="38"/>
      <c r="E422" s="57"/>
      <c r="F422" s="38"/>
      <c r="G422" s="38"/>
      <c r="H422" s="38"/>
      <c r="I422" s="38"/>
      <c r="J422" s="39"/>
      <c r="K422" s="39"/>
      <c r="L422" s="41"/>
      <c r="M422" s="41"/>
      <c r="N422" s="41"/>
      <c r="O422" s="41"/>
    </row>
    <row r="423" spans="1:15" x14ac:dyDescent="0.2">
      <c r="A423" s="36"/>
      <c r="B423" s="37"/>
      <c r="C423" s="37"/>
      <c r="D423" s="38"/>
      <c r="E423" s="57"/>
      <c r="F423" s="38"/>
      <c r="G423" s="38"/>
      <c r="H423" s="38"/>
      <c r="I423" s="38"/>
      <c r="J423" s="39"/>
      <c r="K423" s="39"/>
      <c r="L423" s="41"/>
      <c r="M423" s="41"/>
      <c r="N423" s="41"/>
      <c r="O423" s="41"/>
    </row>
    <row r="424" spans="1:15" x14ac:dyDescent="0.2">
      <c r="A424" s="36"/>
      <c r="B424" s="37"/>
      <c r="C424" s="37"/>
      <c r="D424" s="38"/>
      <c r="E424" s="57"/>
      <c r="F424" s="38"/>
      <c r="G424" s="38"/>
      <c r="H424" s="38"/>
      <c r="I424" s="38"/>
      <c r="J424" s="39"/>
      <c r="K424" s="39"/>
      <c r="L424" s="41"/>
      <c r="M424" s="41"/>
      <c r="N424" s="41"/>
      <c r="O424" s="41"/>
    </row>
    <row r="425" spans="1:15" x14ac:dyDescent="0.2">
      <c r="A425" s="36"/>
      <c r="B425" s="37"/>
      <c r="C425" s="37"/>
      <c r="D425" s="38"/>
      <c r="E425" s="57"/>
      <c r="F425" s="38"/>
      <c r="G425" s="38"/>
      <c r="H425" s="38"/>
      <c r="I425" s="38"/>
      <c r="J425" s="39"/>
      <c r="K425" s="39"/>
      <c r="L425" s="41"/>
      <c r="M425" s="41"/>
      <c r="N425" s="41"/>
      <c r="O425" s="41"/>
    </row>
    <row r="426" spans="1:15" x14ac:dyDescent="0.2">
      <c r="A426" s="36"/>
      <c r="B426" s="37"/>
      <c r="C426" s="37"/>
      <c r="D426" s="38"/>
      <c r="E426" s="57"/>
      <c r="F426" s="38"/>
      <c r="G426" s="38"/>
      <c r="H426" s="38"/>
      <c r="I426" s="38"/>
      <c r="J426" s="39"/>
      <c r="K426" s="39"/>
      <c r="L426" s="41"/>
      <c r="M426" s="41"/>
      <c r="N426" s="41"/>
      <c r="O426" s="41"/>
    </row>
    <row r="427" spans="1:15" x14ac:dyDescent="0.2">
      <c r="A427" s="36"/>
      <c r="B427" s="37"/>
      <c r="C427" s="37"/>
      <c r="D427" s="38"/>
      <c r="E427" s="57"/>
      <c r="F427" s="38"/>
      <c r="G427" s="38"/>
      <c r="H427" s="38"/>
      <c r="I427" s="38"/>
      <c r="J427" s="39"/>
      <c r="K427" s="39"/>
      <c r="L427" s="41"/>
      <c r="M427" s="41"/>
      <c r="N427" s="41"/>
      <c r="O427" s="41"/>
    </row>
    <row r="428" spans="1:15" x14ac:dyDescent="0.2">
      <c r="A428" s="36"/>
      <c r="B428" s="37"/>
      <c r="C428" s="37"/>
      <c r="D428" s="38"/>
      <c r="E428" s="57"/>
      <c r="F428" s="38"/>
      <c r="G428" s="38"/>
      <c r="H428" s="38"/>
      <c r="I428" s="38"/>
      <c r="J428" s="39"/>
      <c r="K428" s="39"/>
      <c r="L428" s="41"/>
      <c r="M428" s="41"/>
      <c r="N428" s="41"/>
      <c r="O428" s="41"/>
    </row>
    <row r="429" spans="1:15" x14ac:dyDescent="0.2">
      <c r="A429" s="36"/>
      <c r="B429" s="37"/>
      <c r="C429" s="37"/>
      <c r="D429" s="38"/>
      <c r="E429" s="57"/>
      <c r="F429" s="38"/>
      <c r="G429" s="38"/>
      <c r="H429" s="38"/>
      <c r="I429" s="38"/>
      <c r="J429" s="39"/>
      <c r="K429" s="39"/>
      <c r="L429" s="41"/>
      <c r="M429" s="41"/>
      <c r="N429" s="41"/>
      <c r="O429" s="41"/>
    </row>
    <row r="430" spans="1:15" x14ac:dyDescent="0.2">
      <c r="A430" s="36"/>
      <c r="B430" s="37"/>
      <c r="C430" s="37"/>
      <c r="D430" s="38"/>
      <c r="E430" s="57"/>
      <c r="F430" s="38"/>
      <c r="G430" s="38"/>
      <c r="H430" s="38"/>
      <c r="I430" s="38"/>
      <c r="J430" s="39"/>
      <c r="K430" s="39"/>
      <c r="L430" s="41"/>
      <c r="M430" s="41"/>
      <c r="N430" s="41"/>
      <c r="O430" s="41"/>
    </row>
    <row r="431" spans="1:15" x14ac:dyDescent="0.2">
      <c r="A431" s="36"/>
      <c r="B431" s="37"/>
      <c r="C431" s="37"/>
      <c r="D431" s="38"/>
      <c r="E431" s="57"/>
      <c r="F431" s="38"/>
      <c r="G431" s="38"/>
      <c r="H431" s="38"/>
      <c r="I431" s="38"/>
      <c r="J431" s="39"/>
      <c r="K431" s="39"/>
      <c r="L431" s="41"/>
      <c r="M431" s="41"/>
      <c r="N431" s="41"/>
      <c r="O431" s="41"/>
    </row>
    <row r="432" spans="1:15" x14ac:dyDescent="0.2">
      <c r="A432" s="36"/>
      <c r="B432" s="37"/>
      <c r="C432" s="37"/>
      <c r="D432" s="38"/>
      <c r="E432" s="57"/>
      <c r="F432" s="38"/>
      <c r="G432" s="38"/>
      <c r="H432" s="38"/>
      <c r="I432" s="38"/>
      <c r="J432" s="39"/>
      <c r="K432" s="39"/>
      <c r="L432" s="41"/>
      <c r="M432" s="41"/>
      <c r="N432" s="41"/>
      <c r="O432" s="41"/>
    </row>
    <row r="433" spans="1:15" x14ac:dyDescent="0.2">
      <c r="A433" s="36"/>
      <c r="B433" s="48"/>
      <c r="C433" s="48"/>
      <c r="D433" s="38"/>
      <c r="E433" s="59"/>
      <c r="F433" s="49"/>
      <c r="G433" s="49"/>
      <c r="H433" s="49"/>
      <c r="I433" s="49"/>
      <c r="J433" s="47"/>
      <c r="K433" s="47"/>
      <c r="L433" s="41"/>
      <c r="M433" s="41"/>
      <c r="N433" s="41"/>
      <c r="O433" s="41"/>
    </row>
    <row r="434" spans="1:15" x14ac:dyDescent="0.2">
      <c r="A434" s="36"/>
      <c r="B434" s="37"/>
      <c r="C434" s="37"/>
      <c r="D434" s="38"/>
      <c r="E434" s="57"/>
      <c r="F434" s="38"/>
      <c r="G434" s="38"/>
      <c r="H434" s="38"/>
      <c r="I434" s="38"/>
      <c r="J434" s="39"/>
      <c r="K434" s="39"/>
      <c r="L434" s="41"/>
      <c r="M434" s="41"/>
      <c r="N434" s="41"/>
      <c r="O434" s="41"/>
    </row>
    <row r="435" spans="1:15" x14ac:dyDescent="0.2">
      <c r="A435" s="36"/>
      <c r="B435" s="37"/>
      <c r="C435" s="37"/>
      <c r="D435" s="38"/>
      <c r="E435" s="57"/>
      <c r="F435" s="38"/>
      <c r="G435" s="38"/>
      <c r="H435" s="38"/>
      <c r="I435" s="38"/>
      <c r="J435" s="39"/>
      <c r="K435" s="39"/>
      <c r="L435" s="41"/>
      <c r="M435" s="41"/>
      <c r="N435" s="41"/>
      <c r="O435" s="41"/>
    </row>
    <row r="436" spans="1:15" x14ac:dyDescent="0.2">
      <c r="A436" s="36"/>
      <c r="B436" s="37"/>
      <c r="C436" s="37"/>
      <c r="D436" s="38"/>
      <c r="E436" s="57"/>
      <c r="F436" s="38"/>
      <c r="G436" s="38"/>
      <c r="H436" s="38"/>
      <c r="I436" s="38"/>
      <c r="J436" s="39"/>
      <c r="K436" s="39"/>
      <c r="L436" s="41"/>
      <c r="M436" s="41"/>
      <c r="N436" s="41"/>
      <c r="O436" s="41"/>
    </row>
    <row r="437" spans="1:15" x14ac:dyDescent="0.2">
      <c r="A437" s="36"/>
      <c r="B437" s="37"/>
      <c r="C437" s="37"/>
      <c r="D437" s="38"/>
      <c r="E437" s="57"/>
      <c r="F437" s="38"/>
      <c r="G437" s="38"/>
      <c r="H437" s="38"/>
      <c r="I437" s="38"/>
      <c r="J437" s="39"/>
      <c r="K437" s="39"/>
      <c r="L437" s="41"/>
      <c r="M437" s="41"/>
      <c r="N437" s="41"/>
      <c r="O437" s="41"/>
    </row>
    <row r="438" spans="1:15" x14ac:dyDescent="0.2">
      <c r="A438" s="36"/>
      <c r="B438" s="37"/>
      <c r="C438" s="37"/>
      <c r="D438" s="38"/>
      <c r="E438" s="57"/>
      <c r="F438" s="38"/>
      <c r="G438" s="38"/>
      <c r="H438" s="38"/>
      <c r="I438" s="38"/>
      <c r="J438" s="39"/>
      <c r="K438" s="39"/>
      <c r="L438" s="41"/>
      <c r="M438" s="41"/>
      <c r="N438" s="41"/>
      <c r="O438" s="41"/>
    </row>
    <row r="439" spans="1:15" x14ac:dyDescent="0.2">
      <c r="A439" s="36"/>
      <c r="B439" s="37"/>
      <c r="C439" s="37"/>
      <c r="D439" s="38"/>
      <c r="E439" s="57"/>
      <c r="F439" s="38"/>
      <c r="G439" s="38"/>
      <c r="H439" s="38"/>
      <c r="I439" s="38"/>
      <c r="J439" s="39"/>
      <c r="K439" s="39"/>
      <c r="L439" s="41"/>
      <c r="M439" s="41"/>
      <c r="N439" s="41"/>
      <c r="O439" s="41"/>
    </row>
    <row r="440" spans="1:15" x14ac:dyDescent="0.2">
      <c r="A440" s="36"/>
      <c r="B440" s="37"/>
      <c r="C440" s="37"/>
      <c r="D440" s="38"/>
      <c r="E440" s="57"/>
      <c r="F440" s="38"/>
      <c r="G440" s="38"/>
      <c r="H440" s="38"/>
      <c r="I440" s="38"/>
      <c r="J440" s="39"/>
      <c r="K440" s="39"/>
      <c r="L440" s="41"/>
      <c r="M440" s="41"/>
      <c r="N440" s="41"/>
      <c r="O440" s="41"/>
    </row>
    <row r="441" spans="1:15" x14ac:dyDescent="0.2">
      <c r="A441" s="36"/>
      <c r="B441" s="37"/>
      <c r="C441" s="37"/>
      <c r="D441" s="38"/>
      <c r="E441" s="57"/>
      <c r="F441" s="38"/>
      <c r="G441" s="38"/>
      <c r="H441" s="38"/>
      <c r="I441" s="38"/>
      <c r="J441" s="39"/>
      <c r="K441" s="39"/>
      <c r="L441" s="41"/>
      <c r="M441" s="41"/>
      <c r="N441" s="41"/>
      <c r="O441" s="41"/>
    </row>
    <row r="442" spans="1:15" x14ac:dyDescent="0.2">
      <c r="A442" s="36"/>
      <c r="B442" s="37"/>
      <c r="C442" s="37"/>
      <c r="D442" s="38"/>
      <c r="E442" s="57"/>
      <c r="F442" s="38"/>
      <c r="G442" s="38"/>
      <c r="H442" s="38"/>
      <c r="I442" s="38"/>
      <c r="J442" s="39"/>
      <c r="K442" s="39"/>
      <c r="L442" s="41"/>
      <c r="M442" s="41"/>
      <c r="N442" s="41"/>
      <c r="O442" s="41"/>
    </row>
    <row r="443" spans="1:15" x14ac:dyDescent="0.2">
      <c r="A443" s="36"/>
      <c r="B443" s="37"/>
      <c r="C443" s="37"/>
      <c r="D443" s="38"/>
      <c r="E443" s="57"/>
      <c r="F443" s="38"/>
      <c r="G443" s="38"/>
      <c r="H443" s="38"/>
      <c r="I443" s="38"/>
      <c r="J443" s="39"/>
      <c r="K443" s="39"/>
      <c r="L443" s="41"/>
      <c r="M443" s="41"/>
      <c r="N443" s="41"/>
      <c r="O443" s="41"/>
    </row>
    <row r="444" spans="1:15" x14ac:dyDescent="0.2">
      <c r="A444" s="36"/>
      <c r="B444" s="37"/>
      <c r="C444" s="37"/>
      <c r="D444" s="38"/>
      <c r="E444" s="57"/>
      <c r="F444" s="38"/>
      <c r="G444" s="38"/>
      <c r="H444" s="38"/>
      <c r="I444" s="38"/>
      <c r="J444" s="39"/>
      <c r="K444" s="39"/>
      <c r="L444" s="41"/>
      <c r="M444" s="41"/>
      <c r="N444" s="41"/>
      <c r="O444" s="41"/>
    </row>
    <row r="445" spans="1:15" x14ac:dyDescent="0.2">
      <c r="A445" s="36"/>
      <c r="B445" s="37"/>
      <c r="C445" s="37"/>
      <c r="D445" s="38"/>
      <c r="E445" s="57"/>
      <c r="F445" s="38"/>
      <c r="G445" s="38"/>
      <c r="H445" s="38"/>
      <c r="I445" s="38"/>
      <c r="J445" s="39"/>
      <c r="K445" s="39"/>
      <c r="L445" s="41"/>
      <c r="M445" s="41"/>
      <c r="N445" s="41"/>
      <c r="O445" s="41"/>
    </row>
    <row r="446" spans="1:15" x14ac:dyDescent="0.2">
      <c r="A446" s="36"/>
      <c r="B446" s="37"/>
      <c r="C446" s="37"/>
      <c r="D446" s="38"/>
      <c r="E446" s="57"/>
      <c r="F446" s="38"/>
      <c r="G446" s="38"/>
      <c r="H446" s="38"/>
      <c r="I446" s="38"/>
      <c r="J446" s="39"/>
      <c r="K446" s="39"/>
      <c r="L446" s="41"/>
      <c r="M446" s="41"/>
      <c r="N446" s="41"/>
      <c r="O446" s="41"/>
    </row>
    <row r="447" spans="1:15" x14ac:dyDescent="0.2">
      <c r="A447" s="36"/>
      <c r="B447" s="37"/>
      <c r="C447" s="37"/>
      <c r="D447" s="38"/>
      <c r="E447" s="57"/>
      <c r="F447" s="38"/>
      <c r="G447" s="38"/>
      <c r="H447" s="38"/>
      <c r="I447" s="38"/>
      <c r="J447" s="39"/>
      <c r="K447" s="39"/>
      <c r="L447" s="41"/>
      <c r="M447" s="41"/>
      <c r="N447" s="41"/>
      <c r="O447" s="41"/>
    </row>
    <row r="448" spans="1:15" x14ac:dyDescent="0.2">
      <c r="A448" s="36"/>
      <c r="B448" s="37"/>
      <c r="C448" s="37"/>
      <c r="D448" s="38"/>
      <c r="E448" s="57"/>
      <c r="F448" s="38"/>
      <c r="G448" s="38"/>
      <c r="H448" s="38"/>
      <c r="I448" s="38"/>
      <c r="J448" s="39"/>
      <c r="K448" s="39"/>
      <c r="L448" s="41"/>
      <c r="M448" s="41"/>
      <c r="N448" s="41"/>
      <c r="O448" s="41"/>
    </row>
    <row r="449" spans="1:15" x14ac:dyDescent="0.2">
      <c r="A449" s="36"/>
      <c r="B449" s="37"/>
      <c r="C449" s="37"/>
      <c r="D449" s="38"/>
      <c r="E449" s="57"/>
      <c r="F449" s="38"/>
      <c r="G449" s="38"/>
      <c r="H449" s="38"/>
      <c r="I449" s="38"/>
      <c r="J449" s="39"/>
      <c r="K449" s="39"/>
      <c r="L449" s="41"/>
      <c r="M449" s="41"/>
      <c r="N449" s="41"/>
      <c r="O449" s="41"/>
    </row>
    <row r="450" spans="1:15" x14ac:dyDescent="0.2">
      <c r="A450" s="36"/>
      <c r="B450" s="37"/>
      <c r="C450" s="37"/>
      <c r="D450" s="38"/>
      <c r="E450" s="57"/>
      <c r="F450" s="38"/>
      <c r="G450" s="38"/>
      <c r="H450" s="38"/>
      <c r="I450" s="38"/>
      <c r="J450" s="39"/>
      <c r="K450" s="39"/>
      <c r="L450" s="41"/>
      <c r="M450" s="41"/>
      <c r="N450" s="41"/>
      <c r="O450" s="41"/>
    </row>
    <row r="451" spans="1:15" x14ac:dyDescent="0.2">
      <c r="A451" s="36"/>
      <c r="B451" s="37"/>
      <c r="C451" s="37"/>
      <c r="D451" s="38"/>
      <c r="E451" s="57"/>
      <c r="F451" s="38"/>
      <c r="G451" s="38"/>
      <c r="H451" s="38"/>
      <c r="I451" s="38"/>
      <c r="J451" s="39"/>
      <c r="K451" s="39"/>
      <c r="L451" s="41"/>
      <c r="M451" s="41"/>
      <c r="N451" s="41"/>
      <c r="O451" s="41"/>
    </row>
  </sheetData>
  <sheetProtection sheet="1" objects="1" scenarios="1"/>
  <phoneticPr fontId="1"/>
  <conditionalFormatting sqref="B448:C449">
    <cfRule type="expression" dxfId="16" priority="1" stopIfTrue="1">
      <formula>AND(A448="男")</formula>
    </cfRule>
    <cfRule type="expression" dxfId="15" priority="2" stopIfTrue="1">
      <formula>AND(A448="女")</formula>
    </cfRule>
  </conditionalFormatting>
  <dataValidations count="4">
    <dataValidation type="decimal" imeMode="halfAlpha" allowBlank="1" showInputMessage="1" showErrorMessage="1" sqref="H96:H97 G168:G170 G154:G161 G205:G206 G216:G220 G225:G237 G278 G2:G124 G266 G268 G270 G272 G274 G276 G312:G351" xr:uid="{2878A307-2E58-4F1D-878A-F77A0C7F4A07}">
      <formula1>1.01</formula1>
      <formula2>12.31</formula2>
    </dataValidation>
    <dataValidation type="whole" imeMode="halfAlpha" allowBlank="1" showInputMessage="1" showErrorMessage="1" sqref="F168:F170 F154:F161 F205:F206 F266:F274 F219:F224 F324:F325 F346:F351 F2:F124" xr:uid="{B74F4D5A-804D-4621-8E32-8979480D0E94}">
      <formula1>1</formula1>
      <formula2>3</formula2>
    </dataValidation>
    <dataValidation type="date" allowBlank="1" showInputMessage="1" showErrorMessage="1" sqref="G221:G224" xr:uid="{95146DC0-C1E4-4430-AD80-7BBB2ECB0ECF}">
      <formula1>1.01</formula1>
      <formula2>12.31</formula2>
    </dataValidation>
    <dataValidation imeMode="halfKatakana" allowBlank="1" showInputMessage="1" showErrorMessage="1" sqref="J365:K451 J98:K351 K96:K97 J1:K95" xr:uid="{12E93F57-12E6-4DCA-991E-A9DF491A0CDE}"/>
  </dataValidations>
  <pageMargins left="0.7" right="0.7" top="0.75" bottom="0.75" header="0.3" footer="0.3"/>
  <pageSetup paperSize="1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36FD0-48F7-49CE-AD18-C1365482699E}">
  <sheetPr codeName="Sheet6"/>
  <dimension ref="A1:AD72"/>
  <sheetViews>
    <sheetView topLeftCell="C1" zoomScaleNormal="100" workbookViewId="0">
      <selection activeCell="C3" sqref="C3"/>
    </sheetView>
  </sheetViews>
  <sheetFormatPr defaultRowHeight="18" x14ac:dyDescent="0.45"/>
  <cols>
    <col min="1" max="2" width="9" hidden="1" customWidth="1"/>
    <col min="3" max="3" width="5.19921875" bestFit="1" customWidth="1"/>
    <col min="4" max="4" width="4.69921875" customWidth="1"/>
    <col min="5" max="5" width="10.8984375" customWidth="1"/>
    <col min="6" max="6" width="4.09765625" customWidth="1"/>
    <col min="7" max="7" width="13.59765625" customWidth="1"/>
    <col min="8" max="9" width="5.59765625" hidden="1" customWidth="1"/>
    <col min="10" max="12" width="4.59765625" customWidth="1"/>
    <col min="13" max="13" width="13.59765625" customWidth="1"/>
    <col min="14" max="15" width="5.59765625" hidden="1" customWidth="1"/>
    <col min="16" max="18" width="4.59765625" customWidth="1"/>
    <col min="19" max="19" width="5.59765625" customWidth="1"/>
    <col min="20" max="30" width="8.796875" hidden="1" customWidth="1"/>
  </cols>
  <sheetData>
    <row r="1" spans="1:30" ht="18.600000000000001" thickBot="1" x14ac:dyDescent="0.5">
      <c r="A1" t="s">
        <v>210</v>
      </c>
      <c r="C1" s="66" t="str">
        <f ca="1">" 第"&amp;DBCS(YEAR(TODAY())+MONTH(TODAY())-1895)&amp;"回 市川浦安支部陸上競技記録会 申込一覧表"</f>
        <v xml:space="preserve"> 第１３３回 市川浦安支部陸上競技記録会 申込一覧表</v>
      </c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X1" t="s">
        <v>204</v>
      </c>
      <c r="Y1" t="s">
        <v>205</v>
      </c>
      <c r="Z1" t="s">
        <v>206</v>
      </c>
      <c r="AA1" t="s">
        <v>207</v>
      </c>
      <c r="AB1" t="s">
        <v>208</v>
      </c>
      <c r="AC1" t="s">
        <v>209</v>
      </c>
    </row>
    <row r="2" spans="1:30" s="16" customFormat="1" ht="13.5" customHeight="1" thickBot="1" x14ac:dyDescent="0.5">
      <c r="C2" s="67" t="s">
        <v>186</v>
      </c>
      <c r="D2" s="68" t="s">
        <v>87</v>
      </c>
      <c r="E2" s="69" t="s">
        <v>66</v>
      </c>
      <c r="F2" s="70" t="s">
        <v>67</v>
      </c>
      <c r="G2" s="71" t="s">
        <v>187</v>
      </c>
      <c r="H2" s="68" t="s">
        <v>144</v>
      </c>
      <c r="I2" s="68" t="s">
        <v>151</v>
      </c>
      <c r="J2" s="69" t="s">
        <v>68</v>
      </c>
      <c r="K2" s="72" t="s">
        <v>88</v>
      </c>
      <c r="L2" s="73" t="s">
        <v>89</v>
      </c>
      <c r="M2" s="71" t="s">
        <v>190</v>
      </c>
      <c r="N2" s="68" t="s">
        <v>144</v>
      </c>
      <c r="O2" s="68" t="s">
        <v>151</v>
      </c>
      <c r="P2" s="69" t="s">
        <v>68</v>
      </c>
      <c r="Q2" s="72" t="s">
        <v>88</v>
      </c>
      <c r="R2" s="73" t="s">
        <v>89</v>
      </c>
      <c r="S2" s="74" t="s">
        <v>191</v>
      </c>
      <c r="T2" s="16" t="s">
        <v>68</v>
      </c>
      <c r="U2" s="16" t="s">
        <v>197</v>
      </c>
      <c r="V2" s="16" t="s">
        <v>198</v>
      </c>
      <c r="W2" s="16" t="s">
        <v>199</v>
      </c>
    </row>
    <row r="3" spans="1:30" s="16" customFormat="1" ht="10.199999999999999" customHeight="1" thickTop="1" x14ac:dyDescent="0.45">
      <c r="A3" s="16" t="s">
        <v>188</v>
      </c>
      <c r="B3" s="16">
        <v>1</v>
      </c>
      <c r="C3" s="75"/>
      <c r="D3" s="76"/>
      <c r="E3" s="77" t="str">
        <f t="shared" ref="E3:E34" ca="1" si="0">IF(ISERROR(VLOOKUP($D3,INDIRECT($C3&amp;"選手データ貼り付け!A:Z"),MATCH("姓",INDIRECT($C3&amp;"選手データ貼り付け!1:1"),0),0)),"",VLOOKUP($D3,INDIRECT($C3&amp;"選手データ貼り付け!A:Z"),MATCH("姓",INDIRECT($C3&amp;"選手データ貼り付け!1:1"),0),0)&amp;"　"&amp;VLOOKUP($D3,INDIRECT($C3&amp;"選手データ貼り付け!A:Z"),MATCH("名",INDIRECT($C3&amp;"選手データ貼り付け!1:1"),0),0))</f>
        <v/>
      </c>
      <c r="F3" s="78" t="str">
        <f t="shared" ref="F3:F34" ca="1" si="1">IF(ISERROR(VLOOKUP($D3,INDIRECT($C3&amp;"選手データ貼り付け!A:Z"),MATCH(F$2,INDIRECT($C3&amp;"選手データ貼り付け!1:1"),0),0)),"",VLOOKUP($D3,INDIRECT($C3&amp;"選手データ貼り付け!A:Z"),MATCH(F$2,INDIRECT($C3&amp;"選手データ貼り付け!1:1"),0),0))</f>
        <v/>
      </c>
      <c r="G3" s="79"/>
      <c r="H3" s="80" t="str">
        <f>IF(G3="","",VLOOKUP(G3,競技csv!$F:$O,MATCH(H$2,競技csv!$1:$1,0)-MATCH("競技名",競技csv!$1:$1,0)+1,0))</f>
        <v/>
      </c>
      <c r="I3" s="80" t="str">
        <f>IF(G3="","",VLOOKUP(G3,競技csv!$F:$O,MATCH(I$2,競技csv!$1:$1,0)-MATCH("競技名",競技csv!$1:$1,0)+1,0))</f>
        <v/>
      </c>
      <c r="J3" s="81"/>
      <c r="K3" s="82"/>
      <c r="L3" s="83"/>
      <c r="M3" s="79"/>
      <c r="N3" s="80" t="str">
        <f>IF(M3="","",VLOOKUP(M3,競技csv!$F:$O,MATCH(N$2,競技csv!$1:$1,0)-MATCH("競技名",競技csv!$1:$1,0)+1,0))</f>
        <v/>
      </c>
      <c r="O3" s="80" t="str">
        <f>IF(M3="","",VLOOKUP(M3,競技csv!$F:$O,MATCH(O$2,競技csv!$1:$1,0)-MATCH("競技名",競技csv!$1:$1,0)+1,0))</f>
        <v/>
      </c>
      <c r="P3" s="81"/>
      <c r="Q3" s="82"/>
      <c r="R3" s="83"/>
      <c r="S3" s="84"/>
      <c r="T3" s="16" t="str">
        <f t="shared" ref="T3:T34" si="2">IF($S3="","",IF(VLOOKUP($C3&amp;$S3,$P$65:$S$70,MATCH(T$2,$P$64:$S$64,0),0)=0,"",VLOOKUP($C3&amp;$S3,$P$65:$S$70,MATCH(T$2,$P$64:$S$64,0),0)))</f>
        <v/>
      </c>
      <c r="U3" s="18" t="str">
        <f t="shared" ref="U3:V22" si="3">IF($S3="","",VLOOKUP($C3&amp;$S3,$P$65:$S$70,MATCH(U$2,$P$64:$S$64,0),0))</f>
        <v/>
      </c>
      <c r="V3" s="18" t="str">
        <f t="shared" si="3"/>
        <v/>
      </c>
      <c r="W3" s="16" t="str">
        <f>IF(S3="","",C3&amp;S3)</f>
        <v/>
      </c>
      <c r="X3" s="16">
        <f t="shared" ref="X3:X34" si="4">IF($W3=X$1,X2+1,X2)</f>
        <v>0</v>
      </c>
      <c r="Y3" s="16">
        <f t="shared" ref="Y3:AC3" si="5">IF($W3=Y$1,Y2+1,Y2)</f>
        <v>0</v>
      </c>
      <c r="Z3" s="16">
        <f t="shared" si="5"/>
        <v>0</v>
      </c>
      <c r="AA3" s="16">
        <f t="shared" si="5"/>
        <v>0</v>
      </c>
      <c r="AB3" s="16">
        <f t="shared" si="5"/>
        <v>0</v>
      </c>
      <c r="AC3" s="16">
        <f t="shared" si="5"/>
        <v>0</v>
      </c>
      <c r="AD3" s="16" t="str" cm="1">
        <f t="array" aca="1" ref="AD3" ca="1">IF(W3="","",INDIRECT(ADDRESS(ROW(),MATCH(W3,$1:$1,0))))</f>
        <v/>
      </c>
    </row>
    <row r="4" spans="1:30" s="16" customFormat="1" ht="10.199999999999999" customHeight="1" x14ac:dyDescent="0.45">
      <c r="A4" s="16" t="s">
        <v>189</v>
      </c>
      <c r="B4" s="16">
        <v>2</v>
      </c>
      <c r="C4" s="75"/>
      <c r="D4" s="85"/>
      <c r="E4" s="86" t="str">
        <f t="shared" ca="1" si="0"/>
        <v/>
      </c>
      <c r="F4" s="87" t="str">
        <f t="shared" ca="1" si="1"/>
        <v/>
      </c>
      <c r="G4" s="79"/>
      <c r="H4" s="88" t="str">
        <f>IF(G4="","",VLOOKUP(G4,競技csv!$F:$O,MATCH(H$2,競技csv!$1:$1,0)-MATCH("競技名",競技csv!$1:$1,0)+1,0))</f>
        <v/>
      </c>
      <c r="I4" s="88" t="str">
        <f>IF(G4="","",VLOOKUP(G4,競技csv!$F:$O,MATCH(I$2,競技csv!$1:$1,0)-MATCH("競技名",競技csv!$1:$1,0)+1,0))</f>
        <v/>
      </c>
      <c r="J4" s="89"/>
      <c r="K4" s="90"/>
      <c r="L4" s="91"/>
      <c r="M4" s="92"/>
      <c r="N4" s="88" t="str">
        <f>IF(M4="","",VLOOKUP(M4,競技csv!$F:$O,MATCH(N$2,競技csv!$1:$1,0)-MATCH("競技名",競技csv!$1:$1,0)+1,0))</f>
        <v/>
      </c>
      <c r="O4" s="88" t="str">
        <f>IF(M4="","",VLOOKUP(M4,競技csv!$F:$O,MATCH(O$2,競技csv!$1:$1,0)-MATCH("競技名",競技csv!$1:$1,0)+1,0))</f>
        <v/>
      </c>
      <c r="P4" s="89"/>
      <c r="Q4" s="90"/>
      <c r="R4" s="91"/>
      <c r="S4" s="84"/>
      <c r="T4" s="16" t="str">
        <f t="shared" si="2"/>
        <v/>
      </c>
      <c r="U4" s="18" t="str">
        <f t="shared" si="3"/>
        <v/>
      </c>
      <c r="V4" s="18" t="str">
        <f t="shared" si="3"/>
        <v/>
      </c>
      <c r="W4" s="16" t="str">
        <f>IF(S4="","",C4&amp;S4)</f>
        <v/>
      </c>
      <c r="X4" s="16">
        <f t="shared" si="4"/>
        <v>0</v>
      </c>
      <c r="Y4" s="16">
        <f t="shared" ref="Y4:Y62" si="6">IF($W4=Y$1,Y3+1,Y3)</f>
        <v>0</v>
      </c>
      <c r="Z4" s="16">
        <f t="shared" ref="Z4:Z62" si="7">IF($W4=Z$1,Z3+1,Z3)</f>
        <v>0</v>
      </c>
      <c r="AA4" s="16">
        <f t="shared" ref="AA4:AA62" si="8">IF($W4=AA$1,AA3+1,AA3)</f>
        <v>0</v>
      </c>
      <c r="AB4" s="16">
        <f t="shared" ref="AB4:AB62" si="9">IF($W4=AB$1,AB3+1,AB3)</f>
        <v>0</v>
      </c>
      <c r="AC4" s="16">
        <f t="shared" ref="AC4:AC62" si="10">IF($W4=AC$1,AC3+1,AC3)</f>
        <v>0</v>
      </c>
      <c r="AD4" s="16" t="str" cm="1">
        <f t="array" aca="1" ref="AD4" ca="1">IF(W4="","",INDIRECT(ADDRESS(ROW(),MATCH(W4,$1:$1,0))))</f>
        <v/>
      </c>
    </row>
    <row r="5" spans="1:30" s="16" customFormat="1" ht="10.199999999999999" customHeight="1" x14ac:dyDescent="0.45">
      <c r="A5" s="16" t="s">
        <v>191</v>
      </c>
      <c r="C5" s="75"/>
      <c r="D5" s="85"/>
      <c r="E5" s="86" t="str">
        <f t="shared" ca="1" si="0"/>
        <v/>
      </c>
      <c r="F5" s="87" t="str">
        <f t="shared" ca="1" si="1"/>
        <v/>
      </c>
      <c r="G5" s="79"/>
      <c r="H5" s="88" t="str">
        <f>IF(G5="","",VLOOKUP(G5,競技csv!$F:$O,MATCH(H$2,競技csv!$1:$1,0)-MATCH("競技名",競技csv!$1:$1,0)+1,0))</f>
        <v/>
      </c>
      <c r="I5" s="88" t="str">
        <f>IF(G5="","",VLOOKUP(G5,競技csv!$F:$O,MATCH(I$2,競技csv!$1:$1,0)-MATCH("競技名",競技csv!$1:$1,0)+1,0))</f>
        <v/>
      </c>
      <c r="J5" s="89"/>
      <c r="K5" s="90"/>
      <c r="L5" s="91"/>
      <c r="M5" s="92"/>
      <c r="N5" s="88" t="str">
        <f>IF(M5="","",VLOOKUP(M5,競技csv!$F:$O,MATCH(N$2,競技csv!$1:$1,0)-MATCH("競技名",競技csv!$1:$1,0)+1,0))</f>
        <v/>
      </c>
      <c r="O5" s="88" t="str">
        <f>IF(M5="","",VLOOKUP(M5,競技csv!$F:$O,MATCH(O$2,競技csv!$1:$1,0)-MATCH("競技名",競技csv!$1:$1,0)+1,0))</f>
        <v/>
      </c>
      <c r="P5" s="89"/>
      <c r="Q5" s="90"/>
      <c r="R5" s="91"/>
      <c r="S5" s="84"/>
      <c r="T5" s="16" t="str">
        <f t="shared" si="2"/>
        <v/>
      </c>
      <c r="U5" s="18" t="str">
        <f t="shared" si="3"/>
        <v/>
      </c>
      <c r="V5" s="18" t="str">
        <f t="shared" si="3"/>
        <v/>
      </c>
      <c r="W5" s="16" t="str">
        <f t="shared" ref="W5:W62" si="11">IF(S5="","",C5&amp;S5)</f>
        <v/>
      </c>
      <c r="X5" s="16">
        <f t="shared" si="4"/>
        <v>0</v>
      </c>
      <c r="Y5" s="16">
        <f t="shared" si="6"/>
        <v>0</v>
      </c>
      <c r="Z5" s="16">
        <f t="shared" si="7"/>
        <v>0</v>
      </c>
      <c r="AA5" s="16">
        <f t="shared" si="8"/>
        <v>0</v>
      </c>
      <c r="AB5" s="16">
        <f t="shared" si="9"/>
        <v>0</v>
      </c>
      <c r="AC5" s="16">
        <f t="shared" si="10"/>
        <v>0</v>
      </c>
      <c r="AD5" s="16" t="str" cm="1">
        <f t="array" aca="1" ref="AD5" ca="1">IF(W5="","",INDIRECT(ADDRESS(ROW(),MATCH(W5,$1:$1,0))))</f>
        <v/>
      </c>
    </row>
    <row r="6" spans="1:30" s="16" customFormat="1" ht="10.199999999999999" customHeight="1" x14ac:dyDescent="0.45">
      <c r="C6" s="75"/>
      <c r="D6" s="85"/>
      <c r="E6" s="86" t="str">
        <f t="shared" ca="1" si="0"/>
        <v/>
      </c>
      <c r="F6" s="87" t="str">
        <f t="shared" ca="1" si="1"/>
        <v/>
      </c>
      <c r="G6" s="79"/>
      <c r="H6" s="88" t="str">
        <f>IF(G6="","",VLOOKUP(G6,競技csv!$F:$O,MATCH(H$2,競技csv!$1:$1,0)-MATCH("競技名",競技csv!$1:$1,0)+1,0))</f>
        <v/>
      </c>
      <c r="I6" s="88" t="str">
        <f>IF(G6="","",VLOOKUP(G6,競技csv!$F:$O,MATCH(I$2,競技csv!$1:$1,0)-MATCH("競技名",競技csv!$1:$1,0)+1,0))</f>
        <v/>
      </c>
      <c r="J6" s="89"/>
      <c r="K6" s="90"/>
      <c r="L6" s="91"/>
      <c r="M6" s="92"/>
      <c r="N6" s="88" t="str">
        <f>IF(M6="","",VLOOKUP(M6,競技csv!$F:$O,MATCH(N$2,競技csv!$1:$1,0)-MATCH("競技名",競技csv!$1:$1,0)+1,0))</f>
        <v/>
      </c>
      <c r="O6" s="88" t="str">
        <f>IF(M6="","",VLOOKUP(M6,競技csv!$F:$O,MATCH(O$2,競技csv!$1:$1,0)-MATCH("競技名",競技csv!$1:$1,0)+1,0))</f>
        <v/>
      </c>
      <c r="P6" s="89"/>
      <c r="Q6" s="90"/>
      <c r="R6" s="91"/>
      <c r="S6" s="84"/>
      <c r="T6" s="16" t="str">
        <f t="shared" si="2"/>
        <v/>
      </c>
      <c r="U6" s="18" t="str">
        <f t="shared" si="3"/>
        <v/>
      </c>
      <c r="V6" s="18" t="str">
        <f t="shared" si="3"/>
        <v/>
      </c>
      <c r="W6" s="16" t="str">
        <f t="shared" si="11"/>
        <v/>
      </c>
      <c r="X6" s="16">
        <f t="shared" si="4"/>
        <v>0</v>
      </c>
      <c r="Y6" s="16">
        <f t="shared" si="6"/>
        <v>0</v>
      </c>
      <c r="Z6" s="16">
        <f t="shared" si="7"/>
        <v>0</v>
      </c>
      <c r="AA6" s="16">
        <f t="shared" si="8"/>
        <v>0</v>
      </c>
      <c r="AB6" s="16">
        <f t="shared" si="9"/>
        <v>0</v>
      </c>
      <c r="AC6" s="16">
        <f t="shared" si="10"/>
        <v>0</v>
      </c>
      <c r="AD6" s="16" t="str" cm="1">
        <f t="array" aca="1" ref="AD6" ca="1">IF(W6="","",INDIRECT(ADDRESS(ROW(),MATCH(W6,$1:$1,0))))</f>
        <v/>
      </c>
    </row>
    <row r="7" spans="1:30" s="16" customFormat="1" ht="10.199999999999999" customHeight="1" x14ac:dyDescent="0.45">
      <c r="A7" s="16" t="s">
        <v>192</v>
      </c>
      <c r="B7" s="16">
        <v>0</v>
      </c>
      <c r="C7" s="93"/>
      <c r="D7" s="85"/>
      <c r="E7" s="86" t="str">
        <f t="shared" ca="1" si="0"/>
        <v/>
      </c>
      <c r="F7" s="87" t="str">
        <f t="shared" ca="1" si="1"/>
        <v/>
      </c>
      <c r="G7" s="92"/>
      <c r="H7" s="88" t="str">
        <f>IF(G7="","",VLOOKUP(G7,競技csv!$F:$O,MATCH(H$2,競技csv!$1:$1,0)-MATCH("競技名",競技csv!$1:$1,0)+1,0))</f>
        <v/>
      </c>
      <c r="I7" s="88" t="str">
        <f>IF(G7="","",VLOOKUP(G7,競技csv!$F:$O,MATCH(I$2,競技csv!$1:$1,0)-MATCH("競技名",競技csv!$1:$1,0)+1,0))</f>
        <v/>
      </c>
      <c r="J7" s="89"/>
      <c r="K7" s="90"/>
      <c r="L7" s="91"/>
      <c r="M7" s="92"/>
      <c r="N7" s="88" t="str">
        <f>IF(M7="","",VLOOKUP(M7,競技csv!$F:$O,MATCH(N$2,競技csv!$1:$1,0)-MATCH("競技名",競技csv!$1:$1,0)+1,0))</f>
        <v/>
      </c>
      <c r="O7" s="88" t="str">
        <f>IF(M7="","",VLOOKUP(M7,競技csv!$F:$O,MATCH(O$2,競技csv!$1:$1,0)-MATCH("競技名",競技csv!$1:$1,0)+1,0))</f>
        <v/>
      </c>
      <c r="P7" s="89"/>
      <c r="Q7" s="90"/>
      <c r="R7" s="91"/>
      <c r="S7" s="94"/>
      <c r="T7" s="16" t="str">
        <f t="shared" si="2"/>
        <v/>
      </c>
      <c r="U7" s="18" t="str">
        <f t="shared" si="3"/>
        <v/>
      </c>
      <c r="V7" s="18" t="str">
        <f t="shared" si="3"/>
        <v/>
      </c>
      <c r="W7" s="16" t="str">
        <f t="shared" si="11"/>
        <v/>
      </c>
      <c r="X7" s="16">
        <f t="shared" si="4"/>
        <v>0</v>
      </c>
      <c r="Y7" s="16">
        <f t="shared" si="6"/>
        <v>0</v>
      </c>
      <c r="Z7" s="16">
        <f t="shared" si="7"/>
        <v>0</v>
      </c>
      <c r="AA7" s="16">
        <f t="shared" si="8"/>
        <v>0</v>
      </c>
      <c r="AB7" s="16">
        <f t="shared" si="9"/>
        <v>0</v>
      </c>
      <c r="AC7" s="16">
        <f t="shared" si="10"/>
        <v>0</v>
      </c>
      <c r="AD7" s="16" t="str" cm="1">
        <f t="array" aca="1" ref="AD7" ca="1">IF(W7="","",INDIRECT(ADDRESS(ROW(),MATCH(W7,$1:$1,0))))</f>
        <v/>
      </c>
    </row>
    <row r="8" spans="1:30" s="16" customFormat="1" ht="10.199999999999999" customHeight="1" x14ac:dyDescent="0.45">
      <c r="A8" s="16" t="s">
        <v>193</v>
      </c>
      <c r="B8" s="16">
        <v>100</v>
      </c>
      <c r="C8" s="93"/>
      <c r="D8" s="85"/>
      <c r="E8" s="86" t="str">
        <f t="shared" ca="1" si="0"/>
        <v/>
      </c>
      <c r="F8" s="87" t="str">
        <f t="shared" ca="1" si="1"/>
        <v/>
      </c>
      <c r="G8" s="92"/>
      <c r="H8" s="88" t="str">
        <f>IF(G8="","",VLOOKUP(G8,競技csv!$F:$O,MATCH(H$2,競技csv!$1:$1,0)-MATCH("競技名",競技csv!$1:$1,0)+1,0))</f>
        <v/>
      </c>
      <c r="I8" s="88" t="str">
        <f>IF(G8="","",VLOOKUP(G8,競技csv!$F:$O,MATCH(I$2,競技csv!$1:$1,0)-MATCH("競技名",競技csv!$1:$1,0)+1,0))</f>
        <v/>
      </c>
      <c r="J8" s="89"/>
      <c r="K8" s="90"/>
      <c r="L8" s="91"/>
      <c r="M8" s="92"/>
      <c r="N8" s="88" t="str">
        <f>IF(M8="","",VLOOKUP(M8,競技csv!$F:$O,MATCH(N$2,競技csv!$1:$1,0)-MATCH("競技名",競技csv!$1:$1,0)+1,0))</f>
        <v/>
      </c>
      <c r="O8" s="88" t="str">
        <f>IF(M8="","",VLOOKUP(M8,競技csv!$F:$O,MATCH(O$2,競技csv!$1:$1,0)-MATCH("競技名",競技csv!$1:$1,0)+1,0))</f>
        <v/>
      </c>
      <c r="P8" s="89"/>
      <c r="Q8" s="90"/>
      <c r="R8" s="91"/>
      <c r="S8" s="94"/>
      <c r="T8" s="16" t="str">
        <f t="shared" si="2"/>
        <v/>
      </c>
      <c r="U8" s="18" t="str">
        <f t="shared" si="3"/>
        <v/>
      </c>
      <c r="V8" s="18" t="str">
        <f t="shared" si="3"/>
        <v/>
      </c>
      <c r="W8" s="16" t="str">
        <f t="shared" si="11"/>
        <v/>
      </c>
      <c r="X8" s="16">
        <f t="shared" si="4"/>
        <v>0</v>
      </c>
      <c r="Y8" s="16">
        <f t="shared" si="6"/>
        <v>0</v>
      </c>
      <c r="Z8" s="16">
        <f t="shared" si="7"/>
        <v>0</v>
      </c>
      <c r="AA8" s="16">
        <f t="shared" si="8"/>
        <v>0</v>
      </c>
      <c r="AB8" s="16">
        <f t="shared" si="9"/>
        <v>0</v>
      </c>
      <c r="AC8" s="16">
        <f t="shared" si="10"/>
        <v>0</v>
      </c>
      <c r="AD8" s="16" t="str" cm="1">
        <f t="array" aca="1" ref="AD8" ca="1">IF(W8="","",INDIRECT(ADDRESS(ROW(),MATCH(W8,$1:$1,0))))</f>
        <v/>
      </c>
    </row>
    <row r="9" spans="1:30" s="16" customFormat="1" ht="10.199999999999999" customHeight="1" x14ac:dyDescent="0.45">
      <c r="A9" s="16" t="s">
        <v>194</v>
      </c>
      <c r="B9" s="16">
        <v>200</v>
      </c>
      <c r="C9" s="93"/>
      <c r="D9" s="85"/>
      <c r="E9" s="86" t="str">
        <f t="shared" ca="1" si="0"/>
        <v/>
      </c>
      <c r="F9" s="87" t="str">
        <f t="shared" ca="1" si="1"/>
        <v/>
      </c>
      <c r="G9" s="92"/>
      <c r="H9" s="88" t="str">
        <f>IF(G9="","",VLOOKUP(G9,競技csv!$F:$O,MATCH(H$2,競技csv!$1:$1,0)-MATCH("競技名",競技csv!$1:$1,0)+1,0))</f>
        <v/>
      </c>
      <c r="I9" s="88" t="str">
        <f>IF(G9="","",VLOOKUP(G9,競技csv!$F:$O,MATCH(I$2,競技csv!$1:$1,0)-MATCH("競技名",競技csv!$1:$1,0)+1,0))</f>
        <v/>
      </c>
      <c r="J9" s="89"/>
      <c r="K9" s="90"/>
      <c r="L9" s="91"/>
      <c r="M9" s="92"/>
      <c r="N9" s="88" t="str">
        <f>IF(M9="","",VLOOKUP(M9,競技csv!$F:$O,MATCH(N$2,競技csv!$1:$1,0)-MATCH("競技名",競技csv!$1:$1,0)+1,0))</f>
        <v/>
      </c>
      <c r="O9" s="88" t="str">
        <f>IF(M9="","",VLOOKUP(M9,競技csv!$F:$O,MATCH(O$2,競技csv!$1:$1,0)-MATCH("競技名",競技csv!$1:$1,0)+1,0))</f>
        <v/>
      </c>
      <c r="P9" s="89"/>
      <c r="Q9" s="90"/>
      <c r="R9" s="91"/>
      <c r="S9" s="94"/>
      <c r="T9" s="16" t="str">
        <f t="shared" si="2"/>
        <v/>
      </c>
      <c r="U9" s="18" t="str">
        <f t="shared" si="3"/>
        <v/>
      </c>
      <c r="V9" s="18" t="str">
        <f t="shared" si="3"/>
        <v/>
      </c>
      <c r="W9" s="16" t="str">
        <f t="shared" si="11"/>
        <v/>
      </c>
      <c r="X9" s="16">
        <f t="shared" si="4"/>
        <v>0</v>
      </c>
      <c r="Y9" s="16">
        <f t="shared" si="6"/>
        <v>0</v>
      </c>
      <c r="Z9" s="16">
        <f t="shared" si="7"/>
        <v>0</v>
      </c>
      <c r="AA9" s="16">
        <f t="shared" si="8"/>
        <v>0</v>
      </c>
      <c r="AB9" s="16">
        <f t="shared" si="9"/>
        <v>0</v>
      </c>
      <c r="AC9" s="16">
        <f t="shared" si="10"/>
        <v>0</v>
      </c>
      <c r="AD9" s="16" t="str" cm="1">
        <f t="array" aca="1" ref="AD9" ca="1">IF(W9="","",INDIRECT(ADDRESS(ROW(),MATCH(W9,$1:$1,0))))</f>
        <v/>
      </c>
    </row>
    <row r="10" spans="1:30" s="16" customFormat="1" ht="10.199999999999999" customHeight="1" x14ac:dyDescent="0.45">
      <c r="C10" s="93"/>
      <c r="D10" s="85"/>
      <c r="E10" s="86" t="str">
        <f t="shared" ca="1" si="0"/>
        <v/>
      </c>
      <c r="F10" s="87" t="str">
        <f t="shared" ca="1" si="1"/>
        <v/>
      </c>
      <c r="G10" s="92"/>
      <c r="H10" s="88" t="str">
        <f>IF(G10="","",VLOOKUP(G10,競技csv!$F:$O,MATCH(H$2,競技csv!$1:$1,0)-MATCH("競技名",競技csv!$1:$1,0)+1,0))</f>
        <v/>
      </c>
      <c r="I10" s="88" t="str">
        <f>IF(G10="","",VLOOKUP(G10,競技csv!$F:$O,MATCH(I$2,競技csv!$1:$1,0)-MATCH("競技名",競技csv!$1:$1,0)+1,0))</f>
        <v/>
      </c>
      <c r="J10" s="89"/>
      <c r="K10" s="90"/>
      <c r="L10" s="91"/>
      <c r="M10" s="92"/>
      <c r="N10" s="88" t="str">
        <f>IF(M10="","",VLOOKUP(M10,競技csv!$F:$O,MATCH(N$2,競技csv!$1:$1,0)-MATCH("競技名",競技csv!$1:$1,0)+1,0))</f>
        <v/>
      </c>
      <c r="O10" s="88" t="str">
        <f>IF(M10="","",VLOOKUP(M10,競技csv!$F:$O,MATCH(O$2,競技csv!$1:$1,0)-MATCH("競技名",競技csv!$1:$1,0)+1,0))</f>
        <v/>
      </c>
      <c r="P10" s="89"/>
      <c r="Q10" s="90"/>
      <c r="R10" s="91"/>
      <c r="S10" s="94"/>
      <c r="T10" s="16" t="str">
        <f t="shared" si="2"/>
        <v/>
      </c>
      <c r="U10" s="18" t="str">
        <f t="shared" si="3"/>
        <v/>
      </c>
      <c r="V10" s="18" t="str">
        <f t="shared" si="3"/>
        <v/>
      </c>
      <c r="W10" s="16" t="str">
        <f t="shared" si="11"/>
        <v/>
      </c>
      <c r="X10" s="16">
        <f t="shared" si="4"/>
        <v>0</v>
      </c>
      <c r="Y10" s="16">
        <f t="shared" si="6"/>
        <v>0</v>
      </c>
      <c r="Z10" s="16">
        <f t="shared" si="7"/>
        <v>0</v>
      </c>
      <c r="AA10" s="16">
        <f t="shared" si="8"/>
        <v>0</v>
      </c>
      <c r="AB10" s="16">
        <f t="shared" si="9"/>
        <v>0</v>
      </c>
      <c r="AC10" s="16">
        <f t="shared" si="10"/>
        <v>0</v>
      </c>
      <c r="AD10" s="16" t="str" cm="1">
        <f t="array" aca="1" ref="AD10" ca="1">IF(W10="","",INDIRECT(ADDRESS(ROW(),MATCH(W10,$1:$1,0))))</f>
        <v/>
      </c>
    </row>
    <row r="11" spans="1:30" s="16" customFormat="1" ht="10.199999999999999" customHeight="1" x14ac:dyDescent="0.45">
      <c r="C11" s="93"/>
      <c r="D11" s="85"/>
      <c r="E11" s="86" t="str">
        <f t="shared" ca="1" si="0"/>
        <v/>
      </c>
      <c r="F11" s="87" t="str">
        <f t="shared" ca="1" si="1"/>
        <v/>
      </c>
      <c r="G11" s="92"/>
      <c r="H11" s="88" t="str">
        <f>IF(G11="","",VLOOKUP(G11,競技csv!$F:$O,MATCH(H$2,競技csv!$1:$1,0)-MATCH("競技名",競技csv!$1:$1,0)+1,0))</f>
        <v/>
      </c>
      <c r="I11" s="88" t="str">
        <f>IF(G11="","",VLOOKUP(G11,競技csv!$F:$O,MATCH(I$2,競技csv!$1:$1,0)-MATCH("競技名",競技csv!$1:$1,0)+1,0))</f>
        <v/>
      </c>
      <c r="J11" s="89"/>
      <c r="K11" s="90"/>
      <c r="L11" s="91"/>
      <c r="M11" s="92"/>
      <c r="N11" s="88" t="str">
        <f>IF(M11="","",VLOOKUP(M11,競技csv!$F:$O,MATCH(N$2,競技csv!$1:$1,0)-MATCH("競技名",競技csv!$1:$1,0)+1,0))</f>
        <v/>
      </c>
      <c r="O11" s="88" t="str">
        <f>IF(M11="","",VLOOKUP(M11,競技csv!$F:$O,MATCH(O$2,競技csv!$1:$1,0)-MATCH("競技名",競技csv!$1:$1,0)+1,0))</f>
        <v/>
      </c>
      <c r="P11" s="89"/>
      <c r="Q11" s="90"/>
      <c r="R11" s="91"/>
      <c r="S11" s="94"/>
      <c r="T11" s="16" t="str">
        <f t="shared" si="2"/>
        <v/>
      </c>
      <c r="U11" s="18" t="str">
        <f t="shared" si="3"/>
        <v/>
      </c>
      <c r="V11" s="18" t="str">
        <f t="shared" si="3"/>
        <v/>
      </c>
      <c r="W11" s="16" t="str">
        <f t="shared" si="11"/>
        <v/>
      </c>
      <c r="X11" s="16">
        <f t="shared" si="4"/>
        <v>0</v>
      </c>
      <c r="Y11" s="16">
        <f t="shared" si="6"/>
        <v>0</v>
      </c>
      <c r="Z11" s="16">
        <f t="shared" si="7"/>
        <v>0</v>
      </c>
      <c r="AA11" s="16">
        <f t="shared" si="8"/>
        <v>0</v>
      </c>
      <c r="AB11" s="16">
        <f t="shared" si="9"/>
        <v>0</v>
      </c>
      <c r="AC11" s="16">
        <f t="shared" si="10"/>
        <v>0</v>
      </c>
      <c r="AD11" s="16" t="str" cm="1">
        <f t="array" aca="1" ref="AD11" ca="1">IF(W11="","",INDIRECT(ADDRESS(ROW(),MATCH(W11,$1:$1,0))))</f>
        <v/>
      </c>
    </row>
    <row r="12" spans="1:30" s="16" customFormat="1" ht="10.199999999999999" customHeight="1" x14ac:dyDescent="0.45">
      <c r="C12" s="93"/>
      <c r="D12" s="85"/>
      <c r="E12" s="86" t="str">
        <f t="shared" ca="1" si="0"/>
        <v/>
      </c>
      <c r="F12" s="87" t="str">
        <f t="shared" ca="1" si="1"/>
        <v/>
      </c>
      <c r="G12" s="92"/>
      <c r="H12" s="88" t="str">
        <f>IF(G12="","",VLOOKUP(G12,競技csv!$F:$O,MATCH(H$2,競技csv!$1:$1,0)-MATCH("競技名",競技csv!$1:$1,0)+1,0))</f>
        <v/>
      </c>
      <c r="I12" s="88" t="str">
        <f>IF(G12="","",VLOOKUP(G12,競技csv!$F:$O,MATCH(I$2,競技csv!$1:$1,0)-MATCH("競技名",競技csv!$1:$1,0)+1,0))</f>
        <v/>
      </c>
      <c r="J12" s="89"/>
      <c r="K12" s="90"/>
      <c r="L12" s="91"/>
      <c r="M12" s="92"/>
      <c r="N12" s="88" t="str">
        <f>IF(M12="","",VLOOKUP(M12,競技csv!$F:$O,MATCH(N$2,競技csv!$1:$1,0)-MATCH("競技名",競技csv!$1:$1,0)+1,0))</f>
        <v/>
      </c>
      <c r="O12" s="88" t="str">
        <f>IF(M12="","",VLOOKUP(M12,競技csv!$F:$O,MATCH(O$2,競技csv!$1:$1,0)-MATCH("競技名",競技csv!$1:$1,0)+1,0))</f>
        <v/>
      </c>
      <c r="P12" s="89"/>
      <c r="Q12" s="90"/>
      <c r="R12" s="91"/>
      <c r="S12" s="94"/>
      <c r="T12" s="16" t="str">
        <f t="shared" si="2"/>
        <v/>
      </c>
      <c r="U12" s="18" t="str">
        <f t="shared" si="3"/>
        <v/>
      </c>
      <c r="V12" s="18" t="str">
        <f t="shared" si="3"/>
        <v/>
      </c>
      <c r="W12" s="16" t="str">
        <f t="shared" si="11"/>
        <v/>
      </c>
      <c r="X12" s="16">
        <f t="shared" si="4"/>
        <v>0</v>
      </c>
      <c r="Y12" s="16">
        <f t="shared" si="6"/>
        <v>0</v>
      </c>
      <c r="Z12" s="16">
        <f t="shared" si="7"/>
        <v>0</v>
      </c>
      <c r="AA12" s="16">
        <f t="shared" si="8"/>
        <v>0</v>
      </c>
      <c r="AB12" s="16">
        <f t="shared" si="9"/>
        <v>0</v>
      </c>
      <c r="AC12" s="16">
        <f t="shared" si="10"/>
        <v>0</v>
      </c>
      <c r="AD12" s="16" t="str" cm="1">
        <f t="array" aca="1" ref="AD12" ca="1">IF(W12="","",INDIRECT(ADDRESS(ROW(),MATCH(W12,$1:$1,0))))</f>
        <v/>
      </c>
    </row>
    <row r="13" spans="1:30" s="16" customFormat="1" ht="10.199999999999999" customHeight="1" x14ac:dyDescent="0.45">
      <c r="C13" s="93"/>
      <c r="D13" s="85"/>
      <c r="E13" s="86" t="str">
        <f t="shared" ca="1" si="0"/>
        <v/>
      </c>
      <c r="F13" s="87" t="str">
        <f t="shared" ca="1" si="1"/>
        <v/>
      </c>
      <c r="G13" s="92"/>
      <c r="H13" s="88" t="str">
        <f>IF(G13="","",VLOOKUP(G13,競技csv!$F:$O,MATCH(H$2,競技csv!$1:$1,0)-MATCH("競技名",競技csv!$1:$1,0)+1,0))</f>
        <v/>
      </c>
      <c r="I13" s="88" t="str">
        <f>IF(G13="","",VLOOKUP(G13,競技csv!$F:$O,MATCH(I$2,競技csv!$1:$1,0)-MATCH("競技名",競技csv!$1:$1,0)+1,0))</f>
        <v/>
      </c>
      <c r="J13" s="89"/>
      <c r="K13" s="90"/>
      <c r="L13" s="91"/>
      <c r="M13" s="92"/>
      <c r="N13" s="88" t="str">
        <f>IF(M13="","",VLOOKUP(M13,競技csv!$F:$O,MATCH(N$2,競技csv!$1:$1,0)-MATCH("競技名",競技csv!$1:$1,0)+1,0))</f>
        <v/>
      </c>
      <c r="O13" s="88" t="str">
        <f>IF(M13="","",VLOOKUP(M13,競技csv!$F:$O,MATCH(O$2,競技csv!$1:$1,0)-MATCH("競技名",競技csv!$1:$1,0)+1,0))</f>
        <v/>
      </c>
      <c r="P13" s="89"/>
      <c r="Q13" s="90"/>
      <c r="R13" s="91"/>
      <c r="S13" s="94"/>
      <c r="T13" s="16" t="str">
        <f t="shared" si="2"/>
        <v/>
      </c>
      <c r="U13" s="18" t="str">
        <f t="shared" si="3"/>
        <v/>
      </c>
      <c r="V13" s="18" t="str">
        <f t="shared" si="3"/>
        <v/>
      </c>
      <c r="W13" s="16" t="str">
        <f t="shared" si="11"/>
        <v/>
      </c>
      <c r="X13" s="16">
        <f t="shared" si="4"/>
        <v>0</v>
      </c>
      <c r="Y13" s="16">
        <f t="shared" si="6"/>
        <v>0</v>
      </c>
      <c r="Z13" s="16">
        <f t="shared" si="7"/>
        <v>0</v>
      </c>
      <c r="AA13" s="16">
        <f t="shared" si="8"/>
        <v>0</v>
      </c>
      <c r="AB13" s="16">
        <f t="shared" si="9"/>
        <v>0</v>
      </c>
      <c r="AC13" s="16">
        <f t="shared" si="10"/>
        <v>0</v>
      </c>
      <c r="AD13" s="16" t="str" cm="1">
        <f t="array" aca="1" ref="AD13" ca="1">IF(W13="","",INDIRECT(ADDRESS(ROW(),MATCH(W13,$1:$1,0))))</f>
        <v/>
      </c>
    </row>
    <row r="14" spans="1:30" s="16" customFormat="1" ht="10.199999999999999" customHeight="1" x14ac:dyDescent="0.45">
      <c r="C14" s="93"/>
      <c r="D14" s="85"/>
      <c r="E14" s="86" t="str">
        <f t="shared" ca="1" si="0"/>
        <v/>
      </c>
      <c r="F14" s="87" t="str">
        <f t="shared" ca="1" si="1"/>
        <v/>
      </c>
      <c r="G14" s="92"/>
      <c r="H14" s="88" t="str">
        <f>IF(G14="","",VLOOKUP(G14,競技csv!$F:$O,MATCH(H$2,競技csv!$1:$1,0)-MATCH("競技名",競技csv!$1:$1,0)+1,0))</f>
        <v/>
      </c>
      <c r="I14" s="88" t="str">
        <f>IF(G14="","",VLOOKUP(G14,競技csv!$F:$O,MATCH(I$2,競技csv!$1:$1,0)-MATCH("競技名",競技csv!$1:$1,0)+1,0))</f>
        <v/>
      </c>
      <c r="J14" s="89"/>
      <c r="K14" s="90"/>
      <c r="L14" s="91"/>
      <c r="M14" s="92"/>
      <c r="N14" s="88" t="str">
        <f>IF(M14="","",VLOOKUP(M14,競技csv!$F:$O,MATCH(N$2,競技csv!$1:$1,0)-MATCH("競技名",競技csv!$1:$1,0)+1,0))</f>
        <v/>
      </c>
      <c r="O14" s="88" t="str">
        <f>IF(M14="","",VLOOKUP(M14,競技csv!$F:$O,MATCH(O$2,競技csv!$1:$1,0)-MATCH("競技名",競技csv!$1:$1,0)+1,0))</f>
        <v/>
      </c>
      <c r="P14" s="89"/>
      <c r="Q14" s="90"/>
      <c r="R14" s="91"/>
      <c r="S14" s="94"/>
      <c r="T14" s="16" t="str">
        <f t="shared" si="2"/>
        <v/>
      </c>
      <c r="U14" s="18" t="str">
        <f t="shared" si="3"/>
        <v/>
      </c>
      <c r="V14" s="18" t="str">
        <f t="shared" si="3"/>
        <v/>
      </c>
      <c r="W14" s="16" t="str">
        <f t="shared" si="11"/>
        <v/>
      </c>
      <c r="X14" s="16">
        <f t="shared" si="4"/>
        <v>0</v>
      </c>
      <c r="Y14" s="16">
        <f t="shared" si="6"/>
        <v>0</v>
      </c>
      <c r="Z14" s="16">
        <f t="shared" si="7"/>
        <v>0</v>
      </c>
      <c r="AA14" s="16">
        <f t="shared" si="8"/>
        <v>0</v>
      </c>
      <c r="AB14" s="16">
        <f t="shared" si="9"/>
        <v>0</v>
      </c>
      <c r="AC14" s="16">
        <f t="shared" si="10"/>
        <v>0</v>
      </c>
      <c r="AD14" s="16" t="str" cm="1">
        <f t="array" aca="1" ref="AD14" ca="1">IF(W14="","",INDIRECT(ADDRESS(ROW(),MATCH(W14,$1:$1,0))))</f>
        <v/>
      </c>
    </row>
    <row r="15" spans="1:30" s="16" customFormat="1" ht="10.199999999999999" customHeight="1" x14ac:dyDescent="0.45">
      <c r="C15" s="93"/>
      <c r="D15" s="85"/>
      <c r="E15" s="86" t="str">
        <f t="shared" ca="1" si="0"/>
        <v/>
      </c>
      <c r="F15" s="87" t="str">
        <f t="shared" ca="1" si="1"/>
        <v/>
      </c>
      <c r="G15" s="92"/>
      <c r="H15" s="88" t="str">
        <f>IF(G15="","",VLOOKUP(G15,競技csv!$F:$O,MATCH(H$2,競技csv!$1:$1,0)-MATCH("競技名",競技csv!$1:$1,0)+1,0))</f>
        <v/>
      </c>
      <c r="I15" s="88" t="str">
        <f>IF(G15="","",VLOOKUP(G15,競技csv!$F:$O,MATCH(I$2,競技csv!$1:$1,0)-MATCH("競技名",競技csv!$1:$1,0)+1,0))</f>
        <v/>
      </c>
      <c r="J15" s="89"/>
      <c r="K15" s="90"/>
      <c r="L15" s="91"/>
      <c r="M15" s="92"/>
      <c r="N15" s="88" t="str">
        <f>IF(M15="","",VLOOKUP(M15,競技csv!$F:$O,MATCH(N$2,競技csv!$1:$1,0)-MATCH("競技名",競技csv!$1:$1,0)+1,0))</f>
        <v/>
      </c>
      <c r="O15" s="88" t="str">
        <f>IF(M15="","",VLOOKUP(M15,競技csv!$F:$O,MATCH(O$2,競技csv!$1:$1,0)-MATCH("競技名",競技csv!$1:$1,0)+1,0))</f>
        <v/>
      </c>
      <c r="P15" s="89"/>
      <c r="Q15" s="90"/>
      <c r="R15" s="91"/>
      <c r="S15" s="94"/>
      <c r="T15" s="16" t="str">
        <f t="shared" si="2"/>
        <v/>
      </c>
      <c r="U15" s="18" t="str">
        <f t="shared" si="3"/>
        <v/>
      </c>
      <c r="V15" s="18" t="str">
        <f t="shared" si="3"/>
        <v/>
      </c>
      <c r="W15" s="16" t="str">
        <f t="shared" si="11"/>
        <v/>
      </c>
      <c r="X15" s="16">
        <f t="shared" si="4"/>
        <v>0</v>
      </c>
      <c r="Y15" s="16">
        <f t="shared" si="6"/>
        <v>0</v>
      </c>
      <c r="Z15" s="16">
        <f t="shared" si="7"/>
        <v>0</v>
      </c>
      <c r="AA15" s="16">
        <f t="shared" si="8"/>
        <v>0</v>
      </c>
      <c r="AB15" s="16">
        <f t="shared" si="9"/>
        <v>0</v>
      </c>
      <c r="AC15" s="16">
        <f t="shared" si="10"/>
        <v>0</v>
      </c>
      <c r="AD15" s="16" t="str" cm="1">
        <f t="array" aca="1" ref="AD15" ca="1">IF(W15="","",INDIRECT(ADDRESS(ROW(),MATCH(W15,$1:$1,0))))</f>
        <v/>
      </c>
    </row>
    <row r="16" spans="1:30" s="16" customFormat="1" ht="10.199999999999999" customHeight="1" x14ac:dyDescent="0.45">
      <c r="C16" s="93"/>
      <c r="D16" s="85"/>
      <c r="E16" s="86" t="str">
        <f t="shared" ca="1" si="0"/>
        <v/>
      </c>
      <c r="F16" s="87" t="str">
        <f t="shared" ca="1" si="1"/>
        <v/>
      </c>
      <c r="G16" s="92"/>
      <c r="H16" s="88" t="str">
        <f>IF(G16="","",VLOOKUP(G16,競技csv!$F:$O,MATCH(H$2,競技csv!$1:$1,0)-MATCH("競技名",競技csv!$1:$1,0)+1,0))</f>
        <v/>
      </c>
      <c r="I16" s="88" t="str">
        <f>IF(G16="","",VLOOKUP(G16,競技csv!$F:$O,MATCH(I$2,競技csv!$1:$1,0)-MATCH("競技名",競技csv!$1:$1,0)+1,0))</f>
        <v/>
      </c>
      <c r="J16" s="89"/>
      <c r="K16" s="90"/>
      <c r="L16" s="91"/>
      <c r="M16" s="92"/>
      <c r="N16" s="88" t="str">
        <f>IF(M16="","",VLOOKUP(M16,競技csv!$F:$O,MATCH(N$2,競技csv!$1:$1,0)-MATCH("競技名",競技csv!$1:$1,0)+1,0))</f>
        <v/>
      </c>
      <c r="O16" s="88" t="str">
        <f>IF(M16="","",VLOOKUP(M16,競技csv!$F:$O,MATCH(O$2,競技csv!$1:$1,0)-MATCH("競技名",競技csv!$1:$1,0)+1,0))</f>
        <v/>
      </c>
      <c r="P16" s="89"/>
      <c r="Q16" s="90"/>
      <c r="R16" s="91"/>
      <c r="S16" s="94"/>
      <c r="T16" s="16" t="str">
        <f t="shared" si="2"/>
        <v/>
      </c>
      <c r="U16" s="18" t="str">
        <f t="shared" si="3"/>
        <v/>
      </c>
      <c r="V16" s="18" t="str">
        <f t="shared" si="3"/>
        <v/>
      </c>
      <c r="W16" s="16" t="str">
        <f t="shared" si="11"/>
        <v/>
      </c>
      <c r="X16" s="16">
        <f t="shared" si="4"/>
        <v>0</v>
      </c>
      <c r="Y16" s="16">
        <f t="shared" si="6"/>
        <v>0</v>
      </c>
      <c r="Z16" s="16">
        <f t="shared" si="7"/>
        <v>0</v>
      </c>
      <c r="AA16" s="16">
        <f t="shared" si="8"/>
        <v>0</v>
      </c>
      <c r="AB16" s="16">
        <f t="shared" si="9"/>
        <v>0</v>
      </c>
      <c r="AC16" s="16">
        <f t="shared" si="10"/>
        <v>0</v>
      </c>
      <c r="AD16" s="16" t="str" cm="1">
        <f t="array" aca="1" ref="AD16" ca="1">IF(W16="","",INDIRECT(ADDRESS(ROW(),MATCH(W16,$1:$1,0))))</f>
        <v/>
      </c>
    </row>
    <row r="17" spans="3:30" s="16" customFormat="1" ht="10.199999999999999" customHeight="1" x14ac:dyDescent="0.45">
      <c r="C17" s="93"/>
      <c r="D17" s="85"/>
      <c r="E17" s="86" t="str">
        <f t="shared" ca="1" si="0"/>
        <v/>
      </c>
      <c r="F17" s="87" t="str">
        <f t="shared" ca="1" si="1"/>
        <v/>
      </c>
      <c r="G17" s="92"/>
      <c r="H17" s="88" t="str">
        <f>IF(G17="","",VLOOKUP(G17,競技csv!$F:$O,MATCH(H$2,競技csv!$1:$1,0)-MATCH("競技名",競技csv!$1:$1,0)+1,0))</f>
        <v/>
      </c>
      <c r="I17" s="88" t="str">
        <f>IF(G17="","",VLOOKUP(G17,競技csv!$F:$O,MATCH(I$2,競技csv!$1:$1,0)-MATCH("競技名",競技csv!$1:$1,0)+1,0))</f>
        <v/>
      </c>
      <c r="J17" s="89"/>
      <c r="K17" s="90"/>
      <c r="L17" s="91"/>
      <c r="M17" s="92"/>
      <c r="N17" s="88" t="str">
        <f>IF(M17="","",VLOOKUP(M17,競技csv!$F:$O,MATCH(N$2,競技csv!$1:$1,0)-MATCH("競技名",競技csv!$1:$1,0)+1,0))</f>
        <v/>
      </c>
      <c r="O17" s="88" t="str">
        <f>IF(M17="","",VLOOKUP(M17,競技csv!$F:$O,MATCH(O$2,競技csv!$1:$1,0)-MATCH("競技名",競技csv!$1:$1,0)+1,0))</f>
        <v/>
      </c>
      <c r="P17" s="89"/>
      <c r="Q17" s="90"/>
      <c r="R17" s="91"/>
      <c r="S17" s="94"/>
      <c r="T17" s="16" t="str">
        <f t="shared" si="2"/>
        <v/>
      </c>
      <c r="U17" s="18" t="str">
        <f t="shared" si="3"/>
        <v/>
      </c>
      <c r="V17" s="18" t="str">
        <f t="shared" si="3"/>
        <v/>
      </c>
      <c r="W17" s="16" t="str">
        <f t="shared" si="11"/>
        <v/>
      </c>
      <c r="X17" s="16">
        <f t="shared" si="4"/>
        <v>0</v>
      </c>
      <c r="Y17" s="16">
        <f t="shared" si="6"/>
        <v>0</v>
      </c>
      <c r="Z17" s="16">
        <f t="shared" si="7"/>
        <v>0</v>
      </c>
      <c r="AA17" s="16">
        <f t="shared" si="8"/>
        <v>0</v>
      </c>
      <c r="AB17" s="16">
        <f t="shared" si="9"/>
        <v>0</v>
      </c>
      <c r="AC17" s="16">
        <f t="shared" si="10"/>
        <v>0</v>
      </c>
      <c r="AD17" s="16" t="str" cm="1">
        <f t="array" aca="1" ref="AD17" ca="1">IF(W17="","",INDIRECT(ADDRESS(ROW(),MATCH(W17,$1:$1,0))))</f>
        <v/>
      </c>
    </row>
    <row r="18" spans="3:30" s="16" customFormat="1" ht="10.199999999999999" customHeight="1" x14ac:dyDescent="0.45">
      <c r="C18" s="93"/>
      <c r="D18" s="85"/>
      <c r="E18" s="86" t="str">
        <f t="shared" ca="1" si="0"/>
        <v/>
      </c>
      <c r="F18" s="87" t="str">
        <f t="shared" ca="1" si="1"/>
        <v/>
      </c>
      <c r="G18" s="92"/>
      <c r="H18" s="88" t="str">
        <f>IF(G18="","",VLOOKUP(G18,競技csv!$F:$O,MATCH(H$2,競技csv!$1:$1,0)-MATCH("競技名",競技csv!$1:$1,0)+1,0))</f>
        <v/>
      </c>
      <c r="I18" s="88" t="str">
        <f>IF(G18="","",VLOOKUP(G18,競技csv!$F:$O,MATCH(I$2,競技csv!$1:$1,0)-MATCH("競技名",競技csv!$1:$1,0)+1,0))</f>
        <v/>
      </c>
      <c r="J18" s="89"/>
      <c r="K18" s="90"/>
      <c r="L18" s="91"/>
      <c r="M18" s="92"/>
      <c r="N18" s="88" t="str">
        <f>IF(M18="","",VLOOKUP(M18,競技csv!$F:$O,MATCH(N$2,競技csv!$1:$1,0)-MATCH("競技名",競技csv!$1:$1,0)+1,0))</f>
        <v/>
      </c>
      <c r="O18" s="88" t="str">
        <f>IF(M18="","",VLOOKUP(M18,競技csv!$F:$O,MATCH(O$2,競技csv!$1:$1,0)-MATCH("競技名",競技csv!$1:$1,0)+1,0))</f>
        <v/>
      </c>
      <c r="P18" s="89"/>
      <c r="Q18" s="90"/>
      <c r="R18" s="91"/>
      <c r="S18" s="94"/>
      <c r="T18" s="16" t="str">
        <f t="shared" si="2"/>
        <v/>
      </c>
      <c r="U18" s="18" t="str">
        <f t="shared" si="3"/>
        <v/>
      </c>
      <c r="V18" s="18" t="str">
        <f t="shared" si="3"/>
        <v/>
      </c>
      <c r="W18" s="16" t="str">
        <f t="shared" si="11"/>
        <v/>
      </c>
      <c r="X18" s="16">
        <f t="shared" si="4"/>
        <v>0</v>
      </c>
      <c r="Y18" s="16">
        <f t="shared" si="6"/>
        <v>0</v>
      </c>
      <c r="Z18" s="16">
        <f t="shared" si="7"/>
        <v>0</v>
      </c>
      <c r="AA18" s="16">
        <f t="shared" si="8"/>
        <v>0</v>
      </c>
      <c r="AB18" s="16">
        <f t="shared" si="9"/>
        <v>0</v>
      </c>
      <c r="AC18" s="16">
        <f t="shared" si="10"/>
        <v>0</v>
      </c>
      <c r="AD18" s="16" t="str" cm="1">
        <f t="array" aca="1" ref="AD18" ca="1">IF(W18="","",INDIRECT(ADDRESS(ROW(),MATCH(W18,$1:$1,0))))</f>
        <v/>
      </c>
    </row>
    <row r="19" spans="3:30" s="16" customFormat="1" ht="10.199999999999999" customHeight="1" x14ac:dyDescent="0.45">
      <c r="C19" s="93"/>
      <c r="D19" s="85"/>
      <c r="E19" s="86" t="str">
        <f t="shared" ca="1" si="0"/>
        <v/>
      </c>
      <c r="F19" s="87" t="str">
        <f t="shared" ca="1" si="1"/>
        <v/>
      </c>
      <c r="G19" s="92"/>
      <c r="H19" s="88" t="str">
        <f>IF(G19="","",VLOOKUP(G19,競技csv!$F:$O,MATCH(H$2,競技csv!$1:$1,0)-MATCH("競技名",競技csv!$1:$1,0)+1,0))</f>
        <v/>
      </c>
      <c r="I19" s="88" t="str">
        <f>IF(G19="","",VLOOKUP(G19,競技csv!$F:$O,MATCH(I$2,競技csv!$1:$1,0)-MATCH("競技名",競技csv!$1:$1,0)+1,0))</f>
        <v/>
      </c>
      <c r="J19" s="89"/>
      <c r="K19" s="90"/>
      <c r="L19" s="91"/>
      <c r="M19" s="92"/>
      <c r="N19" s="88" t="str">
        <f>IF(M19="","",VLOOKUP(M19,競技csv!$F:$O,MATCH(N$2,競技csv!$1:$1,0)-MATCH("競技名",競技csv!$1:$1,0)+1,0))</f>
        <v/>
      </c>
      <c r="O19" s="88" t="str">
        <f>IF(M19="","",VLOOKUP(M19,競技csv!$F:$O,MATCH(O$2,競技csv!$1:$1,0)-MATCH("競技名",競技csv!$1:$1,0)+1,0))</f>
        <v/>
      </c>
      <c r="P19" s="89"/>
      <c r="Q19" s="90"/>
      <c r="R19" s="91"/>
      <c r="S19" s="94"/>
      <c r="T19" s="16" t="str">
        <f t="shared" si="2"/>
        <v/>
      </c>
      <c r="U19" s="18" t="str">
        <f t="shared" si="3"/>
        <v/>
      </c>
      <c r="V19" s="18" t="str">
        <f t="shared" si="3"/>
        <v/>
      </c>
      <c r="W19" s="16" t="str">
        <f t="shared" ref="W19:W42" si="12">IF(S19="","",C19&amp;S19)</f>
        <v/>
      </c>
      <c r="X19" s="16">
        <f t="shared" si="4"/>
        <v>0</v>
      </c>
      <c r="Y19" s="16">
        <f t="shared" si="6"/>
        <v>0</v>
      </c>
      <c r="Z19" s="16">
        <f t="shared" si="7"/>
        <v>0</v>
      </c>
      <c r="AA19" s="16">
        <f t="shared" si="8"/>
        <v>0</v>
      </c>
      <c r="AB19" s="16">
        <f t="shared" si="9"/>
        <v>0</v>
      </c>
      <c r="AC19" s="16">
        <f t="shared" si="10"/>
        <v>0</v>
      </c>
      <c r="AD19" s="16" t="str" cm="1">
        <f t="array" aca="1" ref="AD19" ca="1">IF(W19="","",INDIRECT(ADDRESS(ROW(),MATCH(W19,$1:$1,0))))</f>
        <v/>
      </c>
    </row>
    <row r="20" spans="3:30" s="16" customFormat="1" ht="10.199999999999999" customHeight="1" x14ac:dyDescent="0.45">
      <c r="C20" s="93"/>
      <c r="D20" s="85"/>
      <c r="E20" s="86" t="str">
        <f t="shared" ca="1" si="0"/>
        <v/>
      </c>
      <c r="F20" s="87" t="str">
        <f t="shared" ca="1" si="1"/>
        <v/>
      </c>
      <c r="G20" s="92"/>
      <c r="H20" s="88" t="str">
        <f>IF(G20="","",VLOOKUP(G20,競技csv!$F:$O,MATCH(H$2,競技csv!$1:$1,0)-MATCH("競技名",競技csv!$1:$1,0)+1,0))</f>
        <v/>
      </c>
      <c r="I20" s="88" t="str">
        <f>IF(G20="","",VLOOKUP(G20,競技csv!$F:$O,MATCH(I$2,競技csv!$1:$1,0)-MATCH("競技名",競技csv!$1:$1,0)+1,0))</f>
        <v/>
      </c>
      <c r="J20" s="89"/>
      <c r="K20" s="90"/>
      <c r="L20" s="91"/>
      <c r="M20" s="92"/>
      <c r="N20" s="88" t="str">
        <f>IF(M20="","",VLOOKUP(M20,競技csv!$F:$O,MATCH(N$2,競技csv!$1:$1,0)-MATCH("競技名",競技csv!$1:$1,0)+1,0))</f>
        <v/>
      </c>
      <c r="O20" s="88" t="str">
        <f>IF(M20="","",VLOOKUP(M20,競技csv!$F:$O,MATCH(O$2,競技csv!$1:$1,0)-MATCH("競技名",競技csv!$1:$1,0)+1,0))</f>
        <v/>
      </c>
      <c r="P20" s="89"/>
      <c r="Q20" s="90"/>
      <c r="R20" s="91"/>
      <c r="S20" s="94"/>
      <c r="T20" s="16" t="str">
        <f t="shared" si="2"/>
        <v/>
      </c>
      <c r="U20" s="18" t="str">
        <f t="shared" si="3"/>
        <v/>
      </c>
      <c r="V20" s="18" t="str">
        <f t="shared" si="3"/>
        <v/>
      </c>
      <c r="W20" s="16" t="str">
        <f t="shared" si="12"/>
        <v/>
      </c>
      <c r="X20" s="16">
        <f t="shared" si="4"/>
        <v>0</v>
      </c>
      <c r="Y20" s="16">
        <f t="shared" si="6"/>
        <v>0</v>
      </c>
      <c r="Z20" s="16">
        <f t="shared" si="7"/>
        <v>0</v>
      </c>
      <c r="AA20" s="16">
        <f t="shared" si="8"/>
        <v>0</v>
      </c>
      <c r="AB20" s="16">
        <f t="shared" si="9"/>
        <v>0</v>
      </c>
      <c r="AC20" s="16">
        <f t="shared" si="10"/>
        <v>0</v>
      </c>
      <c r="AD20" s="16" t="str" cm="1">
        <f t="array" aca="1" ref="AD20" ca="1">IF(W20="","",INDIRECT(ADDRESS(ROW(),MATCH(W20,$1:$1,0))))</f>
        <v/>
      </c>
    </row>
    <row r="21" spans="3:30" s="16" customFormat="1" ht="10.199999999999999" customHeight="1" x14ac:dyDescent="0.45">
      <c r="C21" s="93"/>
      <c r="D21" s="85"/>
      <c r="E21" s="86" t="str">
        <f t="shared" ca="1" si="0"/>
        <v/>
      </c>
      <c r="F21" s="87" t="str">
        <f t="shared" ca="1" si="1"/>
        <v/>
      </c>
      <c r="G21" s="92"/>
      <c r="H21" s="88" t="str">
        <f>IF(G21="","",VLOOKUP(G21,競技csv!$F:$O,MATCH(H$2,競技csv!$1:$1,0)-MATCH("競技名",競技csv!$1:$1,0)+1,0))</f>
        <v/>
      </c>
      <c r="I21" s="88" t="str">
        <f>IF(G21="","",VLOOKUP(G21,競技csv!$F:$O,MATCH(I$2,競技csv!$1:$1,0)-MATCH("競技名",競技csv!$1:$1,0)+1,0))</f>
        <v/>
      </c>
      <c r="J21" s="89"/>
      <c r="K21" s="90"/>
      <c r="L21" s="91"/>
      <c r="M21" s="92"/>
      <c r="N21" s="88" t="str">
        <f>IF(M21="","",VLOOKUP(M21,競技csv!$F:$O,MATCH(N$2,競技csv!$1:$1,0)-MATCH("競技名",競技csv!$1:$1,0)+1,0))</f>
        <v/>
      </c>
      <c r="O21" s="88" t="str">
        <f>IF(M21="","",VLOOKUP(M21,競技csv!$F:$O,MATCH(O$2,競技csv!$1:$1,0)-MATCH("競技名",競技csv!$1:$1,0)+1,0))</f>
        <v/>
      </c>
      <c r="P21" s="89"/>
      <c r="Q21" s="90"/>
      <c r="R21" s="91"/>
      <c r="S21" s="94"/>
      <c r="T21" s="16" t="str">
        <f t="shared" si="2"/>
        <v/>
      </c>
      <c r="U21" s="18" t="str">
        <f t="shared" si="3"/>
        <v/>
      </c>
      <c r="V21" s="18" t="str">
        <f t="shared" si="3"/>
        <v/>
      </c>
      <c r="W21" s="16" t="str">
        <f t="shared" si="12"/>
        <v/>
      </c>
      <c r="X21" s="16">
        <f t="shared" si="4"/>
        <v>0</v>
      </c>
      <c r="Y21" s="16">
        <f t="shared" si="6"/>
        <v>0</v>
      </c>
      <c r="Z21" s="16">
        <f t="shared" si="7"/>
        <v>0</v>
      </c>
      <c r="AA21" s="16">
        <f t="shared" si="8"/>
        <v>0</v>
      </c>
      <c r="AB21" s="16">
        <f t="shared" si="9"/>
        <v>0</v>
      </c>
      <c r="AC21" s="16">
        <f t="shared" si="10"/>
        <v>0</v>
      </c>
      <c r="AD21" s="16" t="str" cm="1">
        <f t="array" aca="1" ref="AD21" ca="1">IF(W21="","",INDIRECT(ADDRESS(ROW(),MATCH(W21,$1:$1,0))))</f>
        <v/>
      </c>
    </row>
    <row r="22" spans="3:30" s="16" customFormat="1" ht="10.199999999999999" customHeight="1" x14ac:dyDescent="0.45">
      <c r="C22" s="93"/>
      <c r="D22" s="85"/>
      <c r="E22" s="86" t="str">
        <f t="shared" ca="1" si="0"/>
        <v/>
      </c>
      <c r="F22" s="87" t="str">
        <f t="shared" ca="1" si="1"/>
        <v/>
      </c>
      <c r="G22" s="92"/>
      <c r="H22" s="88" t="str">
        <f>IF(G22="","",VLOOKUP(G22,競技csv!$F:$O,MATCH(H$2,競技csv!$1:$1,0)-MATCH("競技名",競技csv!$1:$1,0)+1,0))</f>
        <v/>
      </c>
      <c r="I22" s="88" t="str">
        <f>IF(G22="","",VLOOKUP(G22,競技csv!$F:$O,MATCH(I$2,競技csv!$1:$1,0)-MATCH("競技名",競技csv!$1:$1,0)+1,0))</f>
        <v/>
      </c>
      <c r="J22" s="89"/>
      <c r="K22" s="90"/>
      <c r="L22" s="91"/>
      <c r="M22" s="92"/>
      <c r="N22" s="88" t="str">
        <f>IF(M22="","",VLOOKUP(M22,競技csv!$F:$O,MATCH(N$2,競技csv!$1:$1,0)-MATCH("競技名",競技csv!$1:$1,0)+1,0))</f>
        <v/>
      </c>
      <c r="O22" s="88" t="str">
        <f>IF(M22="","",VLOOKUP(M22,競技csv!$F:$O,MATCH(O$2,競技csv!$1:$1,0)-MATCH("競技名",競技csv!$1:$1,0)+1,0))</f>
        <v/>
      </c>
      <c r="P22" s="89"/>
      <c r="Q22" s="90"/>
      <c r="R22" s="91"/>
      <c r="S22" s="94"/>
      <c r="T22" s="16" t="str">
        <f t="shared" si="2"/>
        <v/>
      </c>
      <c r="U22" s="18" t="str">
        <f t="shared" si="3"/>
        <v/>
      </c>
      <c r="V22" s="18" t="str">
        <f t="shared" si="3"/>
        <v/>
      </c>
      <c r="W22" s="16" t="str">
        <f t="shared" si="12"/>
        <v/>
      </c>
      <c r="X22" s="16">
        <f t="shared" si="4"/>
        <v>0</v>
      </c>
      <c r="Y22" s="16">
        <f t="shared" si="6"/>
        <v>0</v>
      </c>
      <c r="Z22" s="16">
        <f t="shared" si="7"/>
        <v>0</v>
      </c>
      <c r="AA22" s="16">
        <f t="shared" si="8"/>
        <v>0</v>
      </c>
      <c r="AB22" s="16">
        <f t="shared" si="9"/>
        <v>0</v>
      </c>
      <c r="AC22" s="16">
        <f t="shared" si="10"/>
        <v>0</v>
      </c>
      <c r="AD22" s="16" t="str" cm="1">
        <f t="array" aca="1" ref="AD22" ca="1">IF(W22="","",INDIRECT(ADDRESS(ROW(),MATCH(W22,$1:$1,0))))</f>
        <v/>
      </c>
    </row>
    <row r="23" spans="3:30" s="16" customFormat="1" ht="10.199999999999999" customHeight="1" x14ac:dyDescent="0.45">
      <c r="C23" s="93"/>
      <c r="D23" s="85"/>
      <c r="E23" s="86" t="str">
        <f t="shared" ca="1" si="0"/>
        <v/>
      </c>
      <c r="F23" s="87" t="str">
        <f t="shared" ca="1" si="1"/>
        <v/>
      </c>
      <c r="G23" s="92"/>
      <c r="H23" s="88" t="str">
        <f>IF(G23="","",VLOOKUP(G23,競技csv!$F:$O,MATCH(H$2,競技csv!$1:$1,0)-MATCH("競技名",競技csv!$1:$1,0)+1,0))</f>
        <v/>
      </c>
      <c r="I23" s="88" t="str">
        <f>IF(G23="","",VLOOKUP(G23,競技csv!$F:$O,MATCH(I$2,競技csv!$1:$1,0)-MATCH("競技名",競技csv!$1:$1,0)+1,0))</f>
        <v/>
      </c>
      <c r="J23" s="89"/>
      <c r="K23" s="90"/>
      <c r="L23" s="91"/>
      <c r="M23" s="92"/>
      <c r="N23" s="88" t="str">
        <f>IF(M23="","",VLOOKUP(M23,競技csv!$F:$O,MATCH(N$2,競技csv!$1:$1,0)-MATCH("競技名",競技csv!$1:$1,0)+1,0))</f>
        <v/>
      </c>
      <c r="O23" s="88" t="str">
        <f>IF(M23="","",VLOOKUP(M23,競技csv!$F:$O,MATCH(O$2,競技csv!$1:$1,0)-MATCH("競技名",競技csv!$1:$1,0)+1,0))</f>
        <v/>
      </c>
      <c r="P23" s="89"/>
      <c r="Q23" s="90"/>
      <c r="R23" s="91"/>
      <c r="S23" s="94"/>
      <c r="T23" s="16" t="str">
        <f t="shared" si="2"/>
        <v/>
      </c>
      <c r="U23" s="18" t="str">
        <f t="shared" ref="U23:V42" si="13">IF($S23="","",VLOOKUP($C23&amp;$S23,$P$65:$S$70,MATCH(U$2,$P$64:$S$64,0),0))</f>
        <v/>
      </c>
      <c r="V23" s="18" t="str">
        <f t="shared" si="13"/>
        <v/>
      </c>
      <c r="W23" s="16" t="str">
        <f t="shared" si="12"/>
        <v/>
      </c>
      <c r="X23" s="16">
        <f t="shared" si="4"/>
        <v>0</v>
      </c>
      <c r="Y23" s="16">
        <f t="shared" si="6"/>
        <v>0</v>
      </c>
      <c r="Z23" s="16">
        <f t="shared" si="7"/>
        <v>0</v>
      </c>
      <c r="AA23" s="16">
        <f t="shared" si="8"/>
        <v>0</v>
      </c>
      <c r="AB23" s="16">
        <f t="shared" si="9"/>
        <v>0</v>
      </c>
      <c r="AC23" s="16">
        <f t="shared" si="10"/>
        <v>0</v>
      </c>
      <c r="AD23" s="16" t="str" cm="1">
        <f t="array" aca="1" ref="AD23" ca="1">IF(W23="","",INDIRECT(ADDRESS(ROW(),MATCH(W23,$1:$1,0))))</f>
        <v/>
      </c>
    </row>
    <row r="24" spans="3:30" s="16" customFormat="1" ht="10.199999999999999" customHeight="1" x14ac:dyDescent="0.45">
      <c r="C24" s="93"/>
      <c r="D24" s="85"/>
      <c r="E24" s="86" t="str">
        <f t="shared" ca="1" si="0"/>
        <v/>
      </c>
      <c r="F24" s="87" t="str">
        <f t="shared" ca="1" si="1"/>
        <v/>
      </c>
      <c r="G24" s="92"/>
      <c r="H24" s="88" t="str">
        <f>IF(G24="","",VLOOKUP(G24,競技csv!$F:$O,MATCH(H$2,競技csv!$1:$1,0)-MATCH("競技名",競技csv!$1:$1,0)+1,0))</f>
        <v/>
      </c>
      <c r="I24" s="88" t="str">
        <f>IF(G24="","",VLOOKUP(G24,競技csv!$F:$O,MATCH(I$2,競技csv!$1:$1,0)-MATCH("競技名",競技csv!$1:$1,0)+1,0))</f>
        <v/>
      </c>
      <c r="J24" s="89"/>
      <c r="K24" s="90"/>
      <c r="L24" s="91"/>
      <c r="M24" s="92"/>
      <c r="N24" s="88" t="str">
        <f>IF(M24="","",VLOOKUP(M24,競技csv!$F:$O,MATCH(N$2,競技csv!$1:$1,0)-MATCH("競技名",競技csv!$1:$1,0)+1,0))</f>
        <v/>
      </c>
      <c r="O24" s="88" t="str">
        <f>IF(M24="","",VLOOKUP(M24,競技csv!$F:$O,MATCH(O$2,競技csv!$1:$1,0)-MATCH("競技名",競技csv!$1:$1,0)+1,0))</f>
        <v/>
      </c>
      <c r="P24" s="89"/>
      <c r="Q24" s="90"/>
      <c r="R24" s="91"/>
      <c r="S24" s="94"/>
      <c r="T24" s="16" t="str">
        <f t="shared" si="2"/>
        <v/>
      </c>
      <c r="U24" s="18" t="str">
        <f t="shared" si="13"/>
        <v/>
      </c>
      <c r="V24" s="18" t="str">
        <f t="shared" si="13"/>
        <v/>
      </c>
      <c r="W24" s="16" t="str">
        <f t="shared" si="12"/>
        <v/>
      </c>
      <c r="X24" s="16">
        <f t="shared" si="4"/>
        <v>0</v>
      </c>
      <c r="Y24" s="16">
        <f t="shared" si="6"/>
        <v>0</v>
      </c>
      <c r="Z24" s="16">
        <f t="shared" si="7"/>
        <v>0</v>
      </c>
      <c r="AA24" s="16">
        <f t="shared" si="8"/>
        <v>0</v>
      </c>
      <c r="AB24" s="16">
        <f t="shared" si="9"/>
        <v>0</v>
      </c>
      <c r="AC24" s="16">
        <f t="shared" si="10"/>
        <v>0</v>
      </c>
      <c r="AD24" s="16" t="str" cm="1">
        <f t="array" aca="1" ref="AD24" ca="1">IF(W24="","",INDIRECT(ADDRESS(ROW(),MATCH(W24,$1:$1,0))))</f>
        <v/>
      </c>
    </row>
    <row r="25" spans="3:30" s="16" customFormat="1" ht="10.199999999999999" customHeight="1" x14ac:dyDescent="0.45">
      <c r="C25" s="93"/>
      <c r="D25" s="85"/>
      <c r="E25" s="86" t="str">
        <f t="shared" ca="1" si="0"/>
        <v/>
      </c>
      <c r="F25" s="87" t="str">
        <f t="shared" ca="1" si="1"/>
        <v/>
      </c>
      <c r="G25" s="92"/>
      <c r="H25" s="88" t="str">
        <f>IF(G25="","",VLOOKUP(G25,競技csv!$F:$O,MATCH(H$2,競技csv!$1:$1,0)-MATCH("競技名",競技csv!$1:$1,0)+1,0))</f>
        <v/>
      </c>
      <c r="I25" s="88" t="str">
        <f>IF(G25="","",VLOOKUP(G25,競技csv!$F:$O,MATCH(I$2,競技csv!$1:$1,0)-MATCH("競技名",競技csv!$1:$1,0)+1,0))</f>
        <v/>
      </c>
      <c r="J25" s="89"/>
      <c r="K25" s="90"/>
      <c r="L25" s="91"/>
      <c r="M25" s="92"/>
      <c r="N25" s="88" t="str">
        <f>IF(M25="","",VLOOKUP(M25,競技csv!$F:$O,MATCH(N$2,競技csv!$1:$1,0)-MATCH("競技名",競技csv!$1:$1,0)+1,0))</f>
        <v/>
      </c>
      <c r="O25" s="88" t="str">
        <f>IF(M25="","",VLOOKUP(M25,競技csv!$F:$O,MATCH(O$2,競技csv!$1:$1,0)-MATCH("競技名",競技csv!$1:$1,0)+1,0))</f>
        <v/>
      </c>
      <c r="P25" s="89"/>
      <c r="Q25" s="90"/>
      <c r="R25" s="91"/>
      <c r="S25" s="94"/>
      <c r="T25" s="16" t="str">
        <f t="shared" si="2"/>
        <v/>
      </c>
      <c r="U25" s="18" t="str">
        <f t="shared" si="13"/>
        <v/>
      </c>
      <c r="V25" s="18" t="str">
        <f t="shared" si="13"/>
        <v/>
      </c>
      <c r="W25" s="16" t="str">
        <f t="shared" si="12"/>
        <v/>
      </c>
      <c r="X25" s="16">
        <f t="shared" si="4"/>
        <v>0</v>
      </c>
      <c r="Y25" s="16">
        <f t="shared" si="6"/>
        <v>0</v>
      </c>
      <c r="Z25" s="16">
        <f t="shared" si="7"/>
        <v>0</v>
      </c>
      <c r="AA25" s="16">
        <f t="shared" si="8"/>
        <v>0</v>
      </c>
      <c r="AB25" s="16">
        <f t="shared" si="9"/>
        <v>0</v>
      </c>
      <c r="AC25" s="16">
        <f t="shared" si="10"/>
        <v>0</v>
      </c>
      <c r="AD25" s="16" t="str" cm="1">
        <f t="array" aca="1" ref="AD25" ca="1">IF(W25="","",INDIRECT(ADDRESS(ROW(),MATCH(W25,$1:$1,0))))</f>
        <v/>
      </c>
    </row>
    <row r="26" spans="3:30" s="16" customFormat="1" ht="10.199999999999999" customHeight="1" x14ac:dyDescent="0.45">
      <c r="C26" s="93"/>
      <c r="D26" s="85"/>
      <c r="E26" s="86" t="str">
        <f t="shared" ca="1" si="0"/>
        <v/>
      </c>
      <c r="F26" s="87" t="str">
        <f t="shared" ca="1" si="1"/>
        <v/>
      </c>
      <c r="G26" s="92"/>
      <c r="H26" s="88" t="str">
        <f>IF(G26="","",VLOOKUP(G26,競技csv!$F:$O,MATCH(H$2,競技csv!$1:$1,0)-MATCH("競技名",競技csv!$1:$1,0)+1,0))</f>
        <v/>
      </c>
      <c r="I26" s="88" t="str">
        <f>IF(G26="","",VLOOKUP(G26,競技csv!$F:$O,MATCH(I$2,競技csv!$1:$1,0)-MATCH("競技名",競技csv!$1:$1,0)+1,0))</f>
        <v/>
      </c>
      <c r="J26" s="89"/>
      <c r="K26" s="90"/>
      <c r="L26" s="91"/>
      <c r="M26" s="92"/>
      <c r="N26" s="88" t="str">
        <f>IF(M26="","",VLOOKUP(M26,競技csv!$F:$O,MATCH(N$2,競技csv!$1:$1,0)-MATCH("競技名",競技csv!$1:$1,0)+1,0))</f>
        <v/>
      </c>
      <c r="O26" s="88" t="str">
        <f>IF(M26="","",VLOOKUP(M26,競技csv!$F:$O,MATCH(O$2,競技csv!$1:$1,0)-MATCH("競技名",競技csv!$1:$1,0)+1,0))</f>
        <v/>
      </c>
      <c r="P26" s="89"/>
      <c r="Q26" s="90"/>
      <c r="R26" s="91"/>
      <c r="S26" s="94"/>
      <c r="T26" s="16" t="str">
        <f t="shared" si="2"/>
        <v/>
      </c>
      <c r="U26" s="18" t="str">
        <f t="shared" si="13"/>
        <v/>
      </c>
      <c r="V26" s="18" t="str">
        <f t="shared" si="13"/>
        <v/>
      </c>
      <c r="W26" s="16" t="str">
        <f t="shared" ref="W26" si="14">IF(S26="","",C26&amp;S26)</f>
        <v/>
      </c>
      <c r="X26" s="16">
        <f t="shared" si="4"/>
        <v>0</v>
      </c>
      <c r="Y26" s="16">
        <f t="shared" si="6"/>
        <v>0</v>
      </c>
      <c r="Z26" s="16">
        <f t="shared" si="7"/>
        <v>0</v>
      </c>
      <c r="AA26" s="16">
        <f t="shared" si="8"/>
        <v>0</v>
      </c>
      <c r="AB26" s="16">
        <f t="shared" si="9"/>
        <v>0</v>
      </c>
      <c r="AC26" s="16">
        <f t="shared" si="10"/>
        <v>0</v>
      </c>
      <c r="AD26" s="16" t="str" cm="1">
        <f t="array" aca="1" ref="AD26" ca="1">IF(W26="","",INDIRECT(ADDRESS(ROW(),MATCH(W26,$1:$1,0))))</f>
        <v/>
      </c>
    </row>
    <row r="27" spans="3:30" s="16" customFormat="1" ht="10.199999999999999" customHeight="1" x14ac:dyDescent="0.45">
      <c r="C27" s="93"/>
      <c r="D27" s="85"/>
      <c r="E27" s="86" t="str">
        <f t="shared" ca="1" si="0"/>
        <v/>
      </c>
      <c r="F27" s="87" t="str">
        <f t="shared" ca="1" si="1"/>
        <v/>
      </c>
      <c r="G27" s="92"/>
      <c r="H27" s="88" t="str">
        <f>IF(G27="","",VLOOKUP(G27,競技csv!$F:$O,MATCH(H$2,競技csv!$1:$1,0)-MATCH("競技名",競技csv!$1:$1,0)+1,0))</f>
        <v/>
      </c>
      <c r="I27" s="88" t="str">
        <f>IF(G27="","",VLOOKUP(G27,競技csv!$F:$O,MATCH(I$2,競技csv!$1:$1,0)-MATCH("競技名",競技csv!$1:$1,0)+1,0))</f>
        <v/>
      </c>
      <c r="J27" s="89"/>
      <c r="K27" s="90"/>
      <c r="L27" s="91"/>
      <c r="M27" s="92"/>
      <c r="N27" s="88" t="str">
        <f>IF(M27="","",VLOOKUP(M27,競技csv!$F:$O,MATCH(N$2,競技csv!$1:$1,0)-MATCH("競技名",競技csv!$1:$1,0)+1,0))</f>
        <v/>
      </c>
      <c r="O27" s="88" t="str">
        <f>IF(M27="","",VLOOKUP(M27,競技csv!$F:$O,MATCH(O$2,競技csv!$1:$1,0)-MATCH("競技名",競技csv!$1:$1,0)+1,0))</f>
        <v/>
      </c>
      <c r="P27" s="89"/>
      <c r="Q27" s="90"/>
      <c r="R27" s="91"/>
      <c r="S27" s="94"/>
      <c r="T27" s="16" t="str">
        <f t="shared" si="2"/>
        <v/>
      </c>
      <c r="U27" s="18" t="str">
        <f t="shared" si="13"/>
        <v/>
      </c>
      <c r="V27" s="18" t="str">
        <f t="shared" si="13"/>
        <v/>
      </c>
      <c r="W27" s="16" t="str">
        <f t="shared" si="12"/>
        <v/>
      </c>
      <c r="X27" s="16">
        <f t="shared" si="4"/>
        <v>0</v>
      </c>
      <c r="Y27" s="16">
        <f t="shared" si="6"/>
        <v>0</v>
      </c>
      <c r="Z27" s="16">
        <f t="shared" si="7"/>
        <v>0</v>
      </c>
      <c r="AA27" s="16">
        <f t="shared" si="8"/>
        <v>0</v>
      </c>
      <c r="AB27" s="16">
        <f t="shared" si="9"/>
        <v>0</v>
      </c>
      <c r="AC27" s="16">
        <f t="shared" si="10"/>
        <v>0</v>
      </c>
      <c r="AD27" s="16" t="str" cm="1">
        <f t="array" aca="1" ref="AD27" ca="1">IF(W27="","",INDIRECT(ADDRESS(ROW(),MATCH(W27,$1:$1,0))))</f>
        <v/>
      </c>
    </row>
    <row r="28" spans="3:30" s="16" customFormat="1" ht="10.199999999999999" customHeight="1" x14ac:dyDescent="0.45">
      <c r="C28" s="93"/>
      <c r="D28" s="85"/>
      <c r="E28" s="86" t="str">
        <f t="shared" ca="1" si="0"/>
        <v/>
      </c>
      <c r="F28" s="87" t="str">
        <f t="shared" ca="1" si="1"/>
        <v/>
      </c>
      <c r="G28" s="92"/>
      <c r="H28" s="88" t="str">
        <f>IF(G28="","",VLOOKUP(G28,競技csv!$F:$O,MATCH(H$2,競技csv!$1:$1,0)-MATCH("競技名",競技csv!$1:$1,0)+1,0))</f>
        <v/>
      </c>
      <c r="I28" s="88" t="str">
        <f>IF(G28="","",VLOOKUP(G28,競技csv!$F:$O,MATCH(I$2,競技csv!$1:$1,0)-MATCH("競技名",競技csv!$1:$1,0)+1,0))</f>
        <v/>
      </c>
      <c r="J28" s="89"/>
      <c r="K28" s="90"/>
      <c r="L28" s="91"/>
      <c r="M28" s="92"/>
      <c r="N28" s="88" t="str">
        <f>IF(M28="","",VLOOKUP(M28,競技csv!$F:$O,MATCH(N$2,競技csv!$1:$1,0)-MATCH("競技名",競技csv!$1:$1,0)+1,0))</f>
        <v/>
      </c>
      <c r="O28" s="88" t="str">
        <f>IF(M28="","",VLOOKUP(M28,競技csv!$F:$O,MATCH(O$2,競技csv!$1:$1,0)-MATCH("競技名",競技csv!$1:$1,0)+1,0))</f>
        <v/>
      </c>
      <c r="P28" s="89"/>
      <c r="Q28" s="90"/>
      <c r="R28" s="91"/>
      <c r="S28" s="94"/>
      <c r="T28" s="16" t="str">
        <f t="shared" si="2"/>
        <v/>
      </c>
      <c r="U28" s="18" t="str">
        <f t="shared" si="13"/>
        <v/>
      </c>
      <c r="V28" s="18" t="str">
        <f t="shared" si="13"/>
        <v/>
      </c>
      <c r="W28" s="16" t="str">
        <f t="shared" si="12"/>
        <v/>
      </c>
      <c r="X28" s="16">
        <f t="shared" si="4"/>
        <v>0</v>
      </c>
      <c r="Y28" s="16">
        <f t="shared" si="6"/>
        <v>0</v>
      </c>
      <c r="Z28" s="16">
        <f t="shared" si="7"/>
        <v>0</v>
      </c>
      <c r="AA28" s="16">
        <f t="shared" si="8"/>
        <v>0</v>
      </c>
      <c r="AB28" s="16">
        <f t="shared" si="9"/>
        <v>0</v>
      </c>
      <c r="AC28" s="16">
        <f t="shared" si="10"/>
        <v>0</v>
      </c>
      <c r="AD28" s="16" t="str" cm="1">
        <f t="array" aca="1" ref="AD28" ca="1">IF(W28="","",INDIRECT(ADDRESS(ROW(),MATCH(W28,$1:$1,0))))</f>
        <v/>
      </c>
    </row>
    <row r="29" spans="3:30" s="16" customFormat="1" ht="10.199999999999999" customHeight="1" x14ac:dyDescent="0.45">
      <c r="C29" s="93"/>
      <c r="D29" s="85"/>
      <c r="E29" s="86" t="str">
        <f t="shared" ca="1" si="0"/>
        <v/>
      </c>
      <c r="F29" s="87" t="str">
        <f t="shared" ca="1" si="1"/>
        <v/>
      </c>
      <c r="G29" s="92"/>
      <c r="H29" s="88" t="str">
        <f>IF(G29="","",VLOOKUP(G29,競技csv!$F:$O,MATCH(H$2,競技csv!$1:$1,0)-MATCH("競技名",競技csv!$1:$1,0)+1,0))</f>
        <v/>
      </c>
      <c r="I29" s="88" t="str">
        <f>IF(G29="","",VLOOKUP(G29,競技csv!$F:$O,MATCH(I$2,競技csv!$1:$1,0)-MATCH("競技名",競技csv!$1:$1,0)+1,0))</f>
        <v/>
      </c>
      <c r="J29" s="89"/>
      <c r="K29" s="90"/>
      <c r="L29" s="91"/>
      <c r="M29" s="92"/>
      <c r="N29" s="88" t="str">
        <f>IF(M29="","",VLOOKUP(M29,競技csv!$F:$O,MATCH(N$2,競技csv!$1:$1,0)-MATCH("競技名",競技csv!$1:$1,0)+1,0))</f>
        <v/>
      </c>
      <c r="O29" s="88" t="str">
        <f>IF(M29="","",VLOOKUP(M29,競技csv!$F:$O,MATCH(O$2,競技csv!$1:$1,0)-MATCH("競技名",競技csv!$1:$1,0)+1,0))</f>
        <v/>
      </c>
      <c r="P29" s="89"/>
      <c r="Q29" s="90"/>
      <c r="R29" s="91"/>
      <c r="S29" s="94"/>
      <c r="T29" s="16" t="str">
        <f t="shared" si="2"/>
        <v/>
      </c>
      <c r="U29" s="18" t="str">
        <f t="shared" si="13"/>
        <v/>
      </c>
      <c r="V29" s="18" t="str">
        <f t="shared" si="13"/>
        <v/>
      </c>
      <c r="W29" s="16" t="str">
        <f t="shared" si="12"/>
        <v/>
      </c>
      <c r="X29" s="16">
        <f t="shared" si="4"/>
        <v>0</v>
      </c>
      <c r="Y29" s="16">
        <f t="shared" si="6"/>
        <v>0</v>
      </c>
      <c r="Z29" s="16">
        <f t="shared" si="7"/>
        <v>0</v>
      </c>
      <c r="AA29" s="16">
        <f t="shared" si="8"/>
        <v>0</v>
      </c>
      <c r="AB29" s="16">
        <f t="shared" si="9"/>
        <v>0</v>
      </c>
      <c r="AC29" s="16">
        <f t="shared" si="10"/>
        <v>0</v>
      </c>
      <c r="AD29" s="16" t="str" cm="1">
        <f t="array" aca="1" ref="AD29" ca="1">IF(W29="","",INDIRECT(ADDRESS(ROW(),MATCH(W29,$1:$1,0))))</f>
        <v/>
      </c>
    </row>
    <row r="30" spans="3:30" s="16" customFormat="1" ht="10.199999999999999" customHeight="1" x14ac:dyDescent="0.45">
      <c r="C30" s="93"/>
      <c r="D30" s="85"/>
      <c r="E30" s="86" t="str">
        <f t="shared" ca="1" si="0"/>
        <v/>
      </c>
      <c r="F30" s="87" t="str">
        <f t="shared" ca="1" si="1"/>
        <v/>
      </c>
      <c r="G30" s="92"/>
      <c r="H30" s="88" t="str">
        <f>IF(G30="","",VLOOKUP(G30,競技csv!$F:$O,MATCH(H$2,競技csv!$1:$1,0)-MATCH("競技名",競技csv!$1:$1,0)+1,0))</f>
        <v/>
      </c>
      <c r="I30" s="88" t="str">
        <f>IF(G30="","",VLOOKUP(G30,競技csv!$F:$O,MATCH(I$2,競技csv!$1:$1,0)-MATCH("競技名",競技csv!$1:$1,0)+1,0))</f>
        <v/>
      </c>
      <c r="J30" s="89"/>
      <c r="K30" s="90"/>
      <c r="L30" s="91"/>
      <c r="M30" s="92"/>
      <c r="N30" s="88" t="str">
        <f>IF(M30="","",VLOOKUP(M30,競技csv!$F:$O,MATCH(N$2,競技csv!$1:$1,0)-MATCH("競技名",競技csv!$1:$1,0)+1,0))</f>
        <v/>
      </c>
      <c r="O30" s="88" t="str">
        <f>IF(M30="","",VLOOKUP(M30,競技csv!$F:$O,MATCH(O$2,競技csv!$1:$1,0)-MATCH("競技名",競技csv!$1:$1,0)+1,0))</f>
        <v/>
      </c>
      <c r="P30" s="89"/>
      <c r="Q30" s="90"/>
      <c r="R30" s="91"/>
      <c r="S30" s="94"/>
      <c r="T30" s="16" t="str">
        <f t="shared" si="2"/>
        <v/>
      </c>
      <c r="U30" s="18" t="str">
        <f t="shared" si="13"/>
        <v/>
      </c>
      <c r="V30" s="18" t="str">
        <f t="shared" si="13"/>
        <v/>
      </c>
      <c r="W30" s="16" t="str">
        <f t="shared" si="12"/>
        <v/>
      </c>
      <c r="X30" s="16">
        <f t="shared" si="4"/>
        <v>0</v>
      </c>
      <c r="Y30" s="16">
        <f t="shared" si="6"/>
        <v>0</v>
      </c>
      <c r="Z30" s="16">
        <f t="shared" si="7"/>
        <v>0</v>
      </c>
      <c r="AA30" s="16">
        <f t="shared" si="8"/>
        <v>0</v>
      </c>
      <c r="AB30" s="16">
        <f t="shared" si="9"/>
        <v>0</v>
      </c>
      <c r="AC30" s="16">
        <f t="shared" si="10"/>
        <v>0</v>
      </c>
      <c r="AD30" s="16" t="str" cm="1">
        <f t="array" aca="1" ref="AD30" ca="1">IF(W30="","",INDIRECT(ADDRESS(ROW(),MATCH(W30,$1:$1,0))))</f>
        <v/>
      </c>
    </row>
    <row r="31" spans="3:30" s="16" customFormat="1" ht="10.199999999999999" customHeight="1" x14ac:dyDescent="0.45">
      <c r="C31" s="93"/>
      <c r="D31" s="85"/>
      <c r="E31" s="86" t="str">
        <f t="shared" ca="1" si="0"/>
        <v/>
      </c>
      <c r="F31" s="87" t="str">
        <f t="shared" ca="1" si="1"/>
        <v/>
      </c>
      <c r="G31" s="92"/>
      <c r="H31" s="88" t="str">
        <f>IF(G31="","",VLOOKUP(G31,競技csv!$F:$O,MATCH(H$2,競技csv!$1:$1,0)-MATCH("競技名",競技csv!$1:$1,0)+1,0))</f>
        <v/>
      </c>
      <c r="I31" s="88" t="str">
        <f>IF(G31="","",VLOOKUP(G31,競技csv!$F:$O,MATCH(I$2,競技csv!$1:$1,0)-MATCH("競技名",競技csv!$1:$1,0)+1,0))</f>
        <v/>
      </c>
      <c r="J31" s="89"/>
      <c r="K31" s="90"/>
      <c r="L31" s="91"/>
      <c r="M31" s="92"/>
      <c r="N31" s="88" t="str">
        <f>IF(M31="","",VLOOKUP(M31,競技csv!$F:$O,MATCH(N$2,競技csv!$1:$1,0)-MATCH("競技名",競技csv!$1:$1,0)+1,0))</f>
        <v/>
      </c>
      <c r="O31" s="88" t="str">
        <f>IF(M31="","",VLOOKUP(M31,競技csv!$F:$O,MATCH(O$2,競技csv!$1:$1,0)-MATCH("競技名",競技csv!$1:$1,0)+1,0))</f>
        <v/>
      </c>
      <c r="P31" s="89"/>
      <c r="Q31" s="90"/>
      <c r="R31" s="91"/>
      <c r="S31" s="94"/>
      <c r="T31" s="16" t="str">
        <f t="shared" si="2"/>
        <v/>
      </c>
      <c r="U31" s="18" t="str">
        <f t="shared" si="13"/>
        <v/>
      </c>
      <c r="V31" s="18" t="str">
        <f t="shared" si="13"/>
        <v/>
      </c>
      <c r="W31" s="16" t="str">
        <f t="shared" si="12"/>
        <v/>
      </c>
      <c r="X31" s="16">
        <f t="shared" si="4"/>
        <v>0</v>
      </c>
      <c r="Y31" s="16">
        <f t="shared" si="6"/>
        <v>0</v>
      </c>
      <c r="Z31" s="16">
        <f t="shared" si="7"/>
        <v>0</v>
      </c>
      <c r="AA31" s="16">
        <f t="shared" si="8"/>
        <v>0</v>
      </c>
      <c r="AB31" s="16">
        <f t="shared" si="9"/>
        <v>0</v>
      </c>
      <c r="AC31" s="16">
        <f t="shared" si="10"/>
        <v>0</v>
      </c>
      <c r="AD31" s="16" t="str" cm="1">
        <f t="array" aca="1" ref="AD31" ca="1">IF(W31="","",INDIRECT(ADDRESS(ROW(),MATCH(W31,$1:$1,0))))</f>
        <v/>
      </c>
    </row>
    <row r="32" spans="3:30" s="16" customFormat="1" ht="10.199999999999999" customHeight="1" x14ac:dyDescent="0.45">
      <c r="C32" s="93"/>
      <c r="D32" s="85"/>
      <c r="E32" s="86" t="str">
        <f t="shared" ca="1" si="0"/>
        <v/>
      </c>
      <c r="F32" s="87" t="str">
        <f t="shared" ca="1" si="1"/>
        <v/>
      </c>
      <c r="G32" s="92"/>
      <c r="H32" s="88" t="str">
        <f>IF(G32="","",VLOOKUP(G32,競技csv!$F:$O,MATCH(H$2,競技csv!$1:$1,0)-MATCH("競技名",競技csv!$1:$1,0)+1,0))</f>
        <v/>
      </c>
      <c r="I32" s="88" t="str">
        <f>IF(G32="","",VLOOKUP(G32,競技csv!$F:$O,MATCH(I$2,競技csv!$1:$1,0)-MATCH("競技名",競技csv!$1:$1,0)+1,0))</f>
        <v/>
      </c>
      <c r="J32" s="89"/>
      <c r="K32" s="90"/>
      <c r="L32" s="91"/>
      <c r="M32" s="92"/>
      <c r="N32" s="88" t="str">
        <f>IF(M32="","",VLOOKUP(M32,競技csv!$F:$O,MATCH(N$2,競技csv!$1:$1,0)-MATCH("競技名",競技csv!$1:$1,0)+1,0))</f>
        <v/>
      </c>
      <c r="O32" s="88" t="str">
        <f>IF(M32="","",VLOOKUP(M32,競技csv!$F:$O,MATCH(O$2,競技csv!$1:$1,0)-MATCH("競技名",競技csv!$1:$1,0)+1,0))</f>
        <v/>
      </c>
      <c r="P32" s="89"/>
      <c r="Q32" s="90"/>
      <c r="R32" s="91"/>
      <c r="S32" s="94"/>
      <c r="T32" s="16" t="str">
        <f t="shared" si="2"/>
        <v/>
      </c>
      <c r="U32" s="18" t="str">
        <f t="shared" si="13"/>
        <v/>
      </c>
      <c r="V32" s="18" t="str">
        <f t="shared" si="13"/>
        <v/>
      </c>
      <c r="W32" s="16" t="str">
        <f t="shared" si="12"/>
        <v/>
      </c>
      <c r="X32" s="16">
        <f t="shared" si="4"/>
        <v>0</v>
      </c>
      <c r="Y32" s="16">
        <f t="shared" si="6"/>
        <v>0</v>
      </c>
      <c r="Z32" s="16">
        <f t="shared" si="7"/>
        <v>0</v>
      </c>
      <c r="AA32" s="16">
        <f t="shared" si="8"/>
        <v>0</v>
      </c>
      <c r="AB32" s="16">
        <f t="shared" si="9"/>
        <v>0</v>
      </c>
      <c r="AC32" s="16">
        <f t="shared" si="10"/>
        <v>0</v>
      </c>
      <c r="AD32" s="16" t="str" cm="1">
        <f t="array" aca="1" ref="AD32" ca="1">IF(W32="","",INDIRECT(ADDRESS(ROW(),MATCH(W32,$1:$1,0))))</f>
        <v/>
      </c>
    </row>
    <row r="33" spans="3:30" s="16" customFormat="1" ht="10.199999999999999" customHeight="1" x14ac:dyDescent="0.45">
      <c r="C33" s="93"/>
      <c r="D33" s="85"/>
      <c r="E33" s="86" t="str">
        <f t="shared" ca="1" si="0"/>
        <v/>
      </c>
      <c r="F33" s="87" t="str">
        <f t="shared" ca="1" si="1"/>
        <v/>
      </c>
      <c r="G33" s="92"/>
      <c r="H33" s="88" t="str">
        <f>IF(G33="","",VLOOKUP(G33,競技csv!$F:$O,MATCH(H$2,競技csv!$1:$1,0)-MATCH("競技名",競技csv!$1:$1,0)+1,0))</f>
        <v/>
      </c>
      <c r="I33" s="88" t="str">
        <f>IF(G33="","",VLOOKUP(G33,競技csv!$F:$O,MATCH(I$2,競技csv!$1:$1,0)-MATCH("競技名",競技csv!$1:$1,0)+1,0))</f>
        <v/>
      </c>
      <c r="J33" s="89"/>
      <c r="K33" s="90"/>
      <c r="L33" s="91"/>
      <c r="M33" s="92"/>
      <c r="N33" s="88" t="str">
        <f>IF(M33="","",VLOOKUP(M33,競技csv!$F:$O,MATCH(N$2,競技csv!$1:$1,0)-MATCH("競技名",競技csv!$1:$1,0)+1,0))</f>
        <v/>
      </c>
      <c r="O33" s="88" t="str">
        <f>IF(M33="","",VLOOKUP(M33,競技csv!$F:$O,MATCH(O$2,競技csv!$1:$1,0)-MATCH("競技名",競技csv!$1:$1,0)+1,0))</f>
        <v/>
      </c>
      <c r="P33" s="89"/>
      <c r="Q33" s="90"/>
      <c r="R33" s="91"/>
      <c r="S33" s="94"/>
      <c r="T33" s="16" t="str">
        <f t="shared" si="2"/>
        <v/>
      </c>
      <c r="U33" s="18" t="str">
        <f t="shared" si="13"/>
        <v/>
      </c>
      <c r="V33" s="18" t="str">
        <f t="shared" si="13"/>
        <v/>
      </c>
      <c r="W33" s="16" t="str">
        <f t="shared" si="12"/>
        <v/>
      </c>
      <c r="X33" s="16">
        <f t="shared" si="4"/>
        <v>0</v>
      </c>
      <c r="Y33" s="16">
        <f t="shared" si="6"/>
        <v>0</v>
      </c>
      <c r="Z33" s="16">
        <f t="shared" si="7"/>
        <v>0</v>
      </c>
      <c r="AA33" s="16">
        <f t="shared" si="8"/>
        <v>0</v>
      </c>
      <c r="AB33" s="16">
        <f t="shared" si="9"/>
        <v>0</v>
      </c>
      <c r="AC33" s="16">
        <f t="shared" si="10"/>
        <v>0</v>
      </c>
      <c r="AD33" s="16" t="str" cm="1">
        <f t="array" aca="1" ref="AD33" ca="1">IF(W33="","",INDIRECT(ADDRESS(ROW(),MATCH(W33,$1:$1,0))))</f>
        <v/>
      </c>
    </row>
    <row r="34" spans="3:30" s="16" customFormat="1" ht="10.199999999999999" customHeight="1" x14ac:dyDescent="0.45">
      <c r="C34" s="93"/>
      <c r="D34" s="85"/>
      <c r="E34" s="86" t="str">
        <f t="shared" ca="1" si="0"/>
        <v/>
      </c>
      <c r="F34" s="87" t="str">
        <f t="shared" ca="1" si="1"/>
        <v/>
      </c>
      <c r="G34" s="92"/>
      <c r="H34" s="88" t="str">
        <f>IF(G34="","",VLOOKUP(G34,競技csv!$F:$O,MATCH(H$2,競技csv!$1:$1,0)-MATCH("競技名",競技csv!$1:$1,0)+1,0))</f>
        <v/>
      </c>
      <c r="I34" s="88" t="str">
        <f>IF(G34="","",VLOOKUP(G34,競技csv!$F:$O,MATCH(I$2,競技csv!$1:$1,0)-MATCH("競技名",競技csv!$1:$1,0)+1,0))</f>
        <v/>
      </c>
      <c r="J34" s="89"/>
      <c r="K34" s="90"/>
      <c r="L34" s="91"/>
      <c r="M34" s="92"/>
      <c r="N34" s="88" t="str">
        <f>IF(M34="","",VLOOKUP(M34,競技csv!$F:$O,MATCH(N$2,競技csv!$1:$1,0)-MATCH("競技名",競技csv!$1:$1,0)+1,0))</f>
        <v/>
      </c>
      <c r="O34" s="88" t="str">
        <f>IF(M34="","",VLOOKUP(M34,競技csv!$F:$O,MATCH(O$2,競技csv!$1:$1,0)-MATCH("競技名",競技csv!$1:$1,0)+1,0))</f>
        <v/>
      </c>
      <c r="P34" s="89"/>
      <c r="Q34" s="90"/>
      <c r="R34" s="91"/>
      <c r="S34" s="94"/>
      <c r="T34" s="16" t="str">
        <f t="shared" si="2"/>
        <v/>
      </c>
      <c r="U34" s="18" t="str">
        <f t="shared" si="13"/>
        <v/>
      </c>
      <c r="V34" s="18" t="str">
        <f t="shared" si="13"/>
        <v/>
      </c>
      <c r="W34" s="16" t="str">
        <f t="shared" si="12"/>
        <v/>
      </c>
      <c r="X34" s="16">
        <f t="shared" si="4"/>
        <v>0</v>
      </c>
      <c r="Y34" s="16">
        <f t="shared" si="6"/>
        <v>0</v>
      </c>
      <c r="Z34" s="16">
        <f t="shared" si="7"/>
        <v>0</v>
      </c>
      <c r="AA34" s="16">
        <f t="shared" si="8"/>
        <v>0</v>
      </c>
      <c r="AB34" s="16">
        <f t="shared" si="9"/>
        <v>0</v>
      </c>
      <c r="AC34" s="16">
        <f t="shared" si="10"/>
        <v>0</v>
      </c>
      <c r="AD34" s="16" t="str" cm="1">
        <f t="array" aca="1" ref="AD34" ca="1">IF(W34="","",INDIRECT(ADDRESS(ROW(),MATCH(W34,$1:$1,0))))</f>
        <v/>
      </c>
    </row>
    <row r="35" spans="3:30" s="16" customFormat="1" ht="10.199999999999999" customHeight="1" x14ac:dyDescent="0.45">
      <c r="C35" s="93"/>
      <c r="D35" s="85"/>
      <c r="E35" s="86" t="str">
        <f t="shared" ref="E35:E62" ca="1" si="15">IF(ISERROR(VLOOKUP($D35,INDIRECT($C35&amp;"選手データ貼り付け!A:Z"),MATCH("姓",INDIRECT($C35&amp;"選手データ貼り付け!1:1"),0),0)),"",VLOOKUP($D35,INDIRECT($C35&amp;"選手データ貼り付け!A:Z"),MATCH("姓",INDIRECT($C35&amp;"選手データ貼り付け!1:1"),0),0)&amp;"　"&amp;VLOOKUP($D35,INDIRECT($C35&amp;"選手データ貼り付け!A:Z"),MATCH("名",INDIRECT($C35&amp;"選手データ貼り付け!1:1"),0),0))</f>
        <v/>
      </c>
      <c r="F35" s="87" t="str">
        <f t="shared" ref="F35:F62" ca="1" si="16">IF(ISERROR(VLOOKUP($D35,INDIRECT($C35&amp;"選手データ貼り付け!A:Z"),MATCH(F$2,INDIRECT($C35&amp;"選手データ貼り付け!1:1"),0),0)),"",VLOOKUP($D35,INDIRECT($C35&amp;"選手データ貼り付け!A:Z"),MATCH(F$2,INDIRECT($C35&amp;"選手データ貼り付け!1:1"),0),0))</f>
        <v/>
      </c>
      <c r="G35" s="92"/>
      <c r="H35" s="88" t="str">
        <f>IF(G35="","",VLOOKUP(G35,競技csv!$F:$O,MATCH(H$2,競技csv!$1:$1,0)-MATCH("競技名",競技csv!$1:$1,0)+1,0))</f>
        <v/>
      </c>
      <c r="I35" s="88" t="str">
        <f>IF(G35="","",VLOOKUP(G35,競技csv!$F:$O,MATCH(I$2,競技csv!$1:$1,0)-MATCH("競技名",競技csv!$1:$1,0)+1,0))</f>
        <v/>
      </c>
      <c r="J35" s="89"/>
      <c r="K35" s="90"/>
      <c r="L35" s="91"/>
      <c r="M35" s="92"/>
      <c r="N35" s="88" t="str">
        <f>IF(M35="","",VLOOKUP(M35,競技csv!$F:$O,MATCH(N$2,競技csv!$1:$1,0)-MATCH("競技名",競技csv!$1:$1,0)+1,0))</f>
        <v/>
      </c>
      <c r="O35" s="88" t="str">
        <f>IF(M35="","",VLOOKUP(M35,競技csv!$F:$O,MATCH(O$2,競技csv!$1:$1,0)-MATCH("競技名",競技csv!$1:$1,0)+1,0))</f>
        <v/>
      </c>
      <c r="P35" s="89"/>
      <c r="Q35" s="90"/>
      <c r="R35" s="91"/>
      <c r="S35" s="94"/>
      <c r="T35" s="16" t="str">
        <f t="shared" ref="T35:T62" si="17">IF($S35="","",IF(VLOOKUP($C35&amp;$S35,$P$65:$S$70,MATCH(T$2,$P$64:$S$64,0),0)=0,"",VLOOKUP($C35&amp;$S35,$P$65:$S$70,MATCH(T$2,$P$64:$S$64,0),0)))</f>
        <v/>
      </c>
      <c r="U35" s="18" t="str">
        <f t="shared" si="13"/>
        <v/>
      </c>
      <c r="V35" s="18" t="str">
        <f t="shared" si="13"/>
        <v/>
      </c>
      <c r="W35" s="16" t="str">
        <f t="shared" si="12"/>
        <v/>
      </c>
      <c r="X35" s="16">
        <f t="shared" ref="X35:X62" si="18">IF($W35=X$1,X34+1,X34)</f>
        <v>0</v>
      </c>
      <c r="Y35" s="16">
        <f t="shared" si="6"/>
        <v>0</v>
      </c>
      <c r="Z35" s="16">
        <f t="shared" si="7"/>
        <v>0</v>
      </c>
      <c r="AA35" s="16">
        <f t="shared" si="8"/>
        <v>0</v>
      </c>
      <c r="AB35" s="16">
        <f t="shared" si="9"/>
        <v>0</v>
      </c>
      <c r="AC35" s="16">
        <f t="shared" si="10"/>
        <v>0</v>
      </c>
      <c r="AD35" s="16" t="str" cm="1">
        <f t="array" aca="1" ref="AD35" ca="1">IF(W35="","",INDIRECT(ADDRESS(ROW(),MATCH(W35,$1:$1,0))))</f>
        <v/>
      </c>
    </row>
    <row r="36" spans="3:30" s="16" customFormat="1" ht="10.199999999999999" customHeight="1" x14ac:dyDescent="0.45">
      <c r="C36" s="93"/>
      <c r="D36" s="85"/>
      <c r="E36" s="86" t="str">
        <f t="shared" ca="1" si="15"/>
        <v/>
      </c>
      <c r="F36" s="87" t="str">
        <f t="shared" ca="1" si="16"/>
        <v/>
      </c>
      <c r="G36" s="92"/>
      <c r="H36" s="88" t="str">
        <f>IF(G36="","",VLOOKUP(G36,競技csv!$F:$O,MATCH(H$2,競技csv!$1:$1,0)-MATCH("競技名",競技csv!$1:$1,0)+1,0))</f>
        <v/>
      </c>
      <c r="I36" s="88" t="str">
        <f>IF(G36="","",VLOOKUP(G36,競技csv!$F:$O,MATCH(I$2,競技csv!$1:$1,0)-MATCH("競技名",競技csv!$1:$1,0)+1,0))</f>
        <v/>
      </c>
      <c r="J36" s="89"/>
      <c r="K36" s="90"/>
      <c r="L36" s="91"/>
      <c r="M36" s="92"/>
      <c r="N36" s="88" t="str">
        <f>IF(M36="","",VLOOKUP(M36,競技csv!$F:$O,MATCH(N$2,競技csv!$1:$1,0)-MATCH("競技名",競技csv!$1:$1,0)+1,0))</f>
        <v/>
      </c>
      <c r="O36" s="88" t="str">
        <f>IF(M36="","",VLOOKUP(M36,競技csv!$F:$O,MATCH(O$2,競技csv!$1:$1,0)-MATCH("競技名",競技csv!$1:$1,0)+1,0))</f>
        <v/>
      </c>
      <c r="P36" s="89"/>
      <c r="Q36" s="90"/>
      <c r="R36" s="91"/>
      <c r="S36" s="94"/>
      <c r="T36" s="16" t="str">
        <f t="shared" si="17"/>
        <v/>
      </c>
      <c r="U36" s="18" t="str">
        <f t="shared" si="13"/>
        <v/>
      </c>
      <c r="V36" s="18" t="str">
        <f t="shared" si="13"/>
        <v/>
      </c>
      <c r="W36" s="16" t="str">
        <f t="shared" si="12"/>
        <v/>
      </c>
      <c r="X36" s="16">
        <f t="shared" si="18"/>
        <v>0</v>
      </c>
      <c r="Y36" s="16">
        <f t="shared" si="6"/>
        <v>0</v>
      </c>
      <c r="Z36" s="16">
        <f t="shared" si="7"/>
        <v>0</v>
      </c>
      <c r="AA36" s="16">
        <f t="shared" si="8"/>
        <v>0</v>
      </c>
      <c r="AB36" s="16">
        <f t="shared" si="9"/>
        <v>0</v>
      </c>
      <c r="AC36" s="16">
        <f t="shared" si="10"/>
        <v>0</v>
      </c>
      <c r="AD36" s="16" t="str" cm="1">
        <f t="array" aca="1" ref="AD36" ca="1">IF(W36="","",INDIRECT(ADDRESS(ROW(),MATCH(W36,$1:$1,0))))</f>
        <v/>
      </c>
    </row>
    <row r="37" spans="3:30" s="16" customFormat="1" ht="10.199999999999999" customHeight="1" x14ac:dyDescent="0.45">
      <c r="C37" s="93"/>
      <c r="D37" s="85"/>
      <c r="E37" s="86" t="str">
        <f t="shared" ca="1" si="15"/>
        <v/>
      </c>
      <c r="F37" s="87" t="str">
        <f t="shared" ca="1" si="16"/>
        <v/>
      </c>
      <c r="G37" s="92"/>
      <c r="H37" s="88" t="str">
        <f>IF(G37="","",VLOOKUP(G37,競技csv!$F:$O,MATCH(H$2,競技csv!$1:$1,0)-MATCH("競技名",競技csv!$1:$1,0)+1,0))</f>
        <v/>
      </c>
      <c r="I37" s="88" t="str">
        <f>IF(G37="","",VLOOKUP(G37,競技csv!$F:$O,MATCH(I$2,競技csv!$1:$1,0)-MATCH("競技名",競技csv!$1:$1,0)+1,0))</f>
        <v/>
      </c>
      <c r="J37" s="89"/>
      <c r="K37" s="90"/>
      <c r="L37" s="91"/>
      <c r="M37" s="92"/>
      <c r="N37" s="88" t="str">
        <f>IF(M37="","",VLOOKUP(M37,競技csv!$F:$O,MATCH(N$2,競技csv!$1:$1,0)-MATCH("競技名",競技csv!$1:$1,0)+1,0))</f>
        <v/>
      </c>
      <c r="O37" s="88" t="str">
        <f>IF(M37="","",VLOOKUP(M37,競技csv!$F:$O,MATCH(O$2,競技csv!$1:$1,0)-MATCH("競技名",競技csv!$1:$1,0)+1,0))</f>
        <v/>
      </c>
      <c r="P37" s="89"/>
      <c r="Q37" s="90"/>
      <c r="R37" s="91"/>
      <c r="S37" s="94"/>
      <c r="T37" s="16" t="str">
        <f t="shared" si="17"/>
        <v/>
      </c>
      <c r="U37" s="18" t="str">
        <f t="shared" si="13"/>
        <v/>
      </c>
      <c r="V37" s="18" t="str">
        <f t="shared" si="13"/>
        <v/>
      </c>
      <c r="W37" s="16" t="str">
        <f t="shared" si="12"/>
        <v/>
      </c>
      <c r="X37" s="16">
        <f t="shared" si="18"/>
        <v>0</v>
      </c>
      <c r="Y37" s="16">
        <f t="shared" si="6"/>
        <v>0</v>
      </c>
      <c r="Z37" s="16">
        <f t="shared" si="7"/>
        <v>0</v>
      </c>
      <c r="AA37" s="16">
        <f t="shared" si="8"/>
        <v>0</v>
      </c>
      <c r="AB37" s="16">
        <f t="shared" si="9"/>
        <v>0</v>
      </c>
      <c r="AC37" s="16">
        <f t="shared" si="10"/>
        <v>0</v>
      </c>
      <c r="AD37" s="16" t="str" cm="1">
        <f t="array" aca="1" ref="AD37" ca="1">IF(W37="","",INDIRECT(ADDRESS(ROW(),MATCH(W37,$1:$1,0))))</f>
        <v/>
      </c>
    </row>
    <row r="38" spans="3:30" s="16" customFormat="1" ht="10.199999999999999" customHeight="1" x14ac:dyDescent="0.45">
      <c r="C38" s="93"/>
      <c r="D38" s="85"/>
      <c r="E38" s="86" t="str">
        <f t="shared" ca="1" si="15"/>
        <v/>
      </c>
      <c r="F38" s="87" t="str">
        <f t="shared" ca="1" si="16"/>
        <v/>
      </c>
      <c r="G38" s="92"/>
      <c r="H38" s="88" t="str">
        <f>IF(G38="","",VLOOKUP(G38,競技csv!$F:$O,MATCH(H$2,競技csv!$1:$1,0)-MATCH("競技名",競技csv!$1:$1,0)+1,0))</f>
        <v/>
      </c>
      <c r="I38" s="88" t="str">
        <f>IF(G38="","",VLOOKUP(G38,競技csv!$F:$O,MATCH(I$2,競技csv!$1:$1,0)-MATCH("競技名",競技csv!$1:$1,0)+1,0))</f>
        <v/>
      </c>
      <c r="J38" s="89"/>
      <c r="K38" s="90"/>
      <c r="L38" s="91"/>
      <c r="M38" s="92"/>
      <c r="N38" s="88" t="str">
        <f>IF(M38="","",VLOOKUP(M38,競技csv!$F:$O,MATCH(N$2,競技csv!$1:$1,0)-MATCH("競技名",競技csv!$1:$1,0)+1,0))</f>
        <v/>
      </c>
      <c r="O38" s="88" t="str">
        <f>IF(M38="","",VLOOKUP(M38,競技csv!$F:$O,MATCH(O$2,競技csv!$1:$1,0)-MATCH("競技名",競技csv!$1:$1,0)+1,0))</f>
        <v/>
      </c>
      <c r="P38" s="89"/>
      <c r="Q38" s="90"/>
      <c r="R38" s="91"/>
      <c r="S38" s="94"/>
      <c r="T38" s="16" t="str">
        <f t="shared" si="17"/>
        <v/>
      </c>
      <c r="U38" s="18" t="str">
        <f t="shared" si="13"/>
        <v/>
      </c>
      <c r="V38" s="18" t="str">
        <f t="shared" si="13"/>
        <v/>
      </c>
      <c r="W38" s="16" t="str">
        <f t="shared" si="12"/>
        <v/>
      </c>
      <c r="X38" s="16">
        <f t="shared" si="18"/>
        <v>0</v>
      </c>
      <c r="Y38" s="16">
        <f t="shared" si="6"/>
        <v>0</v>
      </c>
      <c r="Z38" s="16">
        <f t="shared" si="7"/>
        <v>0</v>
      </c>
      <c r="AA38" s="16">
        <f t="shared" si="8"/>
        <v>0</v>
      </c>
      <c r="AB38" s="16">
        <f t="shared" si="9"/>
        <v>0</v>
      </c>
      <c r="AC38" s="16">
        <f t="shared" si="10"/>
        <v>0</v>
      </c>
      <c r="AD38" s="16" t="str" cm="1">
        <f t="array" aca="1" ref="AD38" ca="1">IF(W38="","",INDIRECT(ADDRESS(ROW(),MATCH(W38,$1:$1,0))))</f>
        <v/>
      </c>
    </row>
    <row r="39" spans="3:30" s="16" customFormat="1" ht="10.199999999999999" customHeight="1" x14ac:dyDescent="0.45">
      <c r="C39" s="93"/>
      <c r="D39" s="85"/>
      <c r="E39" s="86" t="str">
        <f t="shared" ca="1" si="15"/>
        <v/>
      </c>
      <c r="F39" s="87" t="str">
        <f t="shared" ca="1" si="16"/>
        <v/>
      </c>
      <c r="G39" s="92"/>
      <c r="H39" s="88" t="str">
        <f>IF(G39="","",VLOOKUP(G39,競技csv!$F:$O,MATCH(H$2,競技csv!$1:$1,0)-MATCH("競技名",競技csv!$1:$1,0)+1,0))</f>
        <v/>
      </c>
      <c r="I39" s="88" t="str">
        <f>IF(G39="","",VLOOKUP(G39,競技csv!$F:$O,MATCH(I$2,競技csv!$1:$1,0)-MATCH("競技名",競技csv!$1:$1,0)+1,0))</f>
        <v/>
      </c>
      <c r="J39" s="89"/>
      <c r="K39" s="90"/>
      <c r="L39" s="91"/>
      <c r="M39" s="92"/>
      <c r="N39" s="88" t="str">
        <f>IF(M39="","",VLOOKUP(M39,競技csv!$F:$O,MATCH(N$2,競技csv!$1:$1,0)-MATCH("競技名",競技csv!$1:$1,0)+1,0))</f>
        <v/>
      </c>
      <c r="O39" s="88" t="str">
        <f>IF(M39="","",VLOOKUP(M39,競技csv!$F:$O,MATCH(O$2,競技csv!$1:$1,0)-MATCH("競技名",競技csv!$1:$1,0)+1,0))</f>
        <v/>
      </c>
      <c r="P39" s="89"/>
      <c r="Q39" s="90"/>
      <c r="R39" s="91"/>
      <c r="S39" s="94"/>
      <c r="T39" s="16" t="str">
        <f t="shared" si="17"/>
        <v/>
      </c>
      <c r="U39" s="18" t="str">
        <f t="shared" si="13"/>
        <v/>
      </c>
      <c r="V39" s="18" t="str">
        <f t="shared" si="13"/>
        <v/>
      </c>
      <c r="W39" s="16" t="str">
        <f t="shared" si="12"/>
        <v/>
      </c>
      <c r="X39" s="16">
        <f t="shared" si="18"/>
        <v>0</v>
      </c>
      <c r="Y39" s="16">
        <f t="shared" si="6"/>
        <v>0</v>
      </c>
      <c r="Z39" s="16">
        <f t="shared" si="7"/>
        <v>0</v>
      </c>
      <c r="AA39" s="16">
        <f t="shared" si="8"/>
        <v>0</v>
      </c>
      <c r="AB39" s="16">
        <f t="shared" si="9"/>
        <v>0</v>
      </c>
      <c r="AC39" s="16">
        <f t="shared" si="10"/>
        <v>0</v>
      </c>
      <c r="AD39" s="16" t="str" cm="1">
        <f t="array" aca="1" ref="AD39" ca="1">IF(W39="","",INDIRECT(ADDRESS(ROW(),MATCH(W39,$1:$1,0))))</f>
        <v/>
      </c>
    </row>
    <row r="40" spans="3:30" s="16" customFormat="1" ht="10.199999999999999" customHeight="1" x14ac:dyDescent="0.45">
      <c r="C40" s="93"/>
      <c r="D40" s="85"/>
      <c r="E40" s="86" t="str">
        <f t="shared" ca="1" si="15"/>
        <v/>
      </c>
      <c r="F40" s="87" t="str">
        <f t="shared" ca="1" si="16"/>
        <v/>
      </c>
      <c r="G40" s="92"/>
      <c r="H40" s="88" t="str">
        <f>IF(G40="","",VLOOKUP(G40,競技csv!$F:$O,MATCH(H$2,競技csv!$1:$1,0)-MATCH("競技名",競技csv!$1:$1,0)+1,0))</f>
        <v/>
      </c>
      <c r="I40" s="88" t="str">
        <f>IF(G40="","",VLOOKUP(G40,競技csv!$F:$O,MATCH(I$2,競技csv!$1:$1,0)-MATCH("競技名",競技csv!$1:$1,0)+1,0))</f>
        <v/>
      </c>
      <c r="J40" s="89"/>
      <c r="K40" s="90"/>
      <c r="L40" s="91"/>
      <c r="M40" s="92"/>
      <c r="N40" s="88" t="str">
        <f>IF(M40="","",VLOOKUP(M40,競技csv!$F:$O,MATCH(N$2,競技csv!$1:$1,0)-MATCH("競技名",競技csv!$1:$1,0)+1,0))</f>
        <v/>
      </c>
      <c r="O40" s="88" t="str">
        <f>IF(M40="","",VLOOKUP(M40,競技csv!$F:$O,MATCH(O$2,競技csv!$1:$1,0)-MATCH("競技名",競技csv!$1:$1,0)+1,0))</f>
        <v/>
      </c>
      <c r="P40" s="89"/>
      <c r="Q40" s="90"/>
      <c r="R40" s="91"/>
      <c r="S40" s="94"/>
      <c r="T40" s="16" t="str">
        <f t="shared" si="17"/>
        <v/>
      </c>
      <c r="U40" s="18" t="str">
        <f t="shared" si="13"/>
        <v/>
      </c>
      <c r="V40" s="18" t="str">
        <f t="shared" si="13"/>
        <v/>
      </c>
      <c r="W40" s="16" t="str">
        <f t="shared" si="12"/>
        <v/>
      </c>
      <c r="X40" s="16">
        <f t="shared" si="18"/>
        <v>0</v>
      </c>
      <c r="Y40" s="16">
        <f t="shared" si="6"/>
        <v>0</v>
      </c>
      <c r="Z40" s="16">
        <f t="shared" si="7"/>
        <v>0</v>
      </c>
      <c r="AA40" s="16">
        <f t="shared" si="8"/>
        <v>0</v>
      </c>
      <c r="AB40" s="16">
        <f t="shared" si="9"/>
        <v>0</v>
      </c>
      <c r="AC40" s="16">
        <f t="shared" si="10"/>
        <v>0</v>
      </c>
      <c r="AD40" s="16" t="str" cm="1">
        <f t="array" aca="1" ref="AD40" ca="1">IF(W40="","",INDIRECT(ADDRESS(ROW(),MATCH(W40,$1:$1,0))))</f>
        <v/>
      </c>
    </row>
    <row r="41" spans="3:30" s="16" customFormat="1" ht="10.199999999999999" customHeight="1" x14ac:dyDescent="0.45">
      <c r="C41" s="93"/>
      <c r="D41" s="85"/>
      <c r="E41" s="86" t="str">
        <f t="shared" ca="1" si="15"/>
        <v/>
      </c>
      <c r="F41" s="87" t="str">
        <f t="shared" ca="1" si="16"/>
        <v/>
      </c>
      <c r="G41" s="92"/>
      <c r="H41" s="88" t="str">
        <f>IF(G41="","",VLOOKUP(G41,競技csv!$F:$O,MATCH(H$2,競技csv!$1:$1,0)-MATCH("競技名",競技csv!$1:$1,0)+1,0))</f>
        <v/>
      </c>
      <c r="I41" s="88" t="str">
        <f>IF(G41="","",VLOOKUP(G41,競技csv!$F:$O,MATCH(I$2,競技csv!$1:$1,0)-MATCH("競技名",競技csv!$1:$1,0)+1,0))</f>
        <v/>
      </c>
      <c r="J41" s="89"/>
      <c r="K41" s="90"/>
      <c r="L41" s="91"/>
      <c r="M41" s="92"/>
      <c r="N41" s="88" t="str">
        <f>IF(M41="","",VLOOKUP(M41,競技csv!$F:$O,MATCH(N$2,競技csv!$1:$1,0)-MATCH("競技名",競技csv!$1:$1,0)+1,0))</f>
        <v/>
      </c>
      <c r="O41" s="88" t="str">
        <f>IF(M41="","",VLOOKUP(M41,競技csv!$F:$O,MATCH(O$2,競技csv!$1:$1,0)-MATCH("競技名",競技csv!$1:$1,0)+1,0))</f>
        <v/>
      </c>
      <c r="P41" s="89"/>
      <c r="Q41" s="90"/>
      <c r="R41" s="91"/>
      <c r="S41" s="94"/>
      <c r="T41" s="16" t="str">
        <f t="shared" si="17"/>
        <v/>
      </c>
      <c r="U41" s="18" t="str">
        <f t="shared" si="13"/>
        <v/>
      </c>
      <c r="V41" s="18" t="str">
        <f t="shared" si="13"/>
        <v/>
      </c>
      <c r="W41" s="16" t="str">
        <f t="shared" si="12"/>
        <v/>
      </c>
      <c r="X41" s="16">
        <f t="shared" si="18"/>
        <v>0</v>
      </c>
      <c r="Y41" s="16">
        <f t="shared" si="6"/>
        <v>0</v>
      </c>
      <c r="Z41" s="16">
        <f t="shared" si="7"/>
        <v>0</v>
      </c>
      <c r="AA41" s="16">
        <f t="shared" si="8"/>
        <v>0</v>
      </c>
      <c r="AB41" s="16">
        <f t="shared" si="9"/>
        <v>0</v>
      </c>
      <c r="AC41" s="16">
        <f t="shared" si="10"/>
        <v>0</v>
      </c>
      <c r="AD41" s="16" t="str" cm="1">
        <f t="array" aca="1" ref="AD41" ca="1">IF(W41="","",INDIRECT(ADDRESS(ROW(),MATCH(W41,$1:$1,0))))</f>
        <v/>
      </c>
    </row>
    <row r="42" spans="3:30" s="16" customFormat="1" ht="10.199999999999999" customHeight="1" x14ac:dyDescent="0.45">
      <c r="C42" s="93"/>
      <c r="D42" s="85"/>
      <c r="E42" s="86" t="str">
        <f t="shared" ca="1" si="15"/>
        <v/>
      </c>
      <c r="F42" s="87" t="str">
        <f t="shared" ca="1" si="16"/>
        <v/>
      </c>
      <c r="G42" s="92"/>
      <c r="H42" s="88" t="str">
        <f>IF(G42="","",VLOOKUP(G42,競技csv!$F:$O,MATCH(H$2,競技csv!$1:$1,0)-MATCH("競技名",競技csv!$1:$1,0)+1,0))</f>
        <v/>
      </c>
      <c r="I42" s="88" t="str">
        <f>IF(G42="","",VLOOKUP(G42,競技csv!$F:$O,MATCH(I$2,競技csv!$1:$1,0)-MATCH("競技名",競技csv!$1:$1,0)+1,0))</f>
        <v/>
      </c>
      <c r="J42" s="89"/>
      <c r="K42" s="90"/>
      <c r="L42" s="91"/>
      <c r="M42" s="92"/>
      <c r="N42" s="88" t="str">
        <f>IF(M42="","",VLOOKUP(M42,競技csv!$F:$O,MATCH(N$2,競技csv!$1:$1,0)-MATCH("競技名",競技csv!$1:$1,0)+1,0))</f>
        <v/>
      </c>
      <c r="O42" s="88" t="str">
        <f>IF(M42="","",VLOOKUP(M42,競技csv!$F:$O,MATCH(O$2,競技csv!$1:$1,0)-MATCH("競技名",競技csv!$1:$1,0)+1,0))</f>
        <v/>
      </c>
      <c r="P42" s="89"/>
      <c r="Q42" s="90"/>
      <c r="R42" s="91"/>
      <c r="S42" s="94"/>
      <c r="T42" s="16" t="str">
        <f t="shared" si="17"/>
        <v/>
      </c>
      <c r="U42" s="18" t="str">
        <f t="shared" si="13"/>
        <v/>
      </c>
      <c r="V42" s="18" t="str">
        <f t="shared" si="13"/>
        <v/>
      </c>
      <c r="W42" s="16" t="str">
        <f t="shared" si="12"/>
        <v/>
      </c>
      <c r="X42" s="16">
        <f t="shared" si="18"/>
        <v>0</v>
      </c>
      <c r="Y42" s="16">
        <f t="shared" si="6"/>
        <v>0</v>
      </c>
      <c r="Z42" s="16">
        <f t="shared" si="7"/>
        <v>0</v>
      </c>
      <c r="AA42" s="16">
        <f t="shared" si="8"/>
        <v>0</v>
      </c>
      <c r="AB42" s="16">
        <f t="shared" si="9"/>
        <v>0</v>
      </c>
      <c r="AC42" s="16">
        <f t="shared" si="10"/>
        <v>0</v>
      </c>
      <c r="AD42" s="16" t="str" cm="1">
        <f t="array" aca="1" ref="AD42" ca="1">IF(W42="","",INDIRECT(ADDRESS(ROW(),MATCH(W42,$1:$1,0))))</f>
        <v/>
      </c>
    </row>
    <row r="43" spans="3:30" s="16" customFormat="1" ht="10.199999999999999" customHeight="1" x14ac:dyDescent="0.45">
      <c r="C43" s="93"/>
      <c r="D43" s="85"/>
      <c r="E43" s="86" t="str">
        <f t="shared" ca="1" si="15"/>
        <v/>
      </c>
      <c r="F43" s="87" t="str">
        <f t="shared" ca="1" si="16"/>
        <v/>
      </c>
      <c r="G43" s="92"/>
      <c r="H43" s="88" t="str">
        <f>IF(G43="","",VLOOKUP(G43,競技csv!$F:$O,MATCH(H$2,競技csv!$1:$1,0)-MATCH("競技名",競技csv!$1:$1,0)+1,0))</f>
        <v/>
      </c>
      <c r="I43" s="88" t="str">
        <f>IF(G43="","",VLOOKUP(G43,競技csv!$F:$O,MATCH(I$2,競技csv!$1:$1,0)-MATCH("競技名",競技csv!$1:$1,0)+1,0))</f>
        <v/>
      </c>
      <c r="J43" s="89"/>
      <c r="K43" s="90"/>
      <c r="L43" s="91"/>
      <c r="M43" s="92"/>
      <c r="N43" s="88" t="str">
        <f>IF(M43="","",VLOOKUP(M43,競技csv!$F:$O,MATCH(N$2,競技csv!$1:$1,0)-MATCH("競技名",競技csv!$1:$1,0)+1,0))</f>
        <v/>
      </c>
      <c r="O43" s="88" t="str">
        <f>IF(M43="","",VLOOKUP(M43,競技csv!$F:$O,MATCH(O$2,競技csv!$1:$1,0)-MATCH("競技名",競技csv!$1:$1,0)+1,0))</f>
        <v/>
      </c>
      <c r="P43" s="89"/>
      <c r="Q43" s="90"/>
      <c r="R43" s="91"/>
      <c r="S43" s="94"/>
      <c r="T43" s="16" t="str">
        <f t="shared" si="17"/>
        <v/>
      </c>
      <c r="U43" s="18" t="str">
        <f t="shared" ref="U43:V62" si="19">IF($S43="","",VLOOKUP($C43&amp;$S43,$P$65:$S$70,MATCH(U$2,$P$64:$S$64,0),0))</f>
        <v/>
      </c>
      <c r="V43" s="18" t="str">
        <f t="shared" si="19"/>
        <v/>
      </c>
      <c r="W43" s="16" t="str">
        <f t="shared" ref="W43:W61" si="20">IF(S43="","",C43&amp;S43)</f>
        <v/>
      </c>
      <c r="X43" s="16">
        <f t="shared" si="18"/>
        <v>0</v>
      </c>
      <c r="Y43" s="16">
        <f t="shared" si="6"/>
        <v>0</v>
      </c>
      <c r="Z43" s="16">
        <f t="shared" si="7"/>
        <v>0</v>
      </c>
      <c r="AA43" s="16">
        <f t="shared" si="8"/>
        <v>0</v>
      </c>
      <c r="AB43" s="16">
        <f t="shared" si="9"/>
        <v>0</v>
      </c>
      <c r="AC43" s="16">
        <f t="shared" si="10"/>
        <v>0</v>
      </c>
      <c r="AD43" s="16" t="str" cm="1">
        <f t="array" aca="1" ref="AD43" ca="1">IF(W43="","",INDIRECT(ADDRESS(ROW(),MATCH(W43,$1:$1,0))))</f>
        <v/>
      </c>
    </row>
    <row r="44" spans="3:30" s="16" customFormat="1" ht="10.199999999999999" customHeight="1" x14ac:dyDescent="0.45">
      <c r="C44" s="93"/>
      <c r="D44" s="85"/>
      <c r="E44" s="86" t="str">
        <f t="shared" ca="1" si="15"/>
        <v/>
      </c>
      <c r="F44" s="87" t="str">
        <f t="shared" ca="1" si="16"/>
        <v/>
      </c>
      <c r="G44" s="92"/>
      <c r="H44" s="88" t="str">
        <f>IF(G44="","",VLOOKUP(G44,競技csv!$F:$O,MATCH(H$2,競技csv!$1:$1,0)-MATCH("競技名",競技csv!$1:$1,0)+1,0))</f>
        <v/>
      </c>
      <c r="I44" s="88" t="str">
        <f>IF(G44="","",VLOOKUP(G44,競技csv!$F:$O,MATCH(I$2,競技csv!$1:$1,0)-MATCH("競技名",競技csv!$1:$1,0)+1,0))</f>
        <v/>
      </c>
      <c r="J44" s="89"/>
      <c r="K44" s="90"/>
      <c r="L44" s="91"/>
      <c r="M44" s="92"/>
      <c r="N44" s="88" t="str">
        <f>IF(M44="","",VLOOKUP(M44,競技csv!$F:$O,MATCH(N$2,競技csv!$1:$1,0)-MATCH("競技名",競技csv!$1:$1,0)+1,0))</f>
        <v/>
      </c>
      <c r="O44" s="88" t="str">
        <f>IF(M44="","",VLOOKUP(M44,競技csv!$F:$O,MATCH(O$2,競技csv!$1:$1,0)-MATCH("競技名",競技csv!$1:$1,0)+1,0))</f>
        <v/>
      </c>
      <c r="P44" s="89"/>
      <c r="Q44" s="90"/>
      <c r="R44" s="91"/>
      <c r="S44" s="94"/>
      <c r="T44" s="16" t="str">
        <f t="shared" si="17"/>
        <v/>
      </c>
      <c r="U44" s="18" t="str">
        <f t="shared" si="19"/>
        <v/>
      </c>
      <c r="V44" s="18" t="str">
        <f t="shared" si="19"/>
        <v/>
      </c>
      <c r="W44" s="16" t="str">
        <f t="shared" si="20"/>
        <v/>
      </c>
      <c r="X44" s="16">
        <f t="shared" si="18"/>
        <v>0</v>
      </c>
      <c r="Y44" s="16">
        <f t="shared" si="6"/>
        <v>0</v>
      </c>
      <c r="Z44" s="16">
        <f t="shared" si="7"/>
        <v>0</v>
      </c>
      <c r="AA44" s="16">
        <f t="shared" si="8"/>
        <v>0</v>
      </c>
      <c r="AB44" s="16">
        <f t="shared" si="9"/>
        <v>0</v>
      </c>
      <c r="AC44" s="16">
        <f t="shared" si="10"/>
        <v>0</v>
      </c>
      <c r="AD44" s="16" t="str" cm="1">
        <f t="array" aca="1" ref="AD44" ca="1">IF(W44="","",INDIRECT(ADDRESS(ROW(),MATCH(W44,$1:$1,0))))</f>
        <v/>
      </c>
    </row>
    <row r="45" spans="3:30" s="16" customFormat="1" ht="10.199999999999999" customHeight="1" x14ac:dyDescent="0.45">
      <c r="C45" s="93"/>
      <c r="D45" s="85"/>
      <c r="E45" s="86" t="str">
        <f t="shared" ca="1" si="15"/>
        <v/>
      </c>
      <c r="F45" s="87" t="str">
        <f t="shared" ca="1" si="16"/>
        <v/>
      </c>
      <c r="G45" s="92"/>
      <c r="H45" s="88" t="str">
        <f>IF(G45="","",VLOOKUP(G45,競技csv!$F:$O,MATCH(H$2,競技csv!$1:$1,0)-MATCH("競技名",競技csv!$1:$1,0)+1,0))</f>
        <v/>
      </c>
      <c r="I45" s="88" t="str">
        <f>IF(G45="","",VLOOKUP(G45,競技csv!$F:$O,MATCH(I$2,競技csv!$1:$1,0)-MATCH("競技名",競技csv!$1:$1,0)+1,0))</f>
        <v/>
      </c>
      <c r="J45" s="89"/>
      <c r="K45" s="90"/>
      <c r="L45" s="91"/>
      <c r="M45" s="92"/>
      <c r="N45" s="88" t="str">
        <f>IF(M45="","",VLOOKUP(M45,競技csv!$F:$O,MATCH(N$2,競技csv!$1:$1,0)-MATCH("競技名",競技csv!$1:$1,0)+1,0))</f>
        <v/>
      </c>
      <c r="O45" s="88" t="str">
        <f>IF(M45="","",VLOOKUP(M45,競技csv!$F:$O,MATCH(O$2,競技csv!$1:$1,0)-MATCH("競技名",競技csv!$1:$1,0)+1,0))</f>
        <v/>
      </c>
      <c r="P45" s="89"/>
      <c r="Q45" s="90"/>
      <c r="R45" s="91"/>
      <c r="S45" s="94"/>
      <c r="T45" s="16" t="str">
        <f t="shared" si="17"/>
        <v/>
      </c>
      <c r="U45" s="18" t="str">
        <f t="shared" si="19"/>
        <v/>
      </c>
      <c r="V45" s="18" t="str">
        <f t="shared" si="19"/>
        <v/>
      </c>
      <c r="W45" s="16" t="str">
        <f t="shared" si="20"/>
        <v/>
      </c>
      <c r="X45" s="16">
        <f t="shared" si="18"/>
        <v>0</v>
      </c>
      <c r="Y45" s="16">
        <f t="shared" si="6"/>
        <v>0</v>
      </c>
      <c r="Z45" s="16">
        <f t="shared" si="7"/>
        <v>0</v>
      </c>
      <c r="AA45" s="16">
        <f t="shared" si="8"/>
        <v>0</v>
      </c>
      <c r="AB45" s="16">
        <f t="shared" si="9"/>
        <v>0</v>
      </c>
      <c r="AC45" s="16">
        <f t="shared" si="10"/>
        <v>0</v>
      </c>
      <c r="AD45" s="16" t="str" cm="1">
        <f t="array" aca="1" ref="AD45" ca="1">IF(W45="","",INDIRECT(ADDRESS(ROW(),MATCH(W45,$1:$1,0))))</f>
        <v/>
      </c>
    </row>
    <row r="46" spans="3:30" s="16" customFormat="1" ht="10.199999999999999" customHeight="1" x14ac:dyDescent="0.45">
      <c r="C46" s="93"/>
      <c r="D46" s="85"/>
      <c r="E46" s="86" t="str">
        <f t="shared" ca="1" si="15"/>
        <v/>
      </c>
      <c r="F46" s="87" t="str">
        <f t="shared" ca="1" si="16"/>
        <v/>
      </c>
      <c r="G46" s="92"/>
      <c r="H46" s="88" t="str">
        <f>IF(G46="","",VLOOKUP(G46,競技csv!$F:$O,MATCH(H$2,競技csv!$1:$1,0)-MATCH("競技名",競技csv!$1:$1,0)+1,0))</f>
        <v/>
      </c>
      <c r="I46" s="88" t="str">
        <f>IF(G46="","",VLOOKUP(G46,競技csv!$F:$O,MATCH(I$2,競技csv!$1:$1,0)-MATCH("競技名",競技csv!$1:$1,0)+1,0))</f>
        <v/>
      </c>
      <c r="J46" s="89"/>
      <c r="K46" s="90"/>
      <c r="L46" s="91"/>
      <c r="M46" s="92"/>
      <c r="N46" s="88" t="str">
        <f>IF(M46="","",VLOOKUP(M46,競技csv!$F:$O,MATCH(N$2,競技csv!$1:$1,0)-MATCH("競技名",競技csv!$1:$1,0)+1,0))</f>
        <v/>
      </c>
      <c r="O46" s="88" t="str">
        <f>IF(M46="","",VLOOKUP(M46,競技csv!$F:$O,MATCH(O$2,競技csv!$1:$1,0)-MATCH("競技名",競技csv!$1:$1,0)+1,0))</f>
        <v/>
      </c>
      <c r="P46" s="89"/>
      <c r="Q46" s="90"/>
      <c r="R46" s="91"/>
      <c r="S46" s="94"/>
      <c r="T46" s="16" t="str">
        <f t="shared" si="17"/>
        <v/>
      </c>
      <c r="U46" s="18" t="str">
        <f t="shared" si="19"/>
        <v/>
      </c>
      <c r="V46" s="18" t="str">
        <f t="shared" si="19"/>
        <v/>
      </c>
      <c r="W46" s="16" t="str">
        <f t="shared" si="20"/>
        <v/>
      </c>
      <c r="X46" s="16">
        <f t="shared" si="18"/>
        <v>0</v>
      </c>
      <c r="Y46" s="16">
        <f t="shared" si="6"/>
        <v>0</v>
      </c>
      <c r="Z46" s="16">
        <f t="shared" si="7"/>
        <v>0</v>
      </c>
      <c r="AA46" s="16">
        <f t="shared" si="8"/>
        <v>0</v>
      </c>
      <c r="AB46" s="16">
        <f t="shared" si="9"/>
        <v>0</v>
      </c>
      <c r="AC46" s="16">
        <f t="shared" si="10"/>
        <v>0</v>
      </c>
      <c r="AD46" s="16" t="str" cm="1">
        <f t="array" aca="1" ref="AD46" ca="1">IF(W46="","",INDIRECT(ADDRESS(ROW(),MATCH(W46,$1:$1,0))))</f>
        <v/>
      </c>
    </row>
    <row r="47" spans="3:30" s="16" customFormat="1" ht="10.199999999999999" customHeight="1" x14ac:dyDescent="0.45">
      <c r="C47" s="93"/>
      <c r="D47" s="85"/>
      <c r="E47" s="86" t="str">
        <f t="shared" ca="1" si="15"/>
        <v/>
      </c>
      <c r="F47" s="87" t="str">
        <f t="shared" ca="1" si="16"/>
        <v/>
      </c>
      <c r="G47" s="92"/>
      <c r="H47" s="88" t="str">
        <f>IF(G47="","",VLOOKUP(G47,競技csv!$F:$O,MATCH(H$2,競技csv!$1:$1,0)-MATCH("競技名",競技csv!$1:$1,0)+1,0))</f>
        <v/>
      </c>
      <c r="I47" s="88" t="str">
        <f>IF(G47="","",VLOOKUP(G47,競技csv!$F:$O,MATCH(I$2,競技csv!$1:$1,0)-MATCH("競技名",競技csv!$1:$1,0)+1,0))</f>
        <v/>
      </c>
      <c r="J47" s="89"/>
      <c r="K47" s="90"/>
      <c r="L47" s="91"/>
      <c r="M47" s="92"/>
      <c r="N47" s="88" t="str">
        <f>IF(M47="","",VLOOKUP(M47,競技csv!$F:$O,MATCH(N$2,競技csv!$1:$1,0)-MATCH("競技名",競技csv!$1:$1,0)+1,0))</f>
        <v/>
      </c>
      <c r="O47" s="88" t="str">
        <f>IF(M47="","",VLOOKUP(M47,競技csv!$F:$O,MATCH(O$2,競技csv!$1:$1,0)-MATCH("競技名",競技csv!$1:$1,0)+1,0))</f>
        <v/>
      </c>
      <c r="P47" s="89"/>
      <c r="Q47" s="90"/>
      <c r="R47" s="91"/>
      <c r="S47" s="94"/>
      <c r="T47" s="16" t="str">
        <f t="shared" si="17"/>
        <v/>
      </c>
      <c r="U47" s="18" t="str">
        <f t="shared" si="19"/>
        <v/>
      </c>
      <c r="V47" s="18" t="str">
        <f t="shared" si="19"/>
        <v/>
      </c>
      <c r="W47" s="16" t="str">
        <f t="shared" si="20"/>
        <v/>
      </c>
      <c r="X47" s="16">
        <f t="shared" si="18"/>
        <v>0</v>
      </c>
      <c r="Y47" s="16">
        <f t="shared" si="6"/>
        <v>0</v>
      </c>
      <c r="Z47" s="16">
        <f t="shared" si="7"/>
        <v>0</v>
      </c>
      <c r="AA47" s="16">
        <f t="shared" si="8"/>
        <v>0</v>
      </c>
      <c r="AB47" s="16">
        <f t="shared" si="9"/>
        <v>0</v>
      </c>
      <c r="AC47" s="16">
        <f t="shared" si="10"/>
        <v>0</v>
      </c>
      <c r="AD47" s="16" t="str" cm="1">
        <f t="array" aca="1" ref="AD47" ca="1">IF(W47="","",INDIRECT(ADDRESS(ROW(),MATCH(W47,$1:$1,0))))</f>
        <v/>
      </c>
    </row>
    <row r="48" spans="3:30" s="16" customFormat="1" ht="10.199999999999999" customHeight="1" x14ac:dyDescent="0.45">
      <c r="C48" s="93"/>
      <c r="D48" s="85"/>
      <c r="E48" s="86" t="str">
        <f t="shared" ca="1" si="15"/>
        <v/>
      </c>
      <c r="F48" s="87" t="str">
        <f t="shared" ca="1" si="16"/>
        <v/>
      </c>
      <c r="G48" s="92"/>
      <c r="H48" s="88" t="str">
        <f>IF(G48="","",VLOOKUP(G48,競技csv!$F:$O,MATCH(H$2,競技csv!$1:$1,0)-MATCH("競技名",競技csv!$1:$1,0)+1,0))</f>
        <v/>
      </c>
      <c r="I48" s="88" t="str">
        <f>IF(G48="","",VLOOKUP(G48,競技csv!$F:$O,MATCH(I$2,競技csv!$1:$1,0)-MATCH("競技名",競技csv!$1:$1,0)+1,0))</f>
        <v/>
      </c>
      <c r="J48" s="89"/>
      <c r="K48" s="90"/>
      <c r="L48" s="91"/>
      <c r="M48" s="92"/>
      <c r="N48" s="88" t="str">
        <f>IF(M48="","",VLOOKUP(M48,競技csv!$F:$O,MATCH(N$2,競技csv!$1:$1,0)-MATCH("競技名",競技csv!$1:$1,0)+1,0))</f>
        <v/>
      </c>
      <c r="O48" s="88" t="str">
        <f>IF(M48="","",VLOOKUP(M48,競技csv!$F:$O,MATCH(O$2,競技csv!$1:$1,0)-MATCH("競技名",競技csv!$1:$1,0)+1,0))</f>
        <v/>
      </c>
      <c r="P48" s="89"/>
      <c r="Q48" s="90"/>
      <c r="R48" s="91"/>
      <c r="S48" s="94"/>
      <c r="T48" s="16" t="str">
        <f t="shared" si="17"/>
        <v/>
      </c>
      <c r="U48" s="18" t="str">
        <f t="shared" si="19"/>
        <v/>
      </c>
      <c r="V48" s="18" t="str">
        <f t="shared" si="19"/>
        <v/>
      </c>
      <c r="W48" s="16" t="str">
        <f t="shared" si="20"/>
        <v/>
      </c>
      <c r="X48" s="16">
        <f t="shared" ref="X48:AC48" si="21">IF($W48=X$1,X47+1,X47)</f>
        <v>0</v>
      </c>
      <c r="Y48" s="16">
        <f t="shared" si="21"/>
        <v>0</v>
      </c>
      <c r="Z48" s="16">
        <f t="shared" si="21"/>
        <v>0</v>
      </c>
      <c r="AA48" s="16">
        <f t="shared" si="21"/>
        <v>0</v>
      </c>
      <c r="AB48" s="16">
        <f t="shared" si="21"/>
        <v>0</v>
      </c>
      <c r="AC48" s="16">
        <f t="shared" si="21"/>
        <v>0</v>
      </c>
      <c r="AD48" s="16" t="str" cm="1">
        <f t="array" aca="1" ref="AD48" ca="1">IF(W48="","",INDIRECT(ADDRESS(ROW(),MATCH(W48,$1:$1,0))))</f>
        <v/>
      </c>
    </row>
    <row r="49" spans="3:30" s="16" customFormat="1" ht="10.199999999999999" customHeight="1" x14ac:dyDescent="0.45">
      <c r="C49" s="93"/>
      <c r="D49" s="85"/>
      <c r="E49" s="86" t="str">
        <f t="shared" ca="1" si="15"/>
        <v/>
      </c>
      <c r="F49" s="87" t="str">
        <f t="shared" ca="1" si="16"/>
        <v/>
      </c>
      <c r="G49" s="92"/>
      <c r="H49" s="88" t="str">
        <f>IF(G49="","",VLOOKUP(G49,競技csv!$F:$O,MATCH(H$2,競技csv!$1:$1,0)-MATCH("競技名",競技csv!$1:$1,0)+1,0))</f>
        <v/>
      </c>
      <c r="I49" s="88" t="str">
        <f>IF(G49="","",VLOOKUP(G49,競技csv!$F:$O,MATCH(I$2,競技csv!$1:$1,0)-MATCH("競技名",競技csv!$1:$1,0)+1,0))</f>
        <v/>
      </c>
      <c r="J49" s="89"/>
      <c r="K49" s="90"/>
      <c r="L49" s="91"/>
      <c r="M49" s="92"/>
      <c r="N49" s="88" t="str">
        <f>IF(M49="","",VLOOKUP(M49,競技csv!$F:$O,MATCH(N$2,競技csv!$1:$1,0)-MATCH("競技名",競技csv!$1:$1,0)+1,0))</f>
        <v/>
      </c>
      <c r="O49" s="88" t="str">
        <f>IF(M49="","",VLOOKUP(M49,競技csv!$F:$O,MATCH(O$2,競技csv!$1:$1,0)-MATCH("競技名",競技csv!$1:$1,0)+1,0))</f>
        <v/>
      </c>
      <c r="P49" s="89"/>
      <c r="Q49" s="90"/>
      <c r="R49" s="91"/>
      <c r="S49" s="94"/>
      <c r="T49" s="16" t="str">
        <f t="shared" si="17"/>
        <v/>
      </c>
      <c r="U49" s="18" t="str">
        <f t="shared" si="19"/>
        <v/>
      </c>
      <c r="V49" s="18" t="str">
        <f t="shared" si="19"/>
        <v/>
      </c>
      <c r="W49" s="16" t="str">
        <f t="shared" si="20"/>
        <v/>
      </c>
      <c r="X49" s="16">
        <f t="shared" si="18"/>
        <v>0</v>
      </c>
      <c r="Y49" s="16">
        <f t="shared" si="6"/>
        <v>0</v>
      </c>
      <c r="Z49" s="16">
        <f t="shared" si="7"/>
        <v>0</v>
      </c>
      <c r="AA49" s="16">
        <f t="shared" si="8"/>
        <v>0</v>
      </c>
      <c r="AB49" s="16">
        <f t="shared" si="9"/>
        <v>0</v>
      </c>
      <c r="AC49" s="16">
        <f t="shared" si="10"/>
        <v>0</v>
      </c>
      <c r="AD49" s="16" t="str" cm="1">
        <f t="array" aca="1" ref="AD49" ca="1">IF(W49="","",INDIRECT(ADDRESS(ROW(),MATCH(W49,$1:$1,0))))</f>
        <v/>
      </c>
    </row>
    <row r="50" spans="3:30" s="16" customFormat="1" ht="10.199999999999999" customHeight="1" x14ac:dyDescent="0.45">
      <c r="C50" s="93"/>
      <c r="D50" s="85"/>
      <c r="E50" s="86" t="str">
        <f t="shared" ca="1" si="15"/>
        <v/>
      </c>
      <c r="F50" s="87" t="str">
        <f t="shared" ca="1" si="16"/>
        <v/>
      </c>
      <c r="G50" s="92"/>
      <c r="H50" s="88" t="str">
        <f>IF(G50="","",VLOOKUP(G50,競技csv!$F:$O,MATCH(H$2,競技csv!$1:$1,0)-MATCH("競技名",競技csv!$1:$1,0)+1,0))</f>
        <v/>
      </c>
      <c r="I50" s="88" t="str">
        <f>IF(G50="","",VLOOKUP(G50,競技csv!$F:$O,MATCH(I$2,競技csv!$1:$1,0)-MATCH("競技名",競技csv!$1:$1,0)+1,0))</f>
        <v/>
      </c>
      <c r="J50" s="89"/>
      <c r="K50" s="90"/>
      <c r="L50" s="91"/>
      <c r="M50" s="92"/>
      <c r="N50" s="88" t="str">
        <f>IF(M50="","",VLOOKUP(M50,競技csv!$F:$O,MATCH(N$2,競技csv!$1:$1,0)-MATCH("競技名",競技csv!$1:$1,0)+1,0))</f>
        <v/>
      </c>
      <c r="O50" s="88" t="str">
        <f>IF(M50="","",VLOOKUP(M50,競技csv!$F:$O,MATCH(O$2,競技csv!$1:$1,0)-MATCH("競技名",競技csv!$1:$1,0)+1,0))</f>
        <v/>
      </c>
      <c r="P50" s="89"/>
      <c r="Q50" s="90"/>
      <c r="R50" s="91"/>
      <c r="S50" s="94"/>
      <c r="T50" s="16" t="str">
        <f t="shared" si="17"/>
        <v/>
      </c>
      <c r="U50" s="18" t="str">
        <f t="shared" si="19"/>
        <v/>
      </c>
      <c r="V50" s="18" t="str">
        <f t="shared" si="19"/>
        <v/>
      </c>
      <c r="W50" s="16" t="str">
        <f t="shared" si="20"/>
        <v/>
      </c>
      <c r="X50" s="16">
        <f t="shared" si="18"/>
        <v>0</v>
      </c>
      <c r="Y50" s="16">
        <f t="shared" si="6"/>
        <v>0</v>
      </c>
      <c r="Z50" s="16">
        <f t="shared" si="7"/>
        <v>0</v>
      </c>
      <c r="AA50" s="16">
        <f t="shared" si="8"/>
        <v>0</v>
      </c>
      <c r="AB50" s="16">
        <f t="shared" si="9"/>
        <v>0</v>
      </c>
      <c r="AC50" s="16">
        <f t="shared" si="10"/>
        <v>0</v>
      </c>
      <c r="AD50" s="16" t="str" cm="1">
        <f t="array" aca="1" ref="AD50" ca="1">IF(W50="","",INDIRECT(ADDRESS(ROW(),MATCH(W50,$1:$1,0))))</f>
        <v/>
      </c>
    </row>
    <row r="51" spans="3:30" s="16" customFormat="1" ht="10.199999999999999" customHeight="1" x14ac:dyDescent="0.45">
      <c r="C51" s="93"/>
      <c r="D51" s="85"/>
      <c r="E51" s="86" t="str">
        <f t="shared" ca="1" si="15"/>
        <v/>
      </c>
      <c r="F51" s="87" t="str">
        <f t="shared" ca="1" si="16"/>
        <v/>
      </c>
      <c r="G51" s="92"/>
      <c r="H51" s="88" t="str">
        <f>IF(G51="","",VLOOKUP(G51,競技csv!$F:$O,MATCH(H$2,競技csv!$1:$1,0)-MATCH("競技名",競技csv!$1:$1,0)+1,0))</f>
        <v/>
      </c>
      <c r="I51" s="88" t="str">
        <f>IF(G51="","",VLOOKUP(G51,競技csv!$F:$O,MATCH(I$2,競技csv!$1:$1,0)-MATCH("競技名",競技csv!$1:$1,0)+1,0))</f>
        <v/>
      </c>
      <c r="J51" s="89"/>
      <c r="K51" s="90"/>
      <c r="L51" s="91"/>
      <c r="M51" s="92"/>
      <c r="N51" s="88" t="str">
        <f>IF(M51="","",VLOOKUP(M51,競技csv!$F:$O,MATCH(N$2,競技csv!$1:$1,0)-MATCH("競技名",競技csv!$1:$1,0)+1,0))</f>
        <v/>
      </c>
      <c r="O51" s="88" t="str">
        <f>IF(M51="","",VLOOKUP(M51,競技csv!$F:$O,MATCH(O$2,競技csv!$1:$1,0)-MATCH("競技名",競技csv!$1:$1,0)+1,0))</f>
        <v/>
      </c>
      <c r="P51" s="89"/>
      <c r="Q51" s="90"/>
      <c r="R51" s="91"/>
      <c r="S51" s="94"/>
      <c r="T51" s="16" t="str">
        <f t="shared" si="17"/>
        <v/>
      </c>
      <c r="U51" s="18" t="str">
        <f t="shared" si="19"/>
        <v/>
      </c>
      <c r="V51" s="18" t="str">
        <f t="shared" si="19"/>
        <v/>
      </c>
      <c r="W51" s="16" t="str">
        <f t="shared" si="20"/>
        <v/>
      </c>
      <c r="X51" s="16">
        <f t="shared" si="18"/>
        <v>0</v>
      </c>
      <c r="Y51" s="16">
        <f t="shared" si="6"/>
        <v>0</v>
      </c>
      <c r="Z51" s="16">
        <f t="shared" si="7"/>
        <v>0</v>
      </c>
      <c r="AA51" s="16">
        <f t="shared" si="8"/>
        <v>0</v>
      </c>
      <c r="AB51" s="16">
        <f t="shared" si="9"/>
        <v>0</v>
      </c>
      <c r="AC51" s="16">
        <f t="shared" si="10"/>
        <v>0</v>
      </c>
      <c r="AD51" s="16" t="str" cm="1">
        <f t="array" aca="1" ref="AD51" ca="1">IF(W51="","",INDIRECT(ADDRESS(ROW(),MATCH(W51,$1:$1,0))))</f>
        <v/>
      </c>
    </row>
    <row r="52" spans="3:30" s="16" customFormat="1" ht="10.199999999999999" customHeight="1" x14ac:dyDescent="0.45">
      <c r="C52" s="93"/>
      <c r="D52" s="85"/>
      <c r="E52" s="86" t="str">
        <f t="shared" ca="1" si="15"/>
        <v/>
      </c>
      <c r="F52" s="87" t="str">
        <f t="shared" ca="1" si="16"/>
        <v/>
      </c>
      <c r="G52" s="92"/>
      <c r="H52" s="88" t="str">
        <f>IF(G52="","",VLOOKUP(G52,競技csv!$F:$O,MATCH(H$2,競技csv!$1:$1,0)-MATCH("競技名",競技csv!$1:$1,0)+1,0))</f>
        <v/>
      </c>
      <c r="I52" s="88" t="str">
        <f>IF(G52="","",VLOOKUP(G52,競技csv!$F:$O,MATCH(I$2,競技csv!$1:$1,0)-MATCH("競技名",競技csv!$1:$1,0)+1,0))</f>
        <v/>
      </c>
      <c r="J52" s="89"/>
      <c r="K52" s="90"/>
      <c r="L52" s="91"/>
      <c r="M52" s="92"/>
      <c r="N52" s="88" t="str">
        <f>IF(M52="","",VLOOKUP(M52,競技csv!$F:$O,MATCH(N$2,競技csv!$1:$1,0)-MATCH("競技名",競技csv!$1:$1,0)+1,0))</f>
        <v/>
      </c>
      <c r="O52" s="88" t="str">
        <f>IF(M52="","",VLOOKUP(M52,競技csv!$F:$O,MATCH(O$2,競技csv!$1:$1,0)-MATCH("競技名",競技csv!$1:$1,0)+1,0))</f>
        <v/>
      </c>
      <c r="P52" s="89"/>
      <c r="Q52" s="90"/>
      <c r="R52" s="91"/>
      <c r="S52" s="94"/>
      <c r="T52" s="16" t="str">
        <f t="shared" si="17"/>
        <v/>
      </c>
      <c r="U52" s="18" t="str">
        <f t="shared" si="19"/>
        <v/>
      </c>
      <c r="V52" s="18" t="str">
        <f t="shared" si="19"/>
        <v/>
      </c>
      <c r="W52" s="16" t="str">
        <f t="shared" si="20"/>
        <v/>
      </c>
      <c r="X52" s="16">
        <f t="shared" si="18"/>
        <v>0</v>
      </c>
      <c r="Y52" s="16">
        <f t="shared" si="6"/>
        <v>0</v>
      </c>
      <c r="Z52" s="16">
        <f t="shared" si="7"/>
        <v>0</v>
      </c>
      <c r="AA52" s="16">
        <f t="shared" si="8"/>
        <v>0</v>
      </c>
      <c r="AB52" s="16">
        <f t="shared" si="9"/>
        <v>0</v>
      </c>
      <c r="AC52" s="16">
        <f t="shared" si="10"/>
        <v>0</v>
      </c>
      <c r="AD52" s="16" t="str" cm="1">
        <f t="array" aca="1" ref="AD52" ca="1">IF(W52="","",INDIRECT(ADDRESS(ROW(),MATCH(W52,$1:$1,0))))</f>
        <v/>
      </c>
    </row>
    <row r="53" spans="3:30" s="16" customFormat="1" ht="10.199999999999999" customHeight="1" x14ac:dyDescent="0.45">
      <c r="C53" s="93"/>
      <c r="D53" s="85"/>
      <c r="E53" s="86" t="str">
        <f t="shared" ca="1" si="15"/>
        <v/>
      </c>
      <c r="F53" s="87" t="str">
        <f t="shared" ca="1" si="16"/>
        <v/>
      </c>
      <c r="G53" s="92"/>
      <c r="H53" s="88" t="str">
        <f>IF(G53="","",VLOOKUP(G53,競技csv!$F:$O,MATCH(H$2,競技csv!$1:$1,0)-MATCH("競技名",競技csv!$1:$1,0)+1,0))</f>
        <v/>
      </c>
      <c r="I53" s="88" t="str">
        <f>IF(G53="","",VLOOKUP(G53,競技csv!$F:$O,MATCH(I$2,競技csv!$1:$1,0)-MATCH("競技名",競技csv!$1:$1,0)+1,0))</f>
        <v/>
      </c>
      <c r="J53" s="89"/>
      <c r="K53" s="90"/>
      <c r="L53" s="91"/>
      <c r="M53" s="92"/>
      <c r="N53" s="88" t="str">
        <f>IF(M53="","",VLOOKUP(M53,競技csv!$F:$O,MATCH(N$2,競技csv!$1:$1,0)-MATCH("競技名",競技csv!$1:$1,0)+1,0))</f>
        <v/>
      </c>
      <c r="O53" s="88" t="str">
        <f>IF(M53="","",VLOOKUP(M53,競技csv!$F:$O,MATCH(O$2,競技csv!$1:$1,0)-MATCH("競技名",競技csv!$1:$1,0)+1,0))</f>
        <v/>
      </c>
      <c r="P53" s="89"/>
      <c r="Q53" s="90"/>
      <c r="R53" s="91"/>
      <c r="S53" s="94"/>
      <c r="T53" s="16" t="str">
        <f t="shared" si="17"/>
        <v/>
      </c>
      <c r="U53" s="18" t="str">
        <f t="shared" si="19"/>
        <v/>
      </c>
      <c r="V53" s="18" t="str">
        <f t="shared" si="19"/>
        <v/>
      </c>
      <c r="W53" s="16" t="str">
        <f t="shared" si="20"/>
        <v/>
      </c>
      <c r="X53" s="16">
        <f t="shared" si="18"/>
        <v>0</v>
      </c>
      <c r="Y53" s="16">
        <f t="shared" si="6"/>
        <v>0</v>
      </c>
      <c r="Z53" s="16">
        <f t="shared" si="7"/>
        <v>0</v>
      </c>
      <c r="AA53" s="16">
        <f t="shared" si="8"/>
        <v>0</v>
      </c>
      <c r="AB53" s="16">
        <f t="shared" si="9"/>
        <v>0</v>
      </c>
      <c r="AC53" s="16">
        <f t="shared" si="10"/>
        <v>0</v>
      </c>
      <c r="AD53" s="16" t="str" cm="1">
        <f t="array" aca="1" ref="AD53" ca="1">IF(W53="","",INDIRECT(ADDRESS(ROW(),MATCH(W53,$1:$1,0))))</f>
        <v/>
      </c>
    </row>
    <row r="54" spans="3:30" s="16" customFormat="1" ht="10.199999999999999" customHeight="1" x14ac:dyDescent="0.45">
      <c r="C54" s="93"/>
      <c r="D54" s="85"/>
      <c r="E54" s="86" t="str">
        <f t="shared" ca="1" si="15"/>
        <v/>
      </c>
      <c r="F54" s="87" t="str">
        <f t="shared" ca="1" si="16"/>
        <v/>
      </c>
      <c r="G54" s="92"/>
      <c r="H54" s="88" t="str">
        <f>IF(G54="","",VLOOKUP(G54,競技csv!$F:$O,MATCH(H$2,競技csv!$1:$1,0)-MATCH("競技名",競技csv!$1:$1,0)+1,0))</f>
        <v/>
      </c>
      <c r="I54" s="88" t="str">
        <f>IF(G54="","",VLOOKUP(G54,競技csv!$F:$O,MATCH(I$2,競技csv!$1:$1,0)-MATCH("競技名",競技csv!$1:$1,0)+1,0))</f>
        <v/>
      </c>
      <c r="J54" s="89"/>
      <c r="K54" s="90"/>
      <c r="L54" s="91"/>
      <c r="M54" s="92"/>
      <c r="N54" s="88" t="str">
        <f>IF(M54="","",VLOOKUP(M54,競技csv!$F:$O,MATCH(N$2,競技csv!$1:$1,0)-MATCH("競技名",競技csv!$1:$1,0)+1,0))</f>
        <v/>
      </c>
      <c r="O54" s="88" t="str">
        <f>IF(M54="","",VLOOKUP(M54,競技csv!$F:$O,MATCH(O$2,競技csv!$1:$1,0)-MATCH("競技名",競技csv!$1:$1,0)+1,0))</f>
        <v/>
      </c>
      <c r="P54" s="89"/>
      <c r="Q54" s="90"/>
      <c r="R54" s="91"/>
      <c r="S54" s="94"/>
      <c r="T54" s="16" t="str">
        <f t="shared" si="17"/>
        <v/>
      </c>
      <c r="U54" s="18" t="str">
        <f t="shared" si="19"/>
        <v/>
      </c>
      <c r="V54" s="18" t="str">
        <f t="shared" si="19"/>
        <v/>
      </c>
      <c r="W54" s="16" t="str">
        <f t="shared" ref="W54:W60" si="22">IF(S54="","",C54&amp;S54)</f>
        <v/>
      </c>
      <c r="X54" s="16">
        <f t="shared" si="18"/>
        <v>0</v>
      </c>
      <c r="Y54" s="16">
        <f t="shared" si="6"/>
        <v>0</v>
      </c>
      <c r="Z54" s="16">
        <f t="shared" si="7"/>
        <v>0</v>
      </c>
      <c r="AA54" s="16">
        <f t="shared" si="8"/>
        <v>0</v>
      </c>
      <c r="AB54" s="16">
        <f t="shared" si="9"/>
        <v>0</v>
      </c>
      <c r="AC54" s="16">
        <f t="shared" si="10"/>
        <v>0</v>
      </c>
      <c r="AD54" s="16" t="str" cm="1">
        <f t="array" aca="1" ref="AD54" ca="1">IF(W54="","",INDIRECT(ADDRESS(ROW(),MATCH(W54,$1:$1,0))))</f>
        <v/>
      </c>
    </row>
    <row r="55" spans="3:30" s="16" customFormat="1" ht="10.199999999999999" customHeight="1" x14ac:dyDescent="0.45">
      <c r="C55" s="93"/>
      <c r="D55" s="85"/>
      <c r="E55" s="86" t="str">
        <f t="shared" ca="1" si="15"/>
        <v/>
      </c>
      <c r="F55" s="87" t="str">
        <f t="shared" ca="1" si="16"/>
        <v/>
      </c>
      <c r="G55" s="92"/>
      <c r="H55" s="88" t="str">
        <f>IF(G55="","",VLOOKUP(G55,競技csv!$F:$O,MATCH(H$2,競技csv!$1:$1,0)-MATCH("競技名",競技csv!$1:$1,0)+1,0))</f>
        <v/>
      </c>
      <c r="I55" s="88" t="str">
        <f>IF(G55="","",VLOOKUP(G55,競技csv!$F:$O,MATCH(I$2,競技csv!$1:$1,0)-MATCH("競技名",競技csv!$1:$1,0)+1,0))</f>
        <v/>
      </c>
      <c r="J55" s="89"/>
      <c r="K55" s="90"/>
      <c r="L55" s="91"/>
      <c r="M55" s="92"/>
      <c r="N55" s="88" t="str">
        <f>IF(M55="","",VLOOKUP(M55,競技csv!$F:$O,MATCH(N$2,競技csv!$1:$1,0)-MATCH("競技名",競技csv!$1:$1,0)+1,0))</f>
        <v/>
      </c>
      <c r="O55" s="88" t="str">
        <f>IF(M55="","",VLOOKUP(M55,競技csv!$F:$O,MATCH(O$2,競技csv!$1:$1,0)-MATCH("競技名",競技csv!$1:$1,0)+1,0))</f>
        <v/>
      </c>
      <c r="P55" s="89"/>
      <c r="Q55" s="90"/>
      <c r="R55" s="91"/>
      <c r="S55" s="94"/>
      <c r="T55" s="16" t="str">
        <f t="shared" si="17"/>
        <v/>
      </c>
      <c r="U55" s="18" t="str">
        <f t="shared" si="19"/>
        <v/>
      </c>
      <c r="V55" s="18" t="str">
        <f t="shared" si="19"/>
        <v/>
      </c>
      <c r="W55" s="16" t="str">
        <f t="shared" si="22"/>
        <v/>
      </c>
      <c r="X55" s="16">
        <f t="shared" si="18"/>
        <v>0</v>
      </c>
      <c r="Y55" s="16">
        <f t="shared" si="6"/>
        <v>0</v>
      </c>
      <c r="Z55" s="16">
        <f t="shared" si="7"/>
        <v>0</v>
      </c>
      <c r="AA55" s="16">
        <f t="shared" si="8"/>
        <v>0</v>
      </c>
      <c r="AB55" s="16">
        <f t="shared" si="9"/>
        <v>0</v>
      </c>
      <c r="AC55" s="16">
        <f t="shared" si="10"/>
        <v>0</v>
      </c>
      <c r="AD55" s="16" t="str" cm="1">
        <f t="array" aca="1" ref="AD55" ca="1">IF(W55="","",INDIRECT(ADDRESS(ROW(),MATCH(W55,$1:$1,0))))</f>
        <v/>
      </c>
    </row>
    <row r="56" spans="3:30" s="16" customFormat="1" ht="10.199999999999999" customHeight="1" x14ac:dyDescent="0.45">
      <c r="C56" s="93"/>
      <c r="D56" s="85"/>
      <c r="E56" s="86" t="str">
        <f t="shared" ca="1" si="15"/>
        <v/>
      </c>
      <c r="F56" s="87" t="str">
        <f t="shared" ca="1" si="16"/>
        <v/>
      </c>
      <c r="G56" s="92"/>
      <c r="H56" s="88" t="str">
        <f>IF(G56="","",VLOOKUP(G56,競技csv!$F:$O,MATCH(H$2,競技csv!$1:$1,0)-MATCH("競技名",競技csv!$1:$1,0)+1,0))</f>
        <v/>
      </c>
      <c r="I56" s="88" t="str">
        <f>IF(G56="","",VLOOKUP(G56,競技csv!$F:$O,MATCH(I$2,競技csv!$1:$1,0)-MATCH("競技名",競技csv!$1:$1,0)+1,0))</f>
        <v/>
      </c>
      <c r="J56" s="89"/>
      <c r="K56" s="90"/>
      <c r="L56" s="91"/>
      <c r="M56" s="92"/>
      <c r="N56" s="88" t="str">
        <f>IF(M56="","",VLOOKUP(M56,競技csv!$F:$O,MATCH(N$2,競技csv!$1:$1,0)-MATCH("競技名",競技csv!$1:$1,0)+1,0))</f>
        <v/>
      </c>
      <c r="O56" s="88" t="str">
        <f>IF(M56="","",VLOOKUP(M56,競技csv!$F:$O,MATCH(O$2,競技csv!$1:$1,0)-MATCH("競技名",競技csv!$1:$1,0)+1,0))</f>
        <v/>
      </c>
      <c r="P56" s="89"/>
      <c r="Q56" s="90"/>
      <c r="R56" s="91"/>
      <c r="S56" s="94"/>
      <c r="T56" s="16" t="str">
        <f t="shared" si="17"/>
        <v/>
      </c>
      <c r="U56" s="18" t="str">
        <f t="shared" si="19"/>
        <v/>
      </c>
      <c r="V56" s="18" t="str">
        <f t="shared" si="19"/>
        <v/>
      </c>
      <c r="W56" s="16" t="str">
        <f t="shared" si="22"/>
        <v/>
      </c>
      <c r="X56" s="16">
        <f t="shared" si="18"/>
        <v>0</v>
      </c>
      <c r="Y56" s="16">
        <f t="shared" si="6"/>
        <v>0</v>
      </c>
      <c r="Z56" s="16">
        <f t="shared" si="7"/>
        <v>0</v>
      </c>
      <c r="AA56" s="16">
        <f t="shared" si="8"/>
        <v>0</v>
      </c>
      <c r="AB56" s="16">
        <f t="shared" si="9"/>
        <v>0</v>
      </c>
      <c r="AC56" s="16">
        <f t="shared" si="10"/>
        <v>0</v>
      </c>
      <c r="AD56" s="16" t="str" cm="1">
        <f t="array" aca="1" ref="AD56" ca="1">IF(W56="","",INDIRECT(ADDRESS(ROW(),MATCH(W56,$1:$1,0))))</f>
        <v/>
      </c>
    </row>
    <row r="57" spans="3:30" s="16" customFormat="1" ht="10.199999999999999" customHeight="1" x14ac:dyDescent="0.45">
      <c r="C57" s="93"/>
      <c r="D57" s="85"/>
      <c r="E57" s="86" t="str">
        <f t="shared" ca="1" si="15"/>
        <v/>
      </c>
      <c r="F57" s="87" t="str">
        <f t="shared" ca="1" si="16"/>
        <v/>
      </c>
      <c r="G57" s="92"/>
      <c r="H57" s="88" t="str">
        <f>IF(G57="","",VLOOKUP(G57,競技csv!$F:$O,MATCH(H$2,競技csv!$1:$1,0)-MATCH("競技名",競技csv!$1:$1,0)+1,0))</f>
        <v/>
      </c>
      <c r="I57" s="88" t="str">
        <f>IF(G57="","",VLOOKUP(G57,競技csv!$F:$O,MATCH(I$2,競技csv!$1:$1,0)-MATCH("競技名",競技csv!$1:$1,0)+1,0))</f>
        <v/>
      </c>
      <c r="J57" s="89"/>
      <c r="K57" s="90"/>
      <c r="L57" s="91"/>
      <c r="M57" s="92"/>
      <c r="N57" s="88" t="str">
        <f>IF(M57="","",VLOOKUP(M57,競技csv!$F:$O,MATCH(N$2,競技csv!$1:$1,0)-MATCH("競技名",競技csv!$1:$1,0)+1,0))</f>
        <v/>
      </c>
      <c r="O57" s="88" t="str">
        <f>IF(M57="","",VLOOKUP(M57,競技csv!$F:$O,MATCH(O$2,競技csv!$1:$1,0)-MATCH("競技名",競技csv!$1:$1,0)+1,0))</f>
        <v/>
      </c>
      <c r="P57" s="89"/>
      <c r="Q57" s="90"/>
      <c r="R57" s="91"/>
      <c r="S57" s="94"/>
      <c r="T57" s="16" t="str">
        <f t="shared" si="17"/>
        <v/>
      </c>
      <c r="U57" s="18" t="str">
        <f t="shared" si="19"/>
        <v/>
      </c>
      <c r="V57" s="18" t="str">
        <f t="shared" si="19"/>
        <v/>
      </c>
      <c r="W57" s="16" t="str">
        <f t="shared" si="22"/>
        <v/>
      </c>
      <c r="X57" s="16">
        <f t="shared" si="18"/>
        <v>0</v>
      </c>
      <c r="Y57" s="16">
        <f t="shared" si="6"/>
        <v>0</v>
      </c>
      <c r="Z57" s="16">
        <f t="shared" si="7"/>
        <v>0</v>
      </c>
      <c r="AA57" s="16">
        <f t="shared" si="8"/>
        <v>0</v>
      </c>
      <c r="AB57" s="16">
        <f t="shared" si="9"/>
        <v>0</v>
      </c>
      <c r="AC57" s="16">
        <f t="shared" si="10"/>
        <v>0</v>
      </c>
      <c r="AD57" s="16" t="str" cm="1">
        <f t="array" aca="1" ref="AD57" ca="1">IF(W57="","",INDIRECT(ADDRESS(ROW(),MATCH(W57,$1:$1,0))))</f>
        <v/>
      </c>
    </row>
    <row r="58" spans="3:30" s="16" customFormat="1" ht="10.199999999999999" customHeight="1" x14ac:dyDescent="0.45">
      <c r="C58" s="93"/>
      <c r="D58" s="85"/>
      <c r="E58" s="86" t="str">
        <f t="shared" ca="1" si="15"/>
        <v/>
      </c>
      <c r="F58" s="87" t="str">
        <f t="shared" ca="1" si="16"/>
        <v/>
      </c>
      <c r="G58" s="92"/>
      <c r="H58" s="88" t="str">
        <f>IF(G58="","",VLOOKUP(G58,競技csv!$F:$O,MATCH(H$2,競技csv!$1:$1,0)-MATCH("競技名",競技csv!$1:$1,0)+1,0))</f>
        <v/>
      </c>
      <c r="I58" s="88" t="str">
        <f>IF(G58="","",VLOOKUP(G58,競技csv!$F:$O,MATCH(I$2,競技csv!$1:$1,0)-MATCH("競技名",競技csv!$1:$1,0)+1,0))</f>
        <v/>
      </c>
      <c r="J58" s="89"/>
      <c r="K58" s="90"/>
      <c r="L58" s="91"/>
      <c r="M58" s="92"/>
      <c r="N58" s="88" t="str">
        <f>IF(M58="","",VLOOKUP(M58,競技csv!$F:$O,MATCH(N$2,競技csv!$1:$1,0)-MATCH("競技名",競技csv!$1:$1,0)+1,0))</f>
        <v/>
      </c>
      <c r="O58" s="88" t="str">
        <f>IF(M58="","",VLOOKUP(M58,競技csv!$F:$O,MATCH(O$2,競技csv!$1:$1,0)-MATCH("競技名",競技csv!$1:$1,0)+1,0))</f>
        <v/>
      </c>
      <c r="P58" s="89"/>
      <c r="Q58" s="90"/>
      <c r="R58" s="91"/>
      <c r="S58" s="94"/>
      <c r="T58" s="16" t="str">
        <f t="shared" si="17"/>
        <v/>
      </c>
      <c r="U58" s="18" t="str">
        <f t="shared" si="19"/>
        <v/>
      </c>
      <c r="V58" s="18" t="str">
        <f t="shared" si="19"/>
        <v/>
      </c>
      <c r="W58" s="16" t="str">
        <f t="shared" si="22"/>
        <v/>
      </c>
      <c r="X58" s="16">
        <f t="shared" si="18"/>
        <v>0</v>
      </c>
      <c r="Y58" s="16">
        <f t="shared" si="6"/>
        <v>0</v>
      </c>
      <c r="Z58" s="16">
        <f t="shared" si="7"/>
        <v>0</v>
      </c>
      <c r="AA58" s="16">
        <f t="shared" si="8"/>
        <v>0</v>
      </c>
      <c r="AB58" s="16">
        <f t="shared" si="9"/>
        <v>0</v>
      </c>
      <c r="AC58" s="16">
        <f t="shared" si="10"/>
        <v>0</v>
      </c>
      <c r="AD58" s="16" t="str" cm="1">
        <f t="array" aca="1" ref="AD58" ca="1">IF(W58="","",INDIRECT(ADDRESS(ROW(),MATCH(W58,$1:$1,0))))</f>
        <v/>
      </c>
    </row>
    <row r="59" spans="3:30" s="16" customFormat="1" ht="10.199999999999999" customHeight="1" x14ac:dyDescent="0.45">
      <c r="C59" s="93"/>
      <c r="D59" s="85"/>
      <c r="E59" s="86" t="str">
        <f t="shared" ca="1" si="15"/>
        <v/>
      </c>
      <c r="F59" s="87" t="str">
        <f t="shared" ca="1" si="16"/>
        <v/>
      </c>
      <c r="G59" s="92"/>
      <c r="H59" s="88" t="str">
        <f>IF(G59="","",VLOOKUP(G59,競技csv!$F:$O,MATCH(H$2,競技csv!$1:$1,0)-MATCH("競技名",競技csv!$1:$1,0)+1,0))</f>
        <v/>
      </c>
      <c r="I59" s="88" t="str">
        <f>IF(G59="","",VLOOKUP(G59,競技csv!$F:$O,MATCH(I$2,競技csv!$1:$1,0)-MATCH("競技名",競技csv!$1:$1,0)+1,0))</f>
        <v/>
      </c>
      <c r="J59" s="89"/>
      <c r="K59" s="90"/>
      <c r="L59" s="91"/>
      <c r="M59" s="92"/>
      <c r="N59" s="88" t="str">
        <f>IF(M59="","",VLOOKUP(M59,競技csv!$F:$O,MATCH(N$2,競技csv!$1:$1,0)-MATCH("競技名",競技csv!$1:$1,0)+1,0))</f>
        <v/>
      </c>
      <c r="O59" s="88" t="str">
        <f>IF(M59="","",VLOOKUP(M59,競技csv!$F:$O,MATCH(O$2,競技csv!$1:$1,0)-MATCH("競技名",競技csv!$1:$1,0)+1,0))</f>
        <v/>
      </c>
      <c r="P59" s="89"/>
      <c r="Q59" s="90"/>
      <c r="R59" s="91"/>
      <c r="S59" s="94"/>
      <c r="T59" s="16" t="str">
        <f t="shared" si="17"/>
        <v/>
      </c>
      <c r="U59" s="18" t="str">
        <f t="shared" si="19"/>
        <v/>
      </c>
      <c r="V59" s="18" t="str">
        <f t="shared" si="19"/>
        <v/>
      </c>
      <c r="W59" s="16" t="str">
        <f t="shared" si="22"/>
        <v/>
      </c>
      <c r="X59" s="16">
        <f t="shared" si="18"/>
        <v>0</v>
      </c>
      <c r="Y59" s="16">
        <f t="shared" si="6"/>
        <v>0</v>
      </c>
      <c r="Z59" s="16">
        <f t="shared" si="7"/>
        <v>0</v>
      </c>
      <c r="AA59" s="16">
        <f t="shared" si="8"/>
        <v>0</v>
      </c>
      <c r="AB59" s="16">
        <f t="shared" si="9"/>
        <v>0</v>
      </c>
      <c r="AC59" s="16">
        <f t="shared" si="10"/>
        <v>0</v>
      </c>
      <c r="AD59" s="16" t="str" cm="1">
        <f t="array" aca="1" ref="AD59" ca="1">IF(W59="","",INDIRECT(ADDRESS(ROW(),MATCH(W59,$1:$1,0))))</f>
        <v/>
      </c>
    </row>
    <row r="60" spans="3:30" s="16" customFormat="1" ht="10.199999999999999" customHeight="1" x14ac:dyDescent="0.45">
      <c r="C60" s="93"/>
      <c r="D60" s="85"/>
      <c r="E60" s="86" t="str">
        <f t="shared" ca="1" si="15"/>
        <v/>
      </c>
      <c r="F60" s="87" t="str">
        <f t="shared" ca="1" si="16"/>
        <v/>
      </c>
      <c r="G60" s="92"/>
      <c r="H60" s="88" t="str">
        <f>IF(G60="","",VLOOKUP(G60,競技csv!$F:$O,MATCH(H$2,競技csv!$1:$1,0)-MATCH("競技名",競技csv!$1:$1,0)+1,0))</f>
        <v/>
      </c>
      <c r="I60" s="88" t="str">
        <f>IF(G60="","",VLOOKUP(G60,競技csv!$F:$O,MATCH(I$2,競技csv!$1:$1,0)-MATCH("競技名",競技csv!$1:$1,0)+1,0))</f>
        <v/>
      </c>
      <c r="J60" s="89"/>
      <c r="K60" s="90"/>
      <c r="L60" s="91"/>
      <c r="M60" s="92"/>
      <c r="N60" s="88" t="str">
        <f>IF(M60="","",VLOOKUP(M60,競技csv!$F:$O,MATCH(N$2,競技csv!$1:$1,0)-MATCH("競技名",競技csv!$1:$1,0)+1,0))</f>
        <v/>
      </c>
      <c r="O60" s="88" t="str">
        <f>IF(M60="","",VLOOKUP(M60,競技csv!$F:$O,MATCH(O$2,競技csv!$1:$1,0)-MATCH("競技名",競技csv!$1:$1,0)+1,0))</f>
        <v/>
      </c>
      <c r="P60" s="89"/>
      <c r="Q60" s="90"/>
      <c r="R60" s="91"/>
      <c r="S60" s="94"/>
      <c r="T60" s="16" t="str">
        <f t="shared" si="17"/>
        <v/>
      </c>
      <c r="U60" s="18" t="str">
        <f t="shared" si="19"/>
        <v/>
      </c>
      <c r="V60" s="18" t="str">
        <f t="shared" si="19"/>
        <v/>
      </c>
      <c r="W60" s="16" t="str">
        <f t="shared" si="22"/>
        <v/>
      </c>
      <c r="X60" s="16">
        <f t="shared" si="18"/>
        <v>0</v>
      </c>
      <c r="Y60" s="16">
        <f t="shared" si="6"/>
        <v>0</v>
      </c>
      <c r="Z60" s="16">
        <f t="shared" si="7"/>
        <v>0</v>
      </c>
      <c r="AA60" s="16">
        <f t="shared" si="8"/>
        <v>0</v>
      </c>
      <c r="AB60" s="16">
        <f t="shared" si="9"/>
        <v>0</v>
      </c>
      <c r="AC60" s="16">
        <f t="shared" si="10"/>
        <v>0</v>
      </c>
      <c r="AD60" s="16" t="str" cm="1">
        <f t="array" aca="1" ref="AD60" ca="1">IF(W60="","",INDIRECT(ADDRESS(ROW(),MATCH(W60,$1:$1,0))))</f>
        <v/>
      </c>
    </row>
    <row r="61" spans="3:30" s="16" customFormat="1" ht="10.199999999999999" customHeight="1" x14ac:dyDescent="0.45">
      <c r="C61" s="93"/>
      <c r="D61" s="85"/>
      <c r="E61" s="86" t="str">
        <f t="shared" ca="1" si="15"/>
        <v/>
      </c>
      <c r="F61" s="87" t="str">
        <f t="shared" ca="1" si="16"/>
        <v/>
      </c>
      <c r="G61" s="92"/>
      <c r="H61" s="88" t="str">
        <f>IF(G61="","",VLOOKUP(G61,競技csv!$F:$O,MATCH(H$2,競技csv!$1:$1,0)-MATCH("競技名",競技csv!$1:$1,0)+1,0))</f>
        <v/>
      </c>
      <c r="I61" s="88" t="str">
        <f>IF(G61="","",VLOOKUP(G61,競技csv!$F:$O,MATCH(I$2,競技csv!$1:$1,0)-MATCH("競技名",競技csv!$1:$1,0)+1,0))</f>
        <v/>
      </c>
      <c r="J61" s="89"/>
      <c r="K61" s="90"/>
      <c r="L61" s="91"/>
      <c r="M61" s="92"/>
      <c r="N61" s="88" t="str">
        <f>IF(M61="","",VLOOKUP(M61,競技csv!$F:$O,MATCH(N$2,競技csv!$1:$1,0)-MATCH("競技名",競技csv!$1:$1,0)+1,0))</f>
        <v/>
      </c>
      <c r="O61" s="88" t="str">
        <f>IF(M61="","",VLOOKUP(M61,競技csv!$F:$O,MATCH(O$2,競技csv!$1:$1,0)-MATCH("競技名",競技csv!$1:$1,0)+1,0))</f>
        <v/>
      </c>
      <c r="P61" s="89"/>
      <c r="Q61" s="90"/>
      <c r="R61" s="91"/>
      <c r="S61" s="94"/>
      <c r="T61" s="16" t="str">
        <f t="shared" si="17"/>
        <v/>
      </c>
      <c r="U61" s="18" t="str">
        <f t="shared" si="19"/>
        <v/>
      </c>
      <c r="V61" s="18" t="str">
        <f t="shared" si="19"/>
        <v/>
      </c>
      <c r="W61" s="16" t="str">
        <f t="shared" si="20"/>
        <v/>
      </c>
      <c r="X61" s="16">
        <f t="shared" ref="X61:AC61" si="23">IF($W61=X$1,X49+1,X49)</f>
        <v>0</v>
      </c>
      <c r="Y61" s="16">
        <f t="shared" si="23"/>
        <v>0</v>
      </c>
      <c r="Z61" s="16">
        <f t="shared" si="23"/>
        <v>0</v>
      </c>
      <c r="AA61" s="16">
        <f t="shared" si="23"/>
        <v>0</v>
      </c>
      <c r="AB61" s="16">
        <f t="shared" si="23"/>
        <v>0</v>
      </c>
      <c r="AC61" s="16">
        <f t="shared" si="23"/>
        <v>0</v>
      </c>
      <c r="AD61" s="16" t="str" cm="1">
        <f t="array" aca="1" ref="AD61" ca="1">IF(W61="","",INDIRECT(ADDRESS(ROW(),MATCH(W61,$1:$1,0))))</f>
        <v/>
      </c>
    </row>
    <row r="62" spans="3:30" s="16" customFormat="1" ht="10.199999999999999" customHeight="1" thickBot="1" x14ac:dyDescent="0.5">
      <c r="C62" s="95"/>
      <c r="D62" s="96"/>
      <c r="E62" s="97" t="str">
        <f t="shared" ca="1" si="15"/>
        <v/>
      </c>
      <c r="F62" s="98" t="str">
        <f t="shared" ca="1" si="16"/>
        <v/>
      </c>
      <c r="G62" s="99"/>
      <c r="H62" s="100" t="str">
        <f>IF(G62="","",VLOOKUP(G62,競技csv!$F:$O,MATCH(H$2,競技csv!$1:$1,0)-MATCH("競技名",競技csv!$1:$1,0)+1,0))</f>
        <v/>
      </c>
      <c r="I62" s="100" t="str">
        <f>IF(G62="","",VLOOKUP(G62,競技csv!$F:$O,MATCH(I$2,競技csv!$1:$1,0)-MATCH("競技名",競技csv!$1:$1,0)+1,0))</f>
        <v/>
      </c>
      <c r="J62" s="101"/>
      <c r="K62" s="102"/>
      <c r="L62" s="103"/>
      <c r="M62" s="99"/>
      <c r="N62" s="100" t="str">
        <f>IF(M62="","",VLOOKUP(M62,競技csv!$F:$O,MATCH(N$2,競技csv!$1:$1,0)-MATCH("競技名",競技csv!$1:$1,0)+1,0))</f>
        <v/>
      </c>
      <c r="O62" s="100" t="str">
        <f>IF(M62="","",VLOOKUP(M62,競技csv!$F:$O,MATCH(O$2,競技csv!$1:$1,0)-MATCH("競技名",競技csv!$1:$1,0)+1,0))</f>
        <v/>
      </c>
      <c r="P62" s="101"/>
      <c r="Q62" s="102"/>
      <c r="R62" s="103"/>
      <c r="S62" s="104"/>
      <c r="T62" s="16" t="str">
        <f t="shared" si="17"/>
        <v/>
      </c>
      <c r="U62" s="18" t="str">
        <f t="shared" si="19"/>
        <v/>
      </c>
      <c r="V62" s="18" t="str">
        <f t="shared" si="19"/>
        <v/>
      </c>
      <c r="W62" s="16" t="str">
        <f t="shared" si="11"/>
        <v/>
      </c>
      <c r="X62" s="16">
        <f t="shared" si="18"/>
        <v>0</v>
      </c>
      <c r="Y62" s="16">
        <f t="shared" si="6"/>
        <v>0</v>
      </c>
      <c r="Z62" s="16">
        <f t="shared" si="7"/>
        <v>0</v>
      </c>
      <c r="AA62" s="16">
        <f t="shared" si="8"/>
        <v>0</v>
      </c>
      <c r="AB62" s="16">
        <f t="shared" si="9"/>
        <v>0</v>
      </c>
      <c r="AC62" s="16">
        <f t="shared" si="10"/>
        <v>0</v>
      </c>
      <c r="AD62" s="16" t="str" cm="1">
        <f t="array" aca="1" ref="AD62" ca="1">IF(W62="","",INDIRECT(ADDRESS(ROW(),MATCH(W62,$1:$1,0))))</f>
        <v/>
      </c>
    </row>
    <row r="63" spans="3:30" s="16" customFormat="1" ht="20.25" customHeight="1" thickBot="1" x14ac:dyDescent="0.35">
      <c r="C63" s="105" t="s">
        <v>211</v>
      </c>
      <c r="D63" s="106"/>
      <c r="E63" s="106"/>
      <c r="F63" s="106"/>
      <c r="G63" s="106"/>
      <c r="H63" s="106"/>
      <c r="I63" s="106"/>
      <c r="J63" s="106"/>
      <c r="K63" s="106"/>
      <c r="L63" s="106"/>
      <c r="M63" s="107" t="s">
        <v>219</v>
      </c>
      <c r="N63" s="106"/>
      <c r="O63" s="106"/>
      <c r="P63" s="108" t="s">
        <v>296</v>
      </c>
      <c r="Q63" s="108"/>
      <c r="R63" s="108"/>
      <c r="S63" s="108"/>
      <c r="U63" s="18" t="str">
        <f>IF($S63="","",VLOOKUP($C63&amp;$S63,$N$65:$S$70,MATCH(U$2,$N$64:$S$64,0),0))</f>
        <v/>
      </c>
      <c r="V63" s="18" t="str">
        <f>IF($S63="","",VLOOKUP($C63&amp;$S63,$N$65:$S$70,MATCH(V$2,$N$64:$S$64,0),0))</f>
        <v/>
      </c>
      <c r="X63" s="16">
        <f>IF(MAX(X3:X62)&gt;0,1,0)</f>
        <v>0</v>
      </c>
      <c r="Y63" s="16">
        <f t="shared" ref="Y63:AC63" si="24">IF(MAX(Y3:Y62)&gt;0,1,0)</f>
        <v>0</v>
      </c>
      <c r="Z63" s="16">
        <f t="shared" si="24"/>
        <v>0</v>
      </c>
      <c r="AA63" s="16">
        <f t="shared" si="24"/>
        <v>0</v>
      </c>
      <c r="AB63" s="16">
        <f t="shared" si="24"/>
        <v>0</v>
      </c>
      <c r="AC63" s="16">
        <f t="shared" si="24"/>
        <v>0</v>
      </c>
    </row>
    <row r="64" spans="3:30" s="16" customFormat="1" ht="13.5" customHeight="1" thickBot="1" x14ac:dyDescent="0.5">
      <c r="C64" s="109">
        <f ca="1">TODAY()</f>
        <v>45387</v>
      </c>
      <c r="D64" s="110"/>
      <c r="E64" s="111"/>
      <c r="F64" s="112" t="s">
        <v>183</v>
      </c>
      <c r="G64" s="111"/>
      <c r="H64" s="111"/>
      <c r="I64" s="111"/>
      <c r="J64" s="111"/>
      <c r="K64" s="111"/>
      <c r="L64" s="111"/>
      <c r="M64" s="113" t="s">
        <v>215</v>
      </c>
      <c r="N64" s="114"/>
      <c r="O64" s="115"/>
      <c r="P64" s="67" t="s">
        <v>199</v>
      </c>
      <c r="Q64" s="116" t="s">
        <v>68</v>
      </c>
      <c r="R64" s="117" t="s">
        <v>197</v>
      </c>
      <c r="S64" s="118" t="s">
        <v>198</v>
      </c>
      <c r="U64" s="19"/>
      <c r="V64" s="20"/>
      <c r="W64" s="21"/>
      <c r="X64" s="21"/>
      <c r="Y64" s="14"/>
    </row>
    <row r="65" spans="3:25" s="16" customFormat="1" ht="13.5" customHeight="1" thickTop="1" thickBot="1" x14ac:dyDescent="0.5">
      <c r="C65" s="167" t="s">
        <v>212</v>
      </c>
      <c r="D65" s="168"/>
      <c r="E65" s="119" t="str">
        <f ca="1">IF(ISERROR(VLOOKUP($D3,INDIRECT($C3&amp;"選手データ貼り付け!A:Z"),MATCH("所属",INDIRECT($C3&amp;"選手データ貼り付け!1:1"),0),0)),"",VLOOKUP($D3,INDIRECT($C3&amp;"選手データ貼り付け!A:Z"),MATCH("所属",INDIRECT($C3&amp;"選手データ貼り付け!1:1"),0),0)&amp;"中学校")</f>
        <v/>
      </c>
      <c r="F65" s="120"/>
      <c r="G65" s="121"/>
      <c r="H65" s="121"/>
      <c r="I65" s="121"/>
      <c r="J65" s="121"/>
      <c r="K65" s="122"/>
      <c r="L65" s="111"/>
      <c r="M65" s="123">
        <f>COUNTA(G3:G62,M3:M62)</f>
        <v>0</v>
      </c>
      <c r="N65" s="124"/>
      <c r="O65" s="125"/>
      <c r="P65" s="126" t="s">
        <v>195</v>
      </c>
      <c r="Q65" s="127"/>
      <c r="R65" s="128"/>
      <c r="S65" s="129"/>
      <c r="U65" s="19"/>
      <c r="V65" s="20"/>
      <c r="W65" s="21"/>
      <c r="X65" s="21"/>
      <c r="Y65" s="19"/>
    </row>
    <row r="66" spans="3:25" s="16" customFormat="1" ht="13.5" customHeight="1" thickBot="1" x14ac:dyDescent="0.5">
      <c r="C66" s="169" t="s">
        <v>213</v>
      </c>
      <c r="D66" s="170"/>
      <c r="E66" s="130"/>
      <c r="F66" s="131"/>
      <c r="G66" s="131"/>
      <c r="H66" s="131"/>
      <c r="I66" s="131"/>
      <c r="J66" s="131"/>
      <c r="K66" s="132" t="s">
        <v>221</v>
      </c>
      <c r="L66" s="111"/>
      <c r="M66" s="133" t="s">
        <v>216</v>
      </c>
      <c r="N66" s="134"/>
      <c r="O66" s="135"/>
      <c r="P66" s="136" t="s">
        <v>196</v>
      </c>
      <c r="Q66" s="137"/>
      <c r="R66" s="138"/>
      <c r="S66" s="139"/>
      <c r="U66" s="19"/>
      <c r="V66" s="20"/>
      <c r="W66" s="21"/>
      <c r="X66" s="21"/>
      <c r="Y66" s="14"/>
    </row>
    <row r="67" spans="3:25" s="16" customFormat="1" ht="13.5" customHeight="1" thickTop="1" thickBot="1" x14ac:dyDescent="0.5">
      <c r="C67" s="173" t="s">
        <v>214</v>
      </c>
      <c r="D67" s="174"/>
      <c r="E67" s="140"/>
      <c r="F67" s="141"/>
      <c r="G67" s="141"/>
      <c r="H67" s="141"/>
      <c r="I67" s="141"/>
      <c r="J67" s="141"/>
      <c r="K67" s="142"/>
      <c r="L67" s="111"/>
      <c r="M67" s="143">
        <f>SUM(X63:AC63)</f>
        <v>0</v>
      </c>
      <c r="N67" s="134"/>
      <c r="O67" s="135"/>
      <c r="P67" s="136" t="s">
        <v>200</v>
      </c>
      <c r="Q67" s="137"/>
      <c r="R67" s="138"/>
      <c r="S67" s="139"/>
      <c r="U67" s="19"/>
      <c r="V67" s="21"/>
      <c r="W67" s="21"/>
      <c r="X67" s="21"/>
      <c r="Y67" s="21"/>
    </row>
    <row r="68" spans="3:25" s="16" customFormat="1" ht="13.5" customHeight="1" thickBot="1" x14ac:dyDescent="0.5">
      <c r="C68" s="144" t="s">
        <v>220</v>
      </c>
      <c r="D68" s="145"/>
      <c r="E68" s="146" t="s">
        <v>218</v>
      </c>
      <c r="F68" s="146"/>
      <c r="G68" s="146"/>
      <c r="H68" s="146"/>
      <c r="I68" s="146"/>
      <c r="J68" s="146"/>
      <c r="K68" s="147"/>
      <c r="L68" s="111"/>
      <c r="M68" s="133" t="s">
        <v>217</v>
      </c>
      <c r="N68" s="134"/>
      <c r="O68" s="135"/>
      <c r="P68" s="136" t="s">
        <v>201</v>
      </c>
      <c r="Q68" s="137"/>
      <c r="R68" s="138"/>
      <c r="S68" s="139"/>
      <c r="U68" s="22"/>
      <c r="V68" s="20"/>
      <c r="W68" s="21"/>
      <c r="X68" s="21"/>
      <c r="Y68" s="21"/>
    </row>
    <row r="69" spans="3:25" s="16" customFormat="1" ht="13.5" customHeight="1" thickTop="1" x14ac:dyDescent="0.45">
      <c r="C69" s="171"/>
      <c r="D69" s="172"/>
      <c r="E69" s="148"/>
      <c r="F69" s="149"/>
      <c r="G69" s="149"/>
      <c r="H69" s="149"/>
      <c r="I69" s="149"/>
      <c r="J69" s="149"/>
      <c r="K69" s="150"/>
      <c r="L69" s="111"/>
      <c r="M69" s="151" t="str">
        <f>"300円×"&amp;M65&amp;"種目+600円×"&amp;M67&amp;"チーム"</f>
        <v>300円×0種目+600円×0チーム</v>
      </c>
      <c r="N69" s="134"/>
      <c r="O69" s="135"/>
      <c r="P69" s="136" t="s">
        <v>202</v>
      </c>
      <c r="Q69" s="137"/>
      <c r="R69" s="138"/>
      <c r="S69" s="139"/>
      <c r="U69" s="22"/>
      <c r="V69" s="20"/>
      <c r="W69" s="21"/>
      <c r="X69" s="21"/>
      <c r="Y69" s="21"/>
    </row>
    <row r="70" spans="3:25" s="16" customFormat="1" ht="13.5" customHeight="1" thickBot="1" x14ac:dyDescent="0.5">
      <c r="C70" s="175"/>
      <c r="D70" s="176"/>
      <c r="E70" s="130"/>
      <c r="F70" s="131"/>
      <c r="G70" s="131"/>
      <c r="H70" s="131"/>
      <c r="I70" s="131"/>
      <c r="J70" s="131"/>
      <c r="K70" s="152"/>
      <c r="L70" s="111"/>
      <c r="M70" s="153">
        <f>300*M65+600*M67</f>
        <v>0</v>
      </c>
      <c r="N70" s="154"/>
      <c r="O70" s="155"/>
      <c r="P70" s="156" t="s">
        <v>203</v>
      </c>
      <c r="Q70" s="157"/>
      <c r="R70" s="158"/>
      <c r="S70" s="159"/>
      <c r="U70" s="18"/>
      <c r="V70" s="18"/>
    </row>
    <row r="71" spans="3:25" ht="13.2" customHeight="1" x14ac:dyDescent="0.45">
      <c r="C71" s="163"/>
      <c r="D71" s="164"/>
      <c r="E71" s="148"/>
      <c r="F71" s="149"/>
      <c r="G71" s="149"/>
      <c r="H71" s="149"/>
      <c r="I71" s="149"/>
      <c r="J71" s="149"/>
      <c r="K71" s="150"/>
      <c r="L71" s="27"/>
      <c r="M71" s="27"/>
      <c r="N71" s="27"/>
      <c r="O71" s="27"/>
      <c r="P71" s="27"/>
      <c r="Q71" s="27"/>
      <c r="R71" s="27"/>
      <c r="S71" s="27"/>
    </row>
    <row r="72" spans="3:25" ht="13.2" customHeight="1" thickBot="1" x14ac:dyDescent="0.5">
      <c r="C72" s="165"/>
      <c r="D72" s="166"/>
      <c r="E72" s="160"/>
      <c r="F72" s="161"/>
      <c r="G72" s="161"/>
      <c r="H72" s="161"/>
      <c r="I72" s="161"/>
      <c r="J72" s="161"/>
      <c r="K72" s="162"/>
      <c r="L72" s="27"/>
      <c r="M72" s="27"/>
      <c r="N72" s="27"/>
      <c r="O72" s="27"/>
      <c r="P72" s="27"/>
      <c r="Q72" s="27"/>
      <c r="R72" s="27"/>
      <c r="S72" s="27"/>
    </row>
  </sheetData>
  <sheetProtection sheet="1" objects="1" scenarios="1"/>
  <mergeCells count="7">
    <mergeCell ref="C71:D71"/>
    <mergeCell ref="C72:D72"/>
    <mergeCell ref="C65:D65"/>
    <mergeCell ref="C66:D66"/>
    <mergeCell ref="C69:D69"/>
    <mergeCell ref="C67:D67"/>
    <mergeCell ref="C70:D70"/>
  </mergeCells>
  <phoneticPr fontId="1"/>
  <conditionalFormatting sqref="C3:C62">
    <cfRule type="expression" dxfId="14" priority="12">
      <formula>AND(C3="",MOD(ROW(),2)=0)</formula>
    </cfRule>
    <cfRule type="expression" dxfId="13" priority="13">
      <formula>AND(C3="",MOD(ROW(),2)=1)</formula>
    </cfRule>
  </conditionalFormatting>
  <conditionalFormatting sqref="D3:D62 G3:G62 J3:M62 P3:S62">
    <cfRule type="expression" dxfId="12" priority="8">
      <formula>AND(D3="",$C3="女",MOD(ROW(),2)=0)</formula>
    </cfRule>
    <cfRule type="expression" dxfId="11" priority="9">
      <formula>AND(D3="",$C3="男",MOD(ROW(),2)=1)</formula>
    </cfRule>
    <cfRule type="expression" dxfId="10" priority="10">
      <formula>AND(D3="",$C3="男",MOD(ROW(),2)=0)</formula>
    </cfRule>
    <cfRule type="expression" dxfId="9" priority="11">
      <formula>D3=""</formula>
    </cfRule>
  </conditionalFormatting>
  <conditionalFormatting sqref="G3:G62 M3:M62">
    <cfRule type="expression" dxfId="8" priority="15">
      <formula>OR(COUNTIF(I3,"*"&amp;$F3&amp;"*")=0,COUNTIF(G3,"*"&amp;$C3&amp;"*")=0)</formula>
    </cfRule>
  </conditionalFormatting>
  <conditionalFormatting sqref="J3:J62 P3:P62">
    <cfRule type="expression" dxfId="7" priority="6">
      <formula>H3&lt;2</formula>
    </cfRule>
  </conditionalFormatting>
  <conditionalFormatting sqref="J3:M62 P3:S62 D3:D62 G3:G62">
    <cfRule type="expression" dxfId="6" priority="7">
      <formula>AND(D3="",$C3="女",MOD(ROW(),2)=1)</formula>
    </cfRule>
  </conditionalFormatting>
  <conditionalFormatting sqref="Q65:S67">
    <cfRule type="expression" dxfId="5" priority="5">
      <formula>AND(Q65="",MOD(ROW(),2)=1)</formula>
    </cfRule>
    <cfRule type="expression" dxfId="4" priority="42">
      <formula>AND(Q65="",MOD(ROW(),2)=0)</formula>
    </cfRule>
  </conditionalFormatting>
  <conditionalFormatting sqref="Q65:S70">
    <cfRule type="expression" dxfId="3" priority="2">
      <formula>COUNTIF($W$3:$W$62,$P65)=0</formula>
    </cfRule>
  </conditionalFormatting>
  <conditionalFormatting sqref="Q68:S70">
    <cfRule type="expression" dxfId="2" priority="3">
      <formula>AND(Q68="",MOD(ROW(),2)=1)</formula>
    </cfRule>
    <cfRule type="expression" dxfId="1" priority="4">
      <formula>AND(Q68="",MOD(ROW(),2)=0)</formula>
    </cfRule>
  </conditionalFormatting>
  <conditionalFormatting sqref="S3:S62">
    <cfRule type="expression" dxfId="0" priority="14">
      <formula>OR(COUNTIF(W:W,W3)&gt;6,COUNTIF(W:W,W3)&lt;4)</formula>
    </cfRule>
  </conditionalFormatting>
  <dataValidations count="2">
    <dataValidation type="list" allowBlank="1" showInputMessage="1" showErrorMessage="1" sqref="S3:S62" xr:uid="{A75A59E5-3EEA-4311-9D0C-BBB8DA44D22A}">
      <formula1>$A$6:$A$9</formula1>
    </dataValidation>
    <dataValidation type="list" allowBlank="1" showInputMessage="1" showErrorMessage="1" sqref="C3:C62" xr:uid="{E7829D03-9CD0-4FEC-BB97-28CA79D4F9AA}">
      <formula1>$A$2:$A$4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97" orientation="portrait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7430FD-57FD-4FC0-B722-3C52367C32F5}">
          <x14:formula1>
            <xm:f>競技csv!$F$2:$F$27</xm:f>
          </x14:formula1>
          <xm:sqref>G3 G4:G62 M3:M62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606B5-982A-4A04-9808-4E9935C067E7}">
  <sheetPr codeName="Sheet7"/>
  <dimension ref="A1:AJ61"/>
  <sheetViews>
    <sheetView workbookViewId="0">
      <pane xSplit="10" topLeftCell="R1" activePane="topRight" state="frozenSplit"/>
      <selection activeCell="F2" sqref="F2"/>
      <selection pane="topRight" activeCell="F2" sqref="F2"/>
    </sheetView>
  </sheetViews>
  <sheetFormatPr defaultRowHeight="18" x14ac:dyDescent="0.45"/>
  <sheetData>
    <row r="1" spans="1:36" x14ac:dyDescent="0.45">
      <c r="A1" t="s">
        <v>90</v>
      </c>
      <c r="B1" t="s">
        <v>91</v>
      </c>
      <c r="C1" t="s">
        <v>92</v>
      </c>
      <c r="D1" t="s">
        <v>85</v>
      </c>
      <c r="E1" t="s">
        <v>93</v>
      </c>
      <c r="F1" t="s">
        <v>94</v>
      </c>
      <c r="G1" t="s">
        <v>95</v>
      </c>
      <c r="H1" t="s">
        <v>96</v>
      </c>
      <c r="I1" t="s">
        <v>97</v>
      </c>
      <c r="J1" t="s">
        <v>98</v>
      </c>
      <c r="K1" t="s">
        <v>99</v>
      </c>
      <c r="L1" t="s">
        <v>100</v>
      </c>
      <c r="M1" t="s">
        <v>101</v>
      </c>
      <c r="N1" t="s">
        <v>102</v>
      </c>
      <c r="O1" t="s">
        <v>103</v>
      </c>
      <c r="P1" t="s">
        <v>104</v>
      </c>
      <c r="Q1" t="s">
        <v>105</v>
      </c>
      <c r="R1" t="s">
        <v>106</v>
      </c>
      <c r="S1" t="s">
        <v>107</v>
      </c>
      <c r="T1" t="s">
        <v>108</v>
      </c>
      <c r="U1" t="s">
        <v>156</v>
      </c>
      <c r="V1" t="s">
        <v>157</v>
      </c>
      <c r="W1" t="s">
        <v>158</v>
      </c>
      <c r="X1" t="s">
        <v>159</v>
      </c>
      <c r="Y1" t="s">
        <v>160</v>
      </c>
      <c r="Z1" t="s">
        <v>161</v>
      </c>
      <c r="AA1" t="s">
        <v>162</v>
      </c>
      <c r="AB1" t="s">
        <v>163</v>
      </c>
      <c r="AC1" t="s">
        <v>164</v>
      </c>
      <c r="AD1" t="s">
        <v>165</v>
      </c>
      <c r="AE1" t="s">
        <v>166</v>
      </c>
      <c r="AF1" t="s">
        <v>167</v>
      </c>
      <c r="AG1" t="s">
        <v>168</v>
      </c>
      <c r="AH1" t="s">
        <v>169</v>
      </c>
      <c r="AI1" t="s">
        <v>170</v>
      </c>
      <c r="AJ1" t="s">
        <v>171</v>
      </c>
    </row>
    <row r="2" spans="1:36" x14ac:dyDescent="0.45">
      <c r="A2" s="17" t="str">
        <f>IF(一覧表!D3="","",VLOOKUP(一覧表!C3,一覧表!A:B,2,0)*10000+一覧表!D3)</f>
        <v/>
      </c>
      <c r="B2" s="17" t="str">
        <f ca="1">IF(一覧表!D3="","",VLOOKUP(VLOOKUP(一覧表!D3,INDIRECT(一覧表!C3&amp;"選手データ貼り付け!A:O"),MATCH("所属",INDIRECT(一覧表!C3&amp;"選手データ貼り付け!1:1"),0),0)&amp;"中",所属csv!$A:$H,MATCH("所属コード",所属csv!$1:$1,0),0))</f>
        <v/>
      </c>
      <c r="C2" s="17"/>
      <c r="D2" s="17"/>
      <c r="E2" s="17" t="str">
        <f>IF(一覧表!D3="","",一覧表!D3)</f>
        <v/>
      </c>
      <c r="F2" s="17" t="str">
        <f ca="1">IF(一覧表!E3="","",一覧表!E3)</f>
        <v/>
      </c>
      <c r="G2" s="17" t="str">
        <f ca="1">IF(一覧表!D3="","",VLOOKUP(一覧表!D3,INDIRECT(一覧表!C3&amp;"選手データ貼り付け!A:O"),MATCH("ﾌﾘｶﾞﾅ(姓)",INDIRECT(一覧表!C3&amp;"選手データ貼り付け!1:1"),0),0)&amp;" "&amp;VLOOKUP(一覧表!D3,INDIRECT(一覧表!C3&amp;"選手データ貼り付け!A:O"),MATCH("ﾌﾘｶﾞﾅ(名)",INDIRECT(一覧表!C3&amp;"選手データ貼り付け!1:1"),0),0))</f>
        <v/>
      </c>
      <c r="H2" s="17" t="str">
        <f ca="1">IF(一覧表!E3="","",一覧表!E3)</f>
        <v/>
      </c>
      <c r="I2" s="17" t="str">
        <f ca="1">IF(一覧表!D3="","",VLOOKUP(一覧表!D3,INDIRECT(一覧表!C3&amp;"選手データ貼り付け!A:O"),MATCH("FAMILY NAME",INDIRECT(一覧表!C3&amp;"選手データ貼り付け!1:1"),0),0)&amp;" "&amp;VLOOKUP(一覧表!D3,INDIRECT(一覧表!C3&amp;"選手データ貼り付け!A:O"),MATCH("Firstname",INDIRECT(一覧表!C3&amp;"選手データ貼り付け!1:1"),0),0))</f>
        <v/>
      </c>
      <c r="J2" s="17" t="str">
        <f>IF(一覧表!D3="","","JPN")</f>
        <v/>
      </c>
      <c r="K2" s="17" t="str">
        <f>IF(一覧表!D3="","",IF(一覧表!C3="男",1,2))</f>
        <v/>
      </c>
      <c r="L2" s="17" t="str">
        <f>IF(一覧表!D3="","",一覧表!F3)</f>
        <v/>
      </c>
      <c r="M2" s="17" t="str">
        <f ca="1">IF(一覧表!D3="","",LEFT(VLOOKUP(一覧表!D3,INDIRECT(一覧表!C3&amp;"選手データ貼り付け!A:O"),MATCH("Birthday",INDIRECT(一覧表!C3&amp;"選手データ貼り付け!1:1"),0),0),4))</f>
        <v/>
      </c>
      <c r="N2" s="17" t="str">
        <f>IF(一覧表!D3="","","0")</f>
        <v/>
      </c>
      <c r="O2" s="17" t="str">
        <f>IF(一覧表!D3="","","千葉")</f>
        <v/>
      </c>
      <c r="P2" s="17"/>
      <c r="Q2" s="17" t="str">
        <f>IF(一覧表!G3="","",VLOOKUP(一覧表!G3,競技csv!$A:$O,MATCH("競技コード",競技csv!$1:$1,0),0))</f>
        <v/>
      </c>
      <c r="R2" s="17" t="str" cm="1">
        <f t="array" ref="R2">IF(一覧表!J3="","",一覧表!J3&amp;".")&amp;_xlfn.IFS(一覧表!K3="","",VLOOKUP(Q2,競技csv!$B:$O,2,0)&lt;=31,TEXT(一覧表!K3,"00")&amp;".",TRUE,TEXT(一覧表!K3,"00")&amp;"m")&amp;IF(一覧表!L3="","",TEXT(一覧表!L3,"00"))</f>
        <v/>
      </c>
      <c r="S2" s="17" t="str">
        <f>IF(一覧表!G3="","","0")</f>
        <v/>
      </c>
      <c r="T2" s="17" t="str">
        <f>IF(一覧表!G3="","","2")</f>
        <v/>
      </c>
      <c r="U2" s="17" t="str">
        <f>IF(一覧表!M3="","",VLOOKUP(一覧表!M3,競技csv!$A:$O,MATCH("競技コード",競技csv!$1:$1,0),0))</f>
        <v/>
      </c>
      <c r="V2" s="17" t="str" cm="1">
        <f t="array" ref="V2">IF(一覧表!P3="","",一覧表!P3&amp;".")&amp;_xlfn.IFS(一覧表!Q3="","",VLOOKUP(U2,競技csv!$B:$O,2,0)&lt;=31,TEXT(一覧表!Q3,"00")&amp;".",TRUE,TEXT(一覧表!Q3,"00")&amp;"m")&amp;IF(一覧表!R3="","",TEXT(一覧表!R3,"00"))</f>
        <v/>
      </c>
      <c r="W2" s="17" t="str">
        <f>IF(一覧表!M3="","","0")</f>
        <v/>
      </c>
      <c r="X2" s="17" t="str">
        <f>IF(一覧表!M3="","","2")</f>
        <v/>
      </c>
      <c r="Y2" s="17" t="str">
        <f>IF(一覧表!S3="","",VLOOKUP("共通"&amp;一覧表!C3&amp;"子4X100mR",競技csv!A:O,MATCH("競技コード",競技csv!$1:$1,0),0))</f>
        <v/>
      </c>
      <c r="Z2" s="17" t="str">
        <f>IF(一覧表!T3="","",一覧表!T3&amp;".")&amp;IF(一覧表!U3="","",TEXT(一覧表!U3,"00")&amp;".")&amp;IF(一覧表!V3="","",TEXT(一覧表!V3,"00"))</f>
        <v/>
      </c>
      <c r="AA2" s="17" t="str">
        <f>IF(一覧表!S3="","","0")</f>
        <v/>
      </c>
      <c r="AB2" s="17" t="str">
        <f>IF(一覧表!S3="","","2")</f>
        <v/>
      </c>
    </row>
    <row r="3" spans="1:36" x14ac:dyDescent="0.45">
      <c r="A3" s="17" t="str">
        <f>IF(一覧表!D4="","",IF(一覧表!C4="男",10000+一覧表!D4,20000+一覧表!D4))</f>
        <v/>
      </c>
      <c r="B3" s="17" t="str">
        <f ca="1">IF(一覧表!D4="","",VLOOKUP(VLOOKUP(一覧表!D4,INDIRECT(一覧表!C4&amp;"選手データ貼り付け!A:O"),MATCH("所属",INDIRECT(一覧表!C4&amp;"選手データ貼り付け!1:1"),0),0)&amp;"中",所属csv!$A:$H,MATCH("所属コード",所属csv!$1:$1,0),0))</f>
        <v/>
      </c>
      <c r="C3" s="17"/>
      <c r="D3" s="17"/>
      <c r="E3" s="17" t="str">
        <f>IF(一覧表!D4="","",一覧表!D4)</f>
        <v/>
      </c>
      <c r="F3" s="17" t="str">
        <f ca="1">IF(一覧表!E4="","",一覧表!E4)</f>
        <v/>
      </c>
      <c r="G3" s="17" t="str">
        <f ca="1">IF(一覧表!D4="","",VLOOKUP(一覧表!D4,INDIRECT(一覧表!C4&amp;"選手データ貼り付け!A:O"),MATCH("ﾌﾘｶﾞﾅ(姓)",INDIRECT(一覧表!C4&amp;"選手データ貼り付け!1:1"),0),0)&amp;" "&amp;VLOOKUP(一覧表!D4,INDIRECT(一覧表!C4&amp;"選手データ貼り付け!A:O"),MATCH("ﾌﾘｶﾞﾅ(名)",INDIRECT(一覧表!C4&amp;"選手データ貼り付け!1:1"),0),0))</f>
        <v/>
      </c>
      <c r="H3" s="17" t="str">
        <f ca="1">IF(一覧表!E4="","",一覧表!E4)</f>
        <v/>
      </c>
      <c r="I3" s="17" t="str">
        <f ca="1">IF(一覧表!D4="","",VLOOKUP(一覧表!D4,INDIRECT(一覧表!C4&amp;"選手データ貼り付け!A:O"),MATCH("FAMILY NAME",INDIRECT(一覧表!C4&amp;"選手データ貼り付け!1:1"),0),0)&amp;" "&amp;VLOOKUP(一覧表!D4,INDIRECT(一覧表!C4&amp;"選手データ貼り付け!A:O"),MATCH("Firstname",INDIRECT(一覧表!C4&amp;"選手データ貼り付け!1:1"),0),0))</f>
        <v/>
      </c>
      <c r="J3" s="17" t="str">
        <f>IF(一覧表!D4="","","JPN")</f>
        <v/>
      </c>
      <c r="K3" s="17" t="str">
        <f>IF(一覧表!D4="","",IF(一覧表!C4="男",1,2))</f>
        <v/>
      </c>
      <c r="L3" s="17" t="str">
        <f>IF(一覧表!D4="","",一覧表!F4)</f>
        <v/>
      </c>
      <c r="M3" s="17" t="str">
        <f ca="1">IF(一覧表!D4="","",LEFT(VLOOKUP(一覧表!D4,INDIRECT(一覧表!C4&amp;"選手データ貼り付け!A:O"),MATCH("Birthday",INDIRECT(一覧表!C4&amp;"選手データ貼り付け!1:1"),0),0),4))</f>
        <v/>
      </c>
      <c r="N3" s="17" t="str">
        <f>IF(一覧表!D4="","","0")</f>
        <v/>
      </c>
      <c r="O3" s="17" t="str">
        <f>IF(一覧表!D4="","","千葉")</f>
        <v/>
      </c>
      <c r="P3" s="17"/>
      <c r="Q3" s="17" t="str">
        <f>IF(一覧表!G4="","",VLOOKUP(一覧表!G4,競技csv!$A:$O,MATCH("競技コード",競技csv!$1:$1,0),0))</f>
        <v/>
      </c>
      <c r="R3" s="17" t="str" cm="1">
        <f t="array" ref="R3">IF(一覧表!J4="","",一覧表!J4&amp;".")&amp;_xlfn.IFS(一覧表!K4="","",VLOOKUP(Q3,競技csv!$B:$O,2,0)&lt;=31,TEXT(一覧表!K4,"00")&amp;".",TRUE,TEXT(一覧表!K4,"00")&amp;"m")&amp;IF(一覧表!L4="","",TEXT(一覧表!L4,"00"))</f>
        <v/>
      </c>
      <c r="S3" s="17" t="str">
        <f>IF(一覧表!G4="","","0")</f>
        <v/>
      </c>
      <c r="T3" s="17" t="str">
        <f>IF(一覧表!G4="","","2")</f>
        <v/>
      </c>
      <c r="U3" s="17" t="str">
        <f>IF(一覧表!M4="","",VLOOKUP(一覧表!M4,競技csv!$A:$O,MATCH("競技コード",競技csv!$1:$1,0),0))</f>
        <v/>
      </c>
      <c r="V3" s="17" t="str" cm="1">
        <f t="array" ref="V3">IF(一覧表!P4="","",一覧表!P4&amp;".")&amp;_xlfn.IFS(一覧表!Q4="","",VLOOKUP(U3,競技csv!$B:$O,2,0)&lt;=31,TEXT(一覧表!Q4,"00")&amp;".",TRUE,TEXT(一覧表!Q4,"00")&amp;"m")&amp;IF(一覧表!R4="","",TEXT(一覧表!R4,"00"))</f>
        <v/>
      </c>
      <c r="W3" s="17" t="str">
        <f>IF(一覧表!M4="","","0")</f>
        <v/>
      </c>
      <c r="X3" s="17" t="str">
        <f>IF(一覧表!M4="","","2")</f>
        <v/>
      </c>
      <c r="Y3" s="17" t="str">
        <f>IF(一覧表!S4="","",VLOOKUP("共通"&amp;一覧表!C4&amp;"子4X100mR",競技csv!A:O,MATCH("競技コード",競技csv!$1:$1,0),0))</f>
        <v/>
      </c>
      <c r="Z3" s="17" t="str">
        <f>IF(一覧表!T4="","",一覧表!T4&amp;".")&amp;IF(一覧表!U4="","",TEXT(一覧表!U4,"00")&amp;".")&amp;IF(一覧表!V4="","",TEXT(一覧表!V4,"00"))</f>
        <v/>
      </c>
      <c r="AA3" s="17" t="str">
        <f>IF(一覧表!S4="","","0")</f>
        <v/>
      </c>
      <c r="AB3" s="17" t="str">
        <f>IF(一覧表!S4="","","2")</f>
        <v/>
      </c>
    </row>
    <row r="4" spans="1:36" x14ac:dyDescent="0.45">
      <c r="A4" s="17" t="str">
        <f>IF(一覧表!D5="","",IF(一覧表!C5="男",10000+一覧表!D5,20000+一覧表!D5))</f>
        <v/>
      </c>
      <c r="B4" s="17" t="str">
        <f ca="1">IF(一覧表!D5="","",VLOOKUP(VLOOKUP(一覧表!D5,INDIRECT(一覧表!C5&amp;"選手データ貼り付け!A:O"),MATCH("所属",INDIRECT(一覧表!C5&amp;"選手データ貼り付け!1:1"),0),0)&amp;"中",所属csv!$A:$H,MATCH("所属コード",所属csv!$1:$1,0),0))</f>
        <v/>
      </c>
      <c r="C4" s="17"/>
      <c r="D4" s="17"/>
      <c r="E4" s="17" t="str">
        <f>IF(一覧表!D5="","",一覧表!D5)</f>
        <v/>
      </c>
      <c r="F4" s="17" t="str">
        <f ca="1">IF(一覧表!E5="","",一覧表!E5)</f>
        <v/>
      </c>
      <c r="G4" s="17" t="str">
        <f ca="1">IF(一覧表!D5="","",VLOOKUP(一覧表!D5,INDIRECT(一覧表!C5&amp;"選手データ貼り付け!A:O"),MATCH("ﾌﾘｶﾞﾅ(姓)",INDIRECT(一覧表!C5&amp;"選手データ貼り付け!1:1"),0),0)&amp;" "&amp;VLOOKUP(一覧表!D5,INDIRECT(一覧表!C5&amp;"選手データ貼り付け!A:O"),MATCH("ﾌﾘｶﾞﾅ(名)",INDIRECT(一覧表!C5&amp;"選手データ貼り付け!1:1"),0),0))</f>
        <v/>
      </c>
      <c r="H4" s="17" t="str">
        <f ca="1">IF(一覧表!E5="","",一覧表!E5)</f>
        <v/>
      </c>
      <c r="I4" s="17" t="str">
        <f ca="1">IF(一覧表!D5="","",VLOOKUP(一覧表!D5,INDIRECT(一覧表!C5&amp;"選手データ貼り付け!A:O"),MATCH("FAMILY NAME",INDIRECT(一覧表!C5&amp;"選手データ貼り付け!1:1"),0),0)&amp;" "&amp;VLOOKUP(一覧表!D5,INDIRECT(一覧表!C5&amp;"選手データ貼り付け!A:O"),MATCH("Firstname",INDIRECT(一覧表!C5&amp;"選手データ貼り付け!1:1"),0),0))</f>
        <v/>
      </c>
      <c r="J4" s="17" t="str">
        <f>IF(一覧表!D5="","","JPN")</f>
        <v/>
      </c>
      <c r="K4" s="17" t="str">
        <f>IF(一覧表!D5="","",IF(一覧表!C5="男",1,2))</f>
        <v/>
      </c>
      <c r="L4" s="17" t="str">
        <f>IF(一覧表!D5="","",一覧表!F5)</f>
        <v/>
      </c>
      <c r="M4" s="17" t="str">
        <f ca="1">IF(一覧表!D5="","",LEFT(VLOOKUP(一覧表!D5,INDIRECT(一覧表!C5&amp;"選手データ貼り付け!A:O"),MATCH("Birthday",INDIRECT(一覧表!C5&amp;"選手データ貼り付け!1:1"),0),0),4))</f>
        <v/>
      </c>
      <c r="N4" s="17" t="str">
        <f>IF(一覧表!D5="","","0")</f>
        <v/>
      </c>
      <c r="O4" s="17" t="str">
        <f>IF(一覧表!D5="","","千葉")</f>
        <v/>
      </c>
      <c r="P4" s="17"/>
      <c r="Q4" s="17" t="str">
        <f>IF(一覧表!G5="","",VLOOKUP(一覧表!G5,競技csv!$A:$O,MATCH("競技コード",競技csv!$1:$1,0),0))</f>
        <v/>
      </c>
      <c r="R4" s="17" t="str" cm="1">
        <f t="array" ref="R4">IF(一覧表!J5="","",一覧表!J5&amp;".")&amp;_xlfn.IFS(一覧表!K5="","",VLOOKUP(Q4,競技csv!$B:$O,2,0)&lt;=31,TEXT(一覧表!K5,"00")&amp;".",TRUE,TEXT(一覧表!K5,"00")&amp;"m")&amp;IF(一覧表!L5="","",TEXT(一覧表!L5,"00"))</f>
        <v/>
      </c>
      <c r="S4" s="17" t="str">
        <f>IF(一覧表!G5="","","0")</f>
        <v/>
      </c>
      <c r="T4" s="17" t="str">
        <f>IF(一覧表!G5="","","2")</f>
        <v/>
      </c>
      <c r="U4" s="17" t="str">
        <f>IF(一覧表!M5="","",VLOOKUP(一覧表!M5,競技csv!$A:$O,MATCH("競技コード",競技csv!$1:$1,0),0))</f>
        <v/>
      </c>
      <c r="V4" s="17" t="str" cm="1">
        <f t="array" ref="V4">IF(一覧表!P5="","",一覧表!P5&amp;".")&amp;_xlfn.IFS(一覧表!Q5="","",VLOOKUP(U4,競技csv!$B:$O,2,0)&lt;=31,TEXT(一覧表!Q5,"00")&amp;".",TRUE,TEXT(一覧表!Q5,"00")&amp;"m")&amp;IF(一覧表!R5="","",TEXT(一覧表!R5,"00"))</f>
        <v/>
      </c>
      <c r="W4" s="17" t="str">
        <f>IF(一覧表!M5="","","0")</f>
        <v/>
      </c>
      <c r="X4" s="17" t="str">
        <f>IF(一覧表!M5="","","2")</f>
        <v/>
      </c>
      <c r="Y4" s="17" t="str">
        <f>IF(一覧表!S5="","",VLOOKUP("共通"&amp;一覧表!C5&amp;"子4X100mR",競技csv!A:O,MATCH("競技コード",競技csv!$1:$1,0),0))</f>
        <v/>
      </c>
      <c r="Z4" s="17" t="str">
        <f>IF(一覧表!T5="","",一覧表!T5&amp;".")&amp;IF(一覧表!U5="","",TEXT(一覧表!U5,"00")&amp;".")&amp;IF(一覧表!V5="","",TEXT(一覧表!V5,"00"))</f>
        <v/>
      </c>
      <c r="AA4" s="17" t="str">
        <f>IF(一覧表!S5="","","0")</f>
        <v/>
      </c>
      <c r="AB4" s="17" t="str">
        <f>IF(一覧表!S5="","","2")</f>
        <v/>
      </c>
    </row>
    <row r="5" spans="1:36" x14ac:dyDescent="0.45">
      <c r="A5" s="17" t="str">
        <f>IF(一覧表!D6="","",IF(一覧表!C6="男",10000+一覧表!D6,20000+一覧表!D6))</f>
        <v/>
      </c>
      <c r="B5" s="17" t="str">
        <f ca="1">IF(一覧表!D6="","",VLOOKUP(VLOOKUP(一覧表!D6,INDIRECT(一覧表!C6&amp;"選手データ貼り付け!A:O"),MATCH("所属",INDIRECT(一覧表!C6&amp;"選手データ貼り付け!1:1"),0),0)&amp;"中",所属csv!$A:$H,MATCH("所属コード",所属csv!$1:$1,0),0))</f>
        <v/>
      </c>
      <c r="C5" s="17"/>
      <c r="D5" s="17"/>
      <c r="E5" s="17" t="str">
        <f>IF(一覧表!D6="","",一覧表!D6)</f>
        <v/>
      </c>
      <c r="F5" s="17" t="str">
        <f ca="1">IF(一覧表!E6="","",一覧表!E6)</f>
        <v/>
      </c>
      <c r="G5" s="17" t="str">
        <f ca="1">IF(一覧表!D6="","",VLOOKUP(一覧表!D6,INDIRECT(一覧表!C6&amp;"選手データ貼り付け!A:O"),MATCH("ﾌﾘｶﾞﾅ(姓)",INDIRECT(一覧表!C6&amp;"選手データ貼り付け!1:1"),0),0)&amp;" "&amp;VLOOKUP(一覧表!D6,INDIRECT(一覧表!C6&amp;"選手データ貼り付け!A:O"),MATCH("ﾌﾘｶﾞﾅ(名)",INDIRECT(一覧表!C6&amp;"選手データ貼り付け!1:1"),0),0))</f>
        <v/>
      </c>
      <c r="H5" s="17" t="str">
        <f ca="1">IF(一覧表!E6="","",一覧表!E6)</f>
        <v/>
      </c>
      <c r="I5" s="17" t="str">
        <f ca="1">IF(一覧表!D6="","",VLOOKUP(一覧表!D6,INDIRECT(一覧表!C6&amp;"選手データ貼り付け!A:O"),MATCH("FAMILY NAME",INDIRECT(一覧表!C6&amp;"選手データ貼り付け!1:1"),0),0)&amp;" "&amp;VLOOKUP(一覧表!D6,INDIRECT(一覧表!C6&amp;"選手データ貼り付け!A:O"),MATCH("Firstname",INDIRECT(一覧表!C6&amp;"選手データ貼り付け!1:1"),0),0))</f>
        <v/>
      </c>
      <c r="J5" s="17" t="str">
        <f>IF(一覧表!D6="","","JPN")</f>
        <v/>
      </c>
      <c r="K5" s="17" t="str">
        <f>IF(一覧表!D6="","",IF(一覧表!C6="男",1,2))</f>
        <v/>
      </c>
      <c r="L5" s="17" t="str">
        <f>IF(一覧表!D6="","",一覧表!F6)</f>
        <v/>
      </c>
      <c r="M5" s="17" t="str">
        <f ca="1">IF(一覧表!D6="","",LEFT(VLOOKUP(一覧表!D6,INDIRECT(一覧表!C6&amp;"選手データ貼り付け!A:O"),MATCH("Birthday",INDIRECT(一覧表!C6&amp;"選手データ貼り付け!1:1"),0),0),4))</f>
        <v/>
      </c>
      <c r="N5" s="17" t="str">
        <f>IF(一覧表!D6="","","0")</f>
        <v/>
      </c>
      <c r="O5" s="17" t="str">
        <f>IF(一覧表!D6="","","千葉")</f>
        <v/>
      </c>
      <c r="P5" s="17"/>
      <c r="Q5" s="17" t="str">
        <f>IF(一覧表!G6="","",VLOOKUP(一覧表!G6,競技csv!$A:$O,MATCH("競技コード",競技csv!$1:$1,0),0))</f>
        <v/>
      </c>
      <c r="R5" s="17" t="str" cm="1">
        <f t="array" ref="R5">IF(一覧表!J6="","",一覧表!J6&amp;".")&amp;_xlfn.IFS(一覧表!K6="","",VLOOKUP(Q5,競技csv!$B:$O,2,0)&lt;=31,TEXT(一覧表!K6,"00")&amp;".",TRUE,TEXT(一覧表!K6,"00")&amp;"m")&amp;IF(一覧表!L6="","",TEXT(一覧表!L6,"00"))</f>
        <v/>
      </c>
      <c r="S5" s="17" t="str">
        <f>IF(一覧表!G6="","","0")</f>
        <v/>
      </c>
      <c r="T5" s="17" t="str">
        <f>IF(一覧表!G6="","","2")</f>
        <v/>
      </c>
      <c r="U5" s="17" t="str">
        <f>IF(一覧表!M6="","",VLOOKUP(一覧表!M6,競技csv!$A:$O,MATCH("競技コード",競技csv!$1:$1,0),0))</f>
        <v/>
      </c>
      <c r="V5" s="17" t="str" cm="1">
        <f t="array" ref="V5">IF(一覧表!P6="","",一覧表!P6&amp;".")&amp;_xlfn.IFS(一覧表!Q6="","",VLOOKUP(U5,競技csv!$B:$O,2,0)&lt;=31,TEXT(一覧表!Q6,"00")&amp;".",TRUE,TEXT(一覧表!Q6,"00")&amp;"m")&amp;IF(一覧表!R6="","",TEXT(一覧表!R6,"00"))</f>
        <v/>
      </c>
      <c r="W5" s="17" t="str">
        <f>IF(一覧表!M6="","","0")</f>
        <v/>
      </c>
      <c r="X5" s="17" t="str">
        <f>IF(一覧表!M6="","","2")</f>
        <v/>
      </c>
      <c r="Y5" s="17" t="str">
        <f>IF(一覧表!S6="","",VLOOKUP("共通"&amp;一覧表!C6&amp;"子4X100mR",競技csv!A:O,MATCH("競技コード",競技csv!$1:$1,0),0))</f>
        <v/>
      </c>
      <c r="Z5" s="17" t="str">
        <f>IF(一覧表!T6="","",一覧表!T6&amp;".")&amp;IF(一覧表!U6="","",TEXT(一覧表!U6,"00")&amp;".")&amp;IF(一覧表!V6="","",TEXT(一覧表!V6,"00"))</f>
        <v/>
      </c>
      <c r="AA5" s="17" t="str">
        <f>IF(一覧表!S6="","","0")</f>
        <v/>
      </c>
      <c r="AB5" s="17" t="str">
        <f>IF(一覧表!S6="","","2")</f>
        <v/>
      </c>
    </row>
    <row r="6" spans="1:36" x14ac:dyDescent="0.45">
      <c r="A6" s="17" t="str">
        <f>IF(一覧表!D7="","",IF(一覧表!C7="男",10000+一覧表!D7,20000+一覧表!D7))</f>
        <v/>
      </c>
      <c r="B6" s="17" t="str">
        <f ca="1">IF(一覧表!D7="","",VLOOKUP(VLOOKUP(一覧表!D7,INDIRECT(一覧表!C7&amp;"選手データ貼り付け!A:O"),MATCH("所属",INDIRECT(一覧表!C7&amp;"選手データ貼り付け!1:1"),0),0)&amp;"中",所属csv!$A:$H,MATCH("所属コード",所属csv!$1:$1,0),0))</f>
        <v/>
      </c>
      <c r="C6" s="17"/>
      <c r="D6" s="17"/>
      <c r="E6" s="17" t="str">
        <f>IF(一覧表!D7="","",一覧表!D7)</f>
        <v/>
      </c>
      <c r="F6" s="17" t="str">
        <f ca="1">IF(一覧表!E7="","",一覧表!E7)</f>
        <v/>
      </c>
      <c r="G6" s="17" t="str">
        <f ca="1">IF(一覧表!D7="","",VLOOKUP(一覧表!D7,INDIRECT(一覧表!C7&amp;"選手データ貼り付け!A:O"),MATCH("ﾌﾘｶﾞﾅ(姓)",INDIRECT(一覧表!C7&amp;"選手データ貼り付け!1:1"),0),0)&amp;" "&amp;VLOOKUP(一覧表!D7,INDIRECT(一覧表!C7&amp;"選手データ貼り付け!A:O"),MATCH("ﾌﾘｶﾞﾅ(名)",INDIRECT(一覧表!C7&amp;"選手データ貼り付け!1:1"),0),0))</f>
        <v/>
      </c>
      <c r="H6" s="17" t="str">
        <f ca="1">IF(一覧表!E7="","",一覧表!E7)</f>
        <v/>
      </c>
      <c r="I6" s="17" t="str">
        <f ca="1">IF(一覧表!D7="","",VLOOKUP(一覧表!D7,INDIRECT(一覧表!C7&amp;"選手データ貼り付け!A:O"),MATCH("FAMILY NAME",INDIRECT(一覧表!C7&amp;"選手データ貼り付け!1:1"),0),0)&amp;" "&amp;VLOOKUP(一覧表!D7,INDIRECT(一覧表!C7&amp;"選手データ貼り付け!A:O"),MATCH("Firstname",INDIRECT(一覧表!C7&amp;"選手データ貼り付け!1:1"),0),0))</f>
        <v/>
      </c>
      <c r="J6" s="17" t="str">
        <f>IF(一覧表!D7="","","JPN")</f>
        <v/>
      </c>
      <c r="K6" s="17" t="str">
        <f>IF(一覧表!D7="","",IF(一覧表!C7="男",1,2))</f>
        <v/>
      </c>
      <c r="L6" s="17" t="str">
        <f>IF(一覧表!D7="","",一覧表!F7)</f>
        <v/>
      </c>
      <c r="M6" s="17" t="str">
        <f ca="1">IF(一覧表!D7="","",LEFT(VLOOKUP(一覧表!D7,INDIRECT(一覧表!C7&amp;"選手データ貼り付け!A:O"),MATCH("Birthday",INDIRECT(一覧表!C7&amp;"選手データ貼り付け!1:1"),0),0),4))</f>
        <v/>
      </c>
      <c r="N6" s="17" t="str">
        <f>IF(一覧表!D7="","","0")</f>
        <v/>
      </c>
      <c r="O6" s="17" t="str">
        <f>IF(一覧表!D7="","","千葉")</f>
        <v/>
      </c>
      <c r="P6" s="17"/>
      <c r="Q6" s="17" t="str">
        <f>IF(一覧表!G7="","",VLOOKUP(一覧表!G7,競技csv!$A:$O,MATCH("競技コード",競技csv!$1:$1,0),0))</f>
        <v/>
      </c>
      <c r="R6" s="17" t="str" cm="1">
        <f t="array" ref="R6">IF(一覧表!J7="","",一覧表!J7&amp;".")&amp;_xlfn.IFS(一覧表!K7="","",VLOOKUP(Q6,競技csv!$B:$O,2,0)&lt;=31,TEXT(一覧表!K7,"00")&amp;".",TRUE,TEXT(一覧表!K7,"00")&amp;"m")&amp;IF(一覧表!L7="","",TEXT(一覧表!L7,"00"))</f>
        <v/>
      </c>
      <c r="S6" s="17" t="str">
        <f>IF(一覧表!G7="","","0")</f>
        <v/>
      </c>
      <c r="T6" s="17" t="str">
        <f>IF(一覧表!G7="","","2")</f>
        <v/>
      </c>
      <c r="U6" s="17" t="str">
        <f>IF(一覧表!M7="","",VLOOKUP(一覧表!M7,競技csv!$A:$O,MATCH("競技コード",競技csv!$1:$1,0),0))</f>
        <v/>
      </c>
      <c r="V6" s="17" t="str" cm="1">
        <f t="array" ref="V6">IF(一覧表!P7="","",一覧表!P7&amp;".")&amp;_xlfn.IFS(一覧表!Q7="","",VLOOKUP(U6,競技csv!$B:$O,2,0)&lt;=31,TEXT(一覧表!Q7,"00")&amp;".",TRUE,TEXT(一覧表!Q7,"00")&amp;"m")&amp;IF(一覧表!R7="","",TEXT(一覧表!R7,"00"))</f>
        <v/>
      </c>
      <c r="W6" s="17" t="str">
        <f>IF(一覧表!M7="","","0")</f>
        <v/>
      </c>
      <c r="X6" s="17" t="str">
        <f>IF(一覧表!M7="","","2")</f>
        <v/>
      </c>
      <c r="Y6" s="17" t="str">
        <f>IF(一覧表!S7="","",VLOOKUP("共通"&amp;一覧表!C7&amp;"子4X100mR",競技csv!A:O,MATCH("競技コード",競技csv!$1:$1,0),0))</f>
        <v/>
      </c>
      <c r="Z6" s="17" t="str">
        <f>IF(一覧表!T7="","",一覧表!T7&amp;".")&amp;IF(一覧表!U7="","",TEXT(一覧表!U7,"00")&amp;".")&amp;IF(一覧表!V7="","",TEXT(一覧表!V7,"00"))</f>
        <v/>
      </c>
      <c r="AA6" s="17" t="str">
        <f>IF(一覧表!S7="","","0")</f>
        <v/>
      </c>
      <c r="AB6" s="17" t="str">
        <f>IF(一覧表!S7="","","2")</f>
        <v/>
      </c>
    </row>
    <row r="7" spans="1:36" x14ac:dyDescent="0.45">
      <c r="A7" s="17" t="str">
        <f>IF(一覧表!D8="","",IF(一覧表!C8="男",10000+一覧表!D8,20000+一覧表!D8))</f>
        <v/>
      </c>
      <c r="B7" s="17" t="str">
        <f ca="1">IF(一覧表!D8="","",VLOOKUP(VLOOKUP(一覧表!D8,INDIRECT(一覧表!C8&amp;"選手データ貼り付け!A:O"),MATCH("所属",INDIRECT(一覧表!C8&amp;"選手データ貼り付け!1:1"),0),0)&amp;"中",所属csv!$A:$H,MATCH("所属コード",所属csv!$1:$1,0),0))</f>
        <v/>
      </c>
      <c r="C7" s="17"/>
      <c r="D7" s="17"/>
      <c r="E7" s="17" t="str">
        <f>IF(一覧表!D8="","",一覧表!D8)</f>
        <v/>
      </c>
      <c r="F7" s="17" t="str">
        <f ca="1">IF(一覧表!E8="","",一覧表!E8)</f>
        <v/>
      </c>
      <c r="G7" s="17" t="str">
        <f ca="1">IF(一覧表!D8="","",VLOOKUP(一覧表!D8,INDIRECT(一覧表!C8&amp;"選手データ貼り付け!A:O"),MATCH("ﾌﾘｶﾞﾅ(姓)",INDIRECT(一覧表!C8&amp;"選手データ貼り付け!1:1"),0),0)&amp;" "&amp;VLOOKUP(一覧表!D8,INDIRECT(一覧表!C8&amp;"選手データ貼り付け!A:O"),MATCH("ﾌﾘｶﾞﾅ(名)",INDIRECT(一覧表!C8&amp;"選手データ貼り付け!1:1"),0),0))</f>
        <v/>
      </c>
      <c r="H7" s="17" t="str">
        <f ca="1">IF(一覧表!E8="","",一覧表!E8)</f>
        <v/>
      </c>
      <c r="I7" s="17" t="str">
        <f ca="1">IF(一覧表!D8="","",VLOOKUP(一覧表!D8,INDIRECT(一覧表!C8&amp;"選手データ貼り付け!A:O"),MATCH("FAMILY NAME",INDIRECT(一覧表!C8&amp;"選手データ貼り付け!1:1"),0),0)&amp;" "&amp;VLOOKUP(一覧表!D8,INDIRECT(一覧表!C8&amp;"選手データ貼り付け!A:O"),MATCH("Firstname",INDIRECT(一覧表!C8&amp;"選手データ貼り付け!1:1"),0),0))</f>
        <v/>
      </c>
      <c r="J7" s="17" t="str">
        <f>IF(一覧表!D8="","","JPN")</f>
        <v/>
      </c>
      <c r="K7" s="17" t="str">
        <f>IF(一覧表!D8="","",IF(一覧表!C8="男",1,2))</f>
        <v/>
      </c>
      <c r="L7" s="17" t="str">
        <f>IF(一覧表!D8="","",一覧表!F8)</f>
        <v/>
      </c>
      <c r="M7" s="17" t="str">
        <f ca="1">IF(一覧表!D8="","",LEFT(VLOOKUP(一覧表!D8,INDIRECT(一覧表!C8&amp;"選手データ貼り付け!A:O"),MATCH("Birthday",INDIRECT(一覧表!C8&amp;"選手データ貼り付け!1:1"),0),0),4))</f>
        <v/>
      </c>
      <c r="N7" s="17" t="str">
        <f>IF(一覧表!D8="","","0")</f>
        <v/>
      </c>
      <c r="O7" s="17" t="str">
        <f>IF(一覧表!D8="","","千葉")</f>
        <v/>
      </c>
      <c r="P7" s="17"/>
      <c r="Q7" s="17" t="str">
        <f>IF(一覧表!G8="","",VLOOKUP(一覧表!G8,競技csv!$A:$O,MATCH("競技コード",競技csv!$1:$1,0),0))</f>
        <v/>
      </c>
      <c r="R7" s="17" t="str" cm="1">
        <f t="array" ref="R7">IF(一覧表!J8="","",一覧表!J8&amp;".")&amp;_xlfn.IFS(一覧表!K8="","",VLOOKUP(Q7,競技csv!$B:$O,2,0)&lt;=31,TEXT(一覧表!K8,"00")&amp;".",TRUE,TEXT(一覧表!K8,"00")&amp;"m")&amp;IF(一覧表!L8="","",TEXT(一覧表!L8,"00"))</f>
        <v/>
      </c>
      <c r="S7" s="17" t="str">
        <f>IF(一覧表!G8="","","0")</f>
        <v/>
      </c>
      <c r="T7" s="17" t="str">
        <f>IF(一覧表!G8="","","2")</f>
        <v/>
      </c>
      <c r="U7" s="17" t="str">
        <f>IF(一覧表!M8="","",VLOOKUP(一覧表!M8,競技csv!$A:$O,MATCH("競技コード",競技csv!$1:$1,0),0))</f>
        <v/>
      </c>
      <c r="V7" s="17" t="str" cm="1">
        <f t="array" ref="V7">IF(一覧表!P8="","",一覧表!P8&amp;".")&amp;_xlfn.IFS(一覧表!Q8="","",VLOOKUP(U7,競技csv!$B:$O,2,0)&lt;=31,TEXT(一覧表!Q8,"00")&amp;".",TRUE,TEXT(一覧表!Q8,"00")&amp;"m")&amp;IF(一覧表!R8="","",TEXT(一覧表!R8,"00"))</f>
        <v/>
      </c>
      <c r="W7" s="17" t="str">
        <f>IF(一覧表!M8="","","0")</f>
        <v/>
      </c>
      <c r="X7" s="17" t="str">
        <f>IF(一覧表!M8="","","2")</f>
        <v/>
      </c>
      <c r="Y7" s="17" t="str">
        <f>IF(一覧表!S8="","",VLOOKUP("共通"&amp;一覧表!C8&amp;"子4X100mR",競技csv!A:O,MATCH("競技コード",競技csv!$1:$1,0),0))</f>
        <v/>
      </c>
      <c r="Z7" s="17" t="str">
        <f>IF(一覧表!T8="","",一覧表!T8&amp;".")&amp;IF(一覧表!U8="","",TEXT(一覧表!U8,"00")&amp;".")&amp;IF(一覧表!V8="","",TEXT(一覧表!V8,"00"))</f>
        <v/>
      </c>
      <c r="AA7" s="17" t="str">
        <f>IF(一覧表!S8="","","0")</f>
        <v/>
      </c>
      <c r="AB7" s="17" t="str">
        <f>IF(一覧表!S8="","","2")</f>
        <v/>
      </c>
    </row>
    <row r="8" spans="1:36" x14ac:dyDescent="0.45">
      <c r="A8" s="17" t="str">
        <f>IF(一覧表!D9="","",IF(一覧表!C9="男",10000+一覧表!D9,20000+一覧表!D9))</f>
        <v/>
      </c>
      <c r="B8" s="17" t="str">
        <f ca="1">IF(一覧表!D9="","",VLOOKUP(VLOOKUP(一覧表!D9,INDIRECT(一覧表!C9&amp;"選手データ貼り付け!A:O"),MATCH("所属",INDIRECT(一覧表!C9&amp;"選手データ貼り付け!1:1"),0),0)&amp;"中",所属csv!$A:$H,MATCH("所属コード",所属csv!$1:$1,0),0))</f>
        <v/>
      </c>
      <c r="C8" s="17"/>
      <c r="D8" s="17"/>
      <c r="E8" s="17" t="str">
        <f>IF(一覧表!D9="","",一覧表!D9)</f>
        <v/>
      </c>
      <c r="F8" s="17" t="str">
        <f ca="1">IF(一覧表!E9="","",一覧表!E9)</f>
        <v/>
      </c>
      <c r="G8" s="17" t="str">
        <f ca="1">IF(一覧表!D9="","",VLOOKUP(一覧表!D9,INDIRECT(一覧表!C9&amp;"選手データ貼り付け!A:O"),MATCH("ﾌﾘｶﾞﾅ(姓)",INDIRECT(一覧表!C9&amp;"選手データ貼り付け!1:1"),0),0)&amp;" "&amp;VLOOKUP(一覧表!D9,INDIRECT(一覧表!C9&amp;"選手データ貼り付け!A:O"),MATCH("ﾌﾘｶﾞﾅ(名)",INDIRECT(一覧表!C9&amp;"選手データ貼り付け!1:1"),0),0))</f>
        <v/>
      </c>
      <c r="H8" s="17" t="str">
        <f ca="1">IF(一覧表!E9="","",一覧表!E9)</f>
        <v/>
      </c>
      <c r="I8" s="17" t="str">
        <f ca="1">IF(一覧表!D9="","",VLOOKUP(一覧表!D9,INDIRECT(一覧表!C9&amp;"選手データ貼り付け!A:O"),MATCH("FAMILY NAME",INDIRECT(一覧表!C9&amp;"選手データ貼り付け!1:1"),0),0)&amp;" "&amp;VLOOKUP(一覧表!D9,INDIRECT(一覧表!C9&amp;"選手データ貼り付け!A:O"),MATCH("Firstname",INDIRECT(一覧表!C9&amp;"選手データ貼り付け!1:1"),0),0))</f>
        <v/>
      </c>
      <c r="J8" s="17" t="str">
        <f>IF(一覧表!D9="","","JPN")</f>
        <v/>
      </c>
      <c r="K8" s="17" t="str">
        <f>IF(一覧表!D9="","",IF(一覧表!C9="男",1,2))</f>
        <v/>
      </c>
      <c r="L8" s="17" t="str">
        <f>IF(一覧表!D9="","",一覧表!F9)</f>
        <v/>
      </c>
      <c r="M8" s="17" t="str">
        <f ca="1">IF(一覧表!D9="","",LEFT(VLOOKUP(一覧表!D9,INDIRECT(一覧表!C9&amp;"選手データ貼り付け!A:O"),MATCH("Birthday",INDIRECT(一覧表!C9&amp;"選手データ貼り付け!1:1"),0),0),4))</f>
        <v/>
      </c>
      <c r="N8" s="17" t="str">
        <f>IF(一覧表!D9="","","0")</f>
        <v/>
      </c>
      <c r="O8" s="17" t="str">
        <f>IF(一覧表!D9="","","千葉")</f>
        <v/>
      </c>
      <c r="P8" s="17"/>
      <c r="Q8" s="17" t="str">
        <f>IF(一覧表!G9="","",VLOOKUP(一覧表!G9,競技csv!$A:$O,MATCH("競技コード",競技csv!$1:$1,0),0))</f>
        <v/>
      </c>
      <c r="R8" s="17" t="str" cm="1">
        <f t="array" ref="R8">IF(一覧表!J9="","",一覧表!J9&amp;".")&amp;_xlfn.IFS(一覧表!K9="","",VLOOKUP(Q8,競技csv!$B:$O,2,0)&lt;=31,TEXT(一覧表!K9,"00")&amp;".",TRUE,TEXT(一覧表!K9,"00")&amp;"m")&amp;IF(一覧表!L9="","",TEXT(一覧表!L9,"00"))</f>
        <v/>
      </c>
      <c r="S8" s="17" t="str">
        <f>IF(一覧表!G9="","","0")</f>
        <v/>
      </c>
      <c r="T8" s="17" t="str">
        <f>IF(一覧表!G9="","","2")</f>
        <v/>
      </c>
      <c r="U8" s="17" t="str">
        <f>IF(一覧表!M9="","",VLOOKUP(一覧表!M9,競技csv!$A:$O,MATCH("競技コード",競技csv!$1:$1,0),0))</f>
        <v/>
      </c>
      <c r="V8" s="17" t="str" cm="1">
        <f t="array" ref="V8">IF(一覧表!P9="","",一覧表!P9&amp;".")&amp;_xlfn.IFS(一覧表!Q9="","",VLOOKUP(U8,競技csv!$B:$O,2,0)&lt;=31,TEXT(一覧表!Q9,"00")&amp;".",TRUE,TEXT(一覧表!Q9,"00")&amp;"m")&amp;IF(一覧表!R9="","",TEXT(一覧表!R9,"00"))</f>
        <v/>
      </c>
      <c r="W8" s="17" t="str">
        <f>IF(一覧表!M9="","","0")</f>
        <v/>
      </c>
      <c r="X8" s="17" t="str">
        <f>IF(一覧表!M9="","","2")</f>
        <v/>
      </c>
      <c r="Y8" s="17" t="str">
        <f>IF(一覧表!S9="","",VLOOKUP("共通"&amp;一覧表!C9&amp;"子4X100mR",競技csv!A:O,MATCH("競技コード",競技csv!$1:$1,0),0))</f>
        <v/>
      </c>
      <c r="Z8" s="17" t="str">
        <f>IF(一覧表!T9="","",一覧表!T9&amp;".")&amp;IF(一覧表!U9="","",TEXT(一覧表!U9,"00")&amp;".")&amp;IF(一覧表!V9="","",TEXT(一覧表!V9,"00"))</f>
        <v/>
      </c>
      <c r="AA8" s="17" t="str">
        <f>IF(一覧表!S9="","","0")</f>
        <v/>
      </c>
      <c r="AB8" s="17" t="str">
        <f>IF(一覧表!S9="","","2")</f>
        <v/>
      </c>
    </row>
    <row r="9" spans="1:36" x14ac:dyDescent="0.45">
      <c r="A9" s="17" t="str">
        <f>IF(一覧表!D10="","",IF(一覧表!C10="男",10000+一覧表!D10,20000+一覧表!D10))</f>
        <v/>
      </c>
      <c r="B9" s="17" t="str">
        <f ca="1">IF(一覧表!D10="","",VLOOKUP(VLOOKUP(一覧表!D10,INDIRECT(一覧表!C10&amp;"選手データ貼り付け!A:O"),MATCH("所属",INDIRECT(一覧表!C10&amp;"選手データ貼り付け!1:1"),0),0)&amp;"中",所属csv!$A:$H,MATCH("所属コード",所属csv!$1:$1,0),0))</f>
        <v/>
      </c>
      <c r="C9" s="17"/>
      <c r="D9" s="17"/>
      <c r="E9" s="17" t="str">
        <f>IF(一覧表!D10="","",一覧表!D10)</f>
        <v/>
      </c>
      <c r="F9" s="17" t="str">
        <f ca="1">IF(一覧表!E10="","",一覧表!E10)</f>
        <v/>
      </c>
      <c r="G9" s="17" t="str">
        <f ca="1">IF(一覧表!D10="","",VLOOKUP(一覧表!D10,INDIRECT(一覧表!C10&amp;"選手データ貼り付け!A:O"),MATCH("ﾌﾘｶﾞﾅ(姓)",INDIRECT(一覧表!C10&amp;"選手データ貼り付け!1:1"),0),0)&amp;" "&amp;VLOOKUP(一覧表!D10,INDIRECT(一覧表!C10&amp;"選手データ貼り付け!A:O"),MATCH("ﾌﾘｶﾞﾅ(名)",INDIRECT(一覧表!C10&amp;"選手データ貼り付け!1:1"),0),0))</f>
        <v/>
      </c>
      <c r="H9" s="17" t="str">
        <f ca="1">IF(一覧表!E10="","",一覧表!E10)</f>
        <v/>
      </c>
      <c r="I9" s="17" t="str">
        <f ca="1">IF(一覧表!D10="","",VLOOKUP(一覧表!D10,INDIRECT(一覧表!C10&amp;"選手データ貼り付け!A:O"),MATCH("FAMILY NAME",INDIRECT(一覧表!C10&amp;"選手データ貼り付け!1:1"),0),0)&amp;" "&amp;VLOOKUP(一覧表!D10,INDIRECT(一覧表!C10&amp;"選手データ貼り付け!A:O"),MATCH("Firstname",INDIRECT(一覧表!C10&amp;"選手データ貼り付け!1:1"),0),0))</f>
        <v/>
      </c>
      <c r="J9" s="17" t="str">
        <f>IF(一覧表!D10="","","JPN")</f>
        <v/>
      </c>
      <c r="K9" s="17" t="str">
        <f>IF(一覧表!D10="","",IF(一覧表!C10="男",1,2))</f>
        <v/>
      </c>
      <c r="L9" s="17" t="str">
        <f>IF(一覧表!D10="","",一覧表!F10)</f>
        <v/>
      </c>
      <c r="M9" s="17" t="str">
        <f ca="1">IF(一覧表!D10="","",LEFT(VLOOKUP(一覧表!D10,INDIRECT(一覧表!C10&amp;"選手データ貼り付け!A:O"),MATCH("Birthday",INDIRECT(一覧表!C10&amp;"選手データ貼り付け!1:1"),0),0),4))</f>
        <v/>
      </c>
      <c r="N9" s="17" t="str">
        <f>IF(一覧表!D10="","","0")</f>
        <v/>
      </c>
      <c r="O9" s="17" t="str">
        <f>IF(一覧表!D10="","","千葉")</f>
        <v/>
      </c>
      <c r="P9" s="17"/>
      <c r="Q9" s="17" t="str">
        <f>IF(一覧表!G10="","",VLOOKUP(一覧表!G10,競技csv!$A:$O,MATCH("競技コード",競技csv!$1:$1,0),0))</f>
        <v/>
      </c>
      <c r="R9" s="17" t="str" cm="1">
        <f t="array" ref="R9">IF(一覧表!J10="","",一覧表!J10&amp;".")&amp;_xlfn.IFS(一覧表!K10="","",VLOOKUP(Q9,競技csv!$B:$O,2,0)&lt;=31,TEXT(一覧表!K10,"00")&amp;".",TRUE,TEXT(一覧表!K10,"00")&amp;"m")&amp;IF(一覧表!L10="","",TEXT(一覧表!L10,"00"))</f>
        <v/>
      </c>
      <c r="S9" s="17" t="str">
        <f>IF(一覧表!G10="","","0")</f>
        <v/>
      </c>
      <c r="T9" s="17" t="str">
        <f>IF(一覧表!G10="","","2")</f>
        <v/>
      </c>
      <c r="U9" s="17" t="str">
        <f>IF(一覧表!M10="","",VLOOKUP(一覧表!M10,競技csv!$A:$O,MATCH("競技コード",競技csv!$1:$1,0),0))</f>
        <v/>
      </c>
      <c r="V9" s="17" t="str" cm="1">
        <f t="array" ref="V9">IF(一覧表!P10="","",一覧表!P10&amp;".")&amp;_xlfn.IFS(一覧表!Q10="","",VLOOKUP(U9,競技csv!$B:$O,2,0)&lt;=31,TEXT(一覧表!Q10,"00")&amp;".",TRUE,TEXT(一覧表!Q10,"00")&amp;"m")&amp;IF(一覧表!R10="","",TEXT(一覧表!R10,"00"))</f>
        <v/>
      </c>
      <c r="W9" s="17" t="str">
        <f>IF(一覧表!M10="","","0")</f>
        <v/>
      </c>
      <c r="X9" s="17" t="str">
        <f>IF(一覧表!M10="","","2")</f>
        <v/>
      </c>
      <c r="Y9" s="17" t="str">
        <f>IF(一覧表!S10="","",VLOOKUP("共通"&amp;一覧表!C10&amp;"子4X100mR",競技csv!A:O,MATCH("競技コード",競技csv!$1:$1,0),0))</f>
        <v/>
      </c>
      <c r="Z9" s="17" t="str">
        <f>IF(一覧表!T10="","",一覧表!T10&amp;".")&amp;IF(一覧表!U10="","",TEXT(一覧表!U10,"00")&amp;".")&amp;IF(一覧表!V10="","",TEXT(一覧表!V10,"00"))</f>
        <v/>
      </c>
      <c r="AA9" s="17" t="str">
        <f>IF(一覧表!S10="","","0")</f>
        <v/>
      </c>
      <c r="AB9" s="17" t="str">
        <f>IF(一覧表!S10="","","2")</f>
        <v/>
      </c>
    </row>
    <row r="10" spans="1:36" x14ac:dyDescent="0.45">
      <c r="A10" s="17" t="str">
        <f>IF(一覧表!D11="","",IF(一覧表!C11="男",10000+一覧表!D11,20000+一覧表!D11))</f>
        <v/>
      </c>
      <c r="B10" s="17" t="str">
        <f ca="1">IF(一覧表!D11="","",VLOOKUP(VLOOKUP(一覧表!D11,INDIRECT(一覧表!C11&amp;"選手データ貼り付け!A:O"),MATCH("所属",INDIRECT(一覧表!C11&amp;"選手データ貼り付け!1:1"),0),0)&amp;"中",所属csv!$A:$H,MATCH("所属コード",所属csv!$1:$1,0),0))</f>
        <v/>
      </c>
      <c r="C10" s="17"/>
      <c r="D10" s="17"/>
      <c r="E10" s="17" t="str">
        <f>IF(一覧表!D11="","",一覧表!D11)</f>
        <v/>
      </c>
      <c r="F10" s="17" t="str">
        <f ca="1">IF(一覧表!E11="","",一覧表!E11)</f>
        <v/>
      </c>
      <c r="G10" s="17" t="str">
        <f ca="1">IF(一覧表!D11="","",VLOOKUP(一覧表!D11,INDIRECT(一覧表!C11&amp;"選手データ貼り付け!A:O"),MATCH("ﾌﾘｶﾞﾅ(姓)",INDIRECT(一覧表!C11&amp;"選手データ貼り付け!1:1"),0),0)&amp;" "&amp;VLOOKUP(一覧表!D11,INDIRECT(一覧表!C11&amp;"選手データ貼り付け!A:O"),MATCH("ﾌﾘｶﾞﾅ(名)",INDIRECT(一覧表!C11&amp;"選手データ貼り付け!1:1"),0),0))</f>
        <v/>
      </c>
      <c r="H10" s="17" t="str">
        <f ca="1">IF(一覧表!E11="","",一覧表!E11)</f>
        <v/>
      </c>
      <c r="I10" s="17" t="str">
        <f ca="1">IF(一覧表!D11="","",VLOOKUP(一覧表!D11,INDIRECT(一覧表!C11&amp;"選手データ貼り付け!A:O"),MATCH("FAMILY NAME",INDIRECT(一覧表!C11&amp;"選手データ貼り付け!1:1"),0),0)&amp;" "&amp;VLOOKUP(一覧表!D11,INDIRECT(一覧表!C11&amp;"選手データ貼り付け!A:O"),MATCH("Firstname",INDIRECT(一覧表!C11&amp;"選手データ貼り付け!1:1"),0),0))</f>
        <v/>
      </c>
      <c r="J10" s="17" t="str">
        <f>IF(一覧表!D11="","","JPN")</f>
        <v/>
      </c>
      <c r="K10" s="17" t="str">
        <f>IF(一覧表!D11="","",IF(一覧表!C11="男",1,2))</f>
        <v/>
      </c>
      <c r="L10" s="17" t="str">
        <f>IF(一覧表!D11="","",一覧表!F11)</f>
        <v/>
      </c>
      <c r="M10" s="17" t="str">
        <f ca="1">IF(一覧表!D11="","",LEFT(VLOOKUP(一覧表!D11,INDIRECT(一覧表!C11&amp;"選手データ貼り付け!A:O"),MATCH("Birthday",INDIRECT(一覧表!C11&amp;"選手データ貼り付け!1:1"),0),0),4))</f>
        <v/>
      </c>
      <c r="N10" s="17" t="str">
        <f>IF(一覧表!D11="","","0")</f>
        <v/>
      </c>
      <c r="O10" s="17" t="str">
        <f>IF(一覧表!D11="","","千葉")</f>
        <v/>
      </c>
      <c r="P10" s="17"/>
      <c r="Q10" s="17" t="str">
        <f>IF(一覧表!G11="","",VLOOKUP(一覧表!G11,競技csv!$A:$O,MATCH("競技コード",競技csv!$1:$1,0),0))</f>
        <v/>
      </c>
      <c r="R10" s="17" t="str" cm="1">
        <f t="array" ref="R10">IF(一覧表!J11="","",一覧表!J11&amp;".")&amp;_xlfn.IFS(一覧表!K11="","",VLOOKUP(Q10,競技csv!$B:$O,2,0)&lt;=31,TEXT(一覧表!K11,"00")&amp;".",TRUE,TEXT(一覧表!K11,"00")&amp;"m")&amp;IF(一覧表!L11="","",TEXT(一覧表!L11,"00"))</f>
        <v/>
      </c>
      <c r="S10" s="17" t="str">
        <f>IF(一覧表!G11="","","0")</f>
        <v/>
      </c>
      <c r="T10" s="17" t="str">
        <f>IF(一覧表!G11="","","2")</f>
        <v/>
      </c>
      <c r="U10" s="17" t="str">
        <f>IF(一覧表!M11="","",VLOOKUP(一覧表!M11,競技csv!$A:$O,MATCH("競技コード",競技csv!$1:$1,0),0))</f>
        <v/>
      </c>
      <c r="V10" s="17" t="str" cm="1">
        <f t="array" ref="V10">IF(一覧表!P11="","",一覧表!P11&amp;".")&amp;_xlfn.IFS(一覧表!Q11="","",VLOOKUP(U10,競技csv!$B:$O,2,0)&lt;=31,TEXT(一覧表!Q11,"00")&amp;".",TRUE,TEXT(一覧表!Q11,"00")&amp;"m")&amp;IF(一覧表!R11="","",TEXT(一覧表!R11,"00"))</f>
        <v/>
      </c>
      <c r="W10" s="17" t="str">
        <f>IF(一覧表!M11="","","0")</f>
        <v/>
      </c>
      <c r="X10" s="17" t="str">
        <f>IF(一覧表!M11="","","2")</f>
        <v/>
      </c>
      <c r="Y10" s="17" t="str">
        <f>IF(一覧表!S11="","",VLOOKUP("共通"&amp;一覧表!C11&amp;"子4X100mR",競技csv!A:O,MATCH("競技コード",競技csv!$1:$1,0),0))</f>
        <v/>
      </c>
      <c r="Z10" s="17" t="str">
        <f>IF(一覧表!T11="","",一覧表!T11&amp;".")&amp;IF(一覧表!U11="","",TEXT(一覧表!U11,"00")&amp;".")&amp;IF(一覧表!V11="","",TEXT(一覧表!V11,"00"))</f>
        <v/>
      </c>
      <c r="AA10" s="17" t="str">
        <f>IF(一覧表!S11="","","0")</f>
        <v/>
      </c>
      <c r="AB10" s="17" t="str">
        <f>IF(一覧表!S11="","","2")</f>
        <v/>
      </c>
    </row>
    <row r="11" spans="1:36" x14ac:dyDescent="0.45">
      <c r="A11" s="17" t="str">
        <f>IF(一覧表!D12="","",IF(一覧表!C12="男",10000+一覧表!D12,20000+一覧表!D12))</f>
        <v/>
      </c>
      <c r="B11" s="17" t="str">
        <f ca="1">IF(一覧表!D12="","",VLOOKUP(VLOOKUP(一覧表!D12,INDIRECT(一覧表!C12&amp;"選手データ貼り付け!A:O"),MATCH("所属",INDIRECT(一覧表!C12&amp;"選手データ貼り付け!1:1"),0),0)&amp;"中",所属csv!$A:$H,MATCH("所属コード",所属csv!$1:$1,0),0))</f>
        <v/>
      </c>
      <c r="C11" s="17"/>
      <c r="D11" s="17"/>
      <c r="E11" s="17" t="str">
        <f>IF(一覧表!D12="","",一覧表!D12)</f>
        <v/>
      </c>
      <c r="F11" s="17" t="str">
        <f ca="1">IF(一覧表!E12="","",一覧表!E12)</f>
        <v/>
      </c>
      <c r="G11" s="17" t="str">
        <f ca="1">IF(一覧表!D12="","",VLOOKUP(一覧表!D12,INDIRECT(一覧表!C12&amp;"選手データ貼り付け!A:O"),MATCH("ﾌﾘｶﾞﾅ(姓)",INDIRECT(一覧表!C12&amp;"選手データ貼り付け!1:1"),0),0)&amp;" "&amp;VLOOKUP(一覧表!D12,INDIRECT(一覧表!C12&amp;"選手データ貼り付け!A:O"),MATCH("ﾌﾘｶﾞﾅ(名)",INDIRECT(一覧表!C12&amp;"選手データ貼り付け!1:1"),0),0))</f>
        <v/>
      </c>
      <c r="H11" s="17" t="str">
        <f ca="1">IF(一覧表!E12="","",一覧表!E12)</f>
        <v/>
      </c>
      <c r="I11" s="17" t="str">
        <f ca="1">IF(一覧表!D12="","",VLOOKUP(一覧表!D12,INDIRECT(一覧表!C12&amp;"選手データ貼り付け!A:O"),MATCH("FAMILY NAME",INDIRECT(一覧表!C12&amp;"選手データ貼り付け!1:1"),0),0)&amp;" "&amp;VLOOKUP(一覧表!D12,INDIRECT(一覧表!C12&amp;"選手データ貼り付け!A:O"),MATCH("Firstname",INDIRECT(一覧表!C12&amp;"選手データ貼り付け!1:1"),0),0))</f>
        <v/>
      </c>
      <c r="J11" s="17" t="str">
        <f>IF(一覧表!D12="","","JPN")</f>
        <v/>
      </c>
      <c r="K11" s="17" t="str">
        <f>IF(一覧表!D12="","",IF(一覧表!C12="男",1,2))</f>
        <v/>
      </c>
      <c r="L11" s="17" t="str">
        <f>IF(一覧表!D12="","",一覧表!F12)</f>
        <v/>
      </c>
      <c r="M11" s="17" t="str">
        <f ca="1">IF(一覧表!D12="","",LEFT(VLOOKUP(一覧表!D12,INDIRECT(一覧表!C12&amp;"選手データ貼り付け!A:O"),MATCH("Birthday",INDIRECT(一覧表!C12&amp;"選手データ貼り付け!1:1"),0),0),4))</f>
        <v/>
      </c>
      <c r="N11" s="17" t="str">
        <f>IF(一覧表!D12="","","0")</f>
        <v/>
      </c>
      <c r="O11" s="17" t="str">
        <f>IF(一覧表!D12="","","千葉")</f>
        <v/>
      </c>
      <c r="P11" s="17"/>
      <c r="Q11" s="17" t="str">
        <f>IF(一覧表!G12="","",VLOOKUP(一覧表!G12,競技csv!$A:$O,MATCH("競技コード",競技csv!$1:$1,0),0))</f>
        <v/>
      </c>
      <c r="R11" s="17" t="str" cm="1">
        <f t="array" ref="R11">IF(一覧表!J12="","",一覧表!J12&amp;".")&amp;_xlfn.IFS(一覧表!K12="","",VLOOKUP(Q11,競技csv!$B:$O,2,0)&lt;=31,TEXT(一覧表!K12,"00")&amp;".",TRUE,TEXT(一覧表!K12,"00")&amp;"m")&amp;IF(一覧表!L12="","",TEXT(一覧表!L12,"00"))</f>
        <v/>
      </c>
      <c r="S11" s="17" t="str">
        <f>IF(一覧表!G12="","","0")</f>
        <v/>
      </c>
      <c r="T11" s="17" t="str">
        <f>IF(一覧表!G12="","","2")</f>
        <v/>
      </c>
      <c r="U11" s="17" t="str">
        <f>IF(一覧表!M12="","",VLOOKUP(一覧表!M12,競技csv!$A:$O,MATCH("競技コード",競技csv!$1:$1,0),0))</f>
        <v/>
      </c>
      <c r="V11" s="17" t="str" cm="1">
        <f t="array" ref="V11">IF(一覧表!P12="","",一覧表!P12&amp;".")&amp;_xlfn.IFS(一覧表!Q12="","",VLOOKUP(U11,競技csv!$B:$O,2,0)&lt;=31,TEXT(一覧表!Q12,"00")&amp;".",TRUE,TEXT(一覧表!Q12,"00")&amp;"m")&amp;IF(一覧表!R12="","",TEXT(一覧表!R12,"00"))</f>
        <v/>
      </c>
      <c r="W11" s="17" t="str">
        <f>IF(一覧表!M12="","","0")</f>
        <v/>
      </c>
      <c r="X11" s="17" t="str">
        <f>IF(一覧表!M12="","","2")</f>
        <v/>
      </c>
      <c r="Y11" s="17" t="str">
        <f>IF(一覧表!S12="","",VLOOKUP("共通"&amp;一覧表!C12&amp;"子4X100mR",競技csv!A:O,MATCH("競技コード",競技csv!$1:$1,0),0))</f>
        <v/>
      </c>
      <c r="Z11" s="17" t="str">
        <f>IF(一覧表!T12="","",一覧表!T12&amp;".")&amp;IF(一覧表!U12="","",TEXT(一覧表!U12,"00")&amp;".")&amp;IF(一覧表!V12="","",TEXT(一覧表!V12,"00"))</f>
        <v/>
      </c>
      <c r="AA11" s="17" t="str">
        <f>IF(一覧表!S12="","","0")</f>
        <v/>
      </c>
      <c r="AB11" s="17" t="str">
        <f>IF(一覧表!S12="","","2")</f>
        <v/>
      </c>
    </row>
    <row r="12" spans="1:36" x14ac:dyDescent="0.45">
      <c r="A12" s="17" t="str">
        <f>IF(一覧表!D13="","",IF(一覧表!C13="男",10000+一覧表!D13,20000+一覧表!D13))</f>
        <v/>
      </c>
      <c r="B12" s="17" t="str">
        <f ca="1">IF(一覧表!D13="","",VLOOKUP(VLOOKUP(一覧表!D13,INDIRECT(一覧表!C13&amp;"選手データ貼り付け!A:O"),MATCH("所属",INDIRECT(一覧表!C13&amp;"選手データ貼り付け!1:1"),0),0)&amp;"中",所属csv!$A:$H,MATCH("所属コード",所属csv!$1:$1,0),0))</f>
        <v/>
      </c>
      <c r="C12" s="17"/>
      <c r="D12" s="17"/>
      <c r="E12" s="17" t="str">
        <f>IF(一覧表!D13="","",一覧表!D13)</f>
        <v/>
      </c>
      <c r="F12" s="17" t="str">
        <f ca="1">IF(一覧表!E13="","",一覧表!E13)</f>
        <v/>
      </c>
      <c r="G12" s="17" t="str">
        <f ca="1">IF(一覧表!D13="","",VLOOKUP(一覧表!D13,INDIRECT(一覧表!C13&amp;"選手データ貼り付け!A:O"),MATCH("ﾌﾘｶﾞﾅ(姓)",INDIRECT(一覧表!C13&amp;"選手データ貼り付け!1:1"),0),0)&amp;" "&amp;VLOOKUP(一覧表!D13,INDIRECT(一覧表!C13&amp;"選手データ貼り付け!A:O"),MATCH("ﾌﾘｶﾞﾅ(名)",INDIRECT(一覧表!C13&amp;"選手データ貼り付け!1:1"),0),0))</f>
        <v/>
      </c>
      <c r="H12" s="17" t="str">
        <f ca="1">IF(一覧表!E13="","",一覧表!E13)</f>
        <v/>
      </c>
      <c r="I12" s="17" t="str">
        <f ca="1">IF(一覧表!D13="","",VLOOKUP(一覧表!D13,INDIRECT(一覧表!C13&amp;"選手データ貼り付け!A:O"),MATCH("FAMILY NAME",INDIRECT(一覧表!C13&amp;"選手データ貼り付け!1:1"),0),0)&amp;" "&amp;VLOOKUP(一覧表!D13,INDIRECT(一覧表!C13&amp;"選手データ貼り付け!A:O"),MATCH("Firstname",INDIRECT(一覧表!C13&amp;"選手データ貼り付け!1:1"),0),0))</f>
        <v/>
      </c>
      <c r="J12" s="17" t="str">
        <f>IF(一覧表!D13="","","JPN")</f>
        <v/>
      </c>
      <c r="K12" s="17" t="str">
        <f>IF(一覧表!D13="","",IF(一覧表!C13="男",1,2))</f>
        <v/>
      </c>
      <c r="L12" s="17" t="str">
        <f>IF(一覧表!D13="","",一覧表!F13)</f>
        <v/>
      </c>
      <c r="M12" s="17" t="str">
        <f ca="1">IF(一覧表!D13="","",LEFT(VLOOKUP(一覧表!D13,INDIRECT(一覧表!C13&amp;"選手データ貼り付け!A:O"),MATCH("Birthday",INDIRECT(一覧表!C13&amp;"選手データ貼り付け!1:1"),0),0),4))</f>
        <v/>
      </c>
      <c r="N12" s="17" t="str">
        <f>IF(一覧表!D13="","","0")</f>
        <v/>
      </c>
      <c r="O12" s="17" t="str">
        <f>IF(一覧表!D13="","","千葉")</f>
        <v/>
      </c>
      <c r="P12" s="17"/>
      <c r="Q12" s="17" t="str">
        <f>IF(一覧表!G13="","",VLOOKUP(一覧表!G13,競技csv!$A:$O,MATCH("競技コード",競技csv!$1:$1,0),0))</f>
        <v/>
      </c>
      <c r="R12" s="17" t="str" cm="1">
        <f t="array" ref="R12">IF(一覧表!J13="","",一覧表!J13&amp;".")&amp;_xlfn.IFS(一覧表!K13="","",VLOOKUP(Q12,競技csv!$B:$O,2,0)&lt;=31,TEXT(一覧表!K13,"00")&amp;".",TRUE,TEXT(一覧表!K13,"00")&amp;"m")&amp;IF(一覧表!L13="","",TEXT(一覧表!L13,"00"))</f>
        <v/>
      </c>
      <c r="S12" s="17" t="str">
        <f>IF(一覧表!G13="","","0")</f>
        <v/>
      </c>
      <c r="T12" s="17" t="str">
        <f>IF(一覧表!G13="","","2")</f>
        <v/>
      </c>
      <c r="U12" s="17" t="str">
        <f>IF(一覧表!M13="","",VLOOKUP(一覧表!M13,競技csv!$A:$O,MATCH("競技コード",競技csv!$1:$1,0),0))</f>
        <v/>
      </c>
      <c r="V12" s="17" t="str" cm="1">
        <f t="array" ref="V12">IF(一覧表!P13="","",一覧表!P13&amp;".")&amp;_xlfn.IFS(一覧表!Q13="","",VLOOKUP(U12,競技csv!$B:$O,2,0)&lt;=31,TEXT(一覧表!Q13,"00")&amp;".",TRUE,TEXT(一覧表!Q13,"00")&amp;"m")&amp;IF(一覧表!R13="","",TEXT(一覧表!R13,"00"))</f>
        <v/>
      </c>
      <c r="W12" s="17" t="str">
        <f>IF(一覧表!M13="","","0")</f>
        <v/>
      </c>
      <c r="X12" s="17" t="str">
        <f>IF(一覧表!M13="","","2")</f>
        <v/>
      </c>
      <c r="Y12" s="17" t="str">
        <f>IF(一覧表!S13="","",VLOOKUP("共通"&amp;一覧表!C13&amp;"子4X100mR",競技csv!A:O,MATCH("競技コード",競技csv!$1:$1,0),0))</f>
        <v/>
      </c>
      <c r="Z12" s="17" t="str">
        <f>IF(一覧表!T13="","",一覧表!T13&amp;".")&amp;IF(一覧表!U13="","",TEXT(一覧表!U13,"00")&amp;".")&amp;IF(一覧表!V13="","",TEXT(一覧表!V13,"00"))</f>
        <v/>
      </c>
      <c r="AA12" s="17" t="str">
        <f>IF(一覧表!S13="","","0")</f>
        <v/>
      </c>
      <c r="AB12" s="17" t="str">
        <f>IF(一覧表!S13="","","2")</f>
        <v/>
      </c>
    </row>
    <row r="13" spans="1:36" x14ac:dyDescent="0.45">
      <c r="A13" s="17" t="str">
        <f>IF(一覧表!D14="","",IF(一覧表!C14="男",10000+一覧表!D14,20000+一覧表!D14))</f>
        <v/>
      </c>
      <c r="B13" s="17" t="str">
        <f ca="1">IF(一覧表!D14="","",VLOOKUP(VLOOKUP(一覧表!D14,INDIRECT(一覧表!C14&amp;"選手データ貼り付け!A:O"),MATCH("所属",INDIRECT(一覧表!C14&amp;"選手データ貼り付け!1:1"),0),0)&amp;"中",所属csv!$A:$H,MATCH("所属コード",所属csv!$1:$1,0),0))</f>
        <v/>
      </c>
      <c r="C13" s="17"/>
      <c r="D13" s="17"/>
      <c r="E13" s="17" t="str">
        <f>IF(一覧表!D14="","",一覧表!D14)</f>
        <v/>
      </c>
      <c r="F13" s="17" t="str">
        <f ca="1">IF(一覧表!E14="","",一覧表!E14)</f>
        <v/>
      </c>
      <c r="G13" s="17" t="str">
        <f ca="1">IF(一覧表!D14="","",VLOOKUP(一覧表!D14,INDIRECT(一覧表!C14&amp;"選手データ貼り付け!A:O"),MATCH("ﾌﾘｶﾞﾅ(姓)",INDIRECT(一覧表!C14&amp;"選手データ貼り付け!1:1"),0),0)&amp;" "&amp;VLOOKUP(一覧表!D14,INDIRECT(一覧表!C14&amp;"選手データ貼り付け!A:O"),MATCH("ﾌﾘｶﾞﾅ(名)",INDIRECT(一覧表!C14&amp;"選手データ貼り付け!1:1"),0),0))</f>
        <v/>
      </c>
      <c r="H13" s="17" t="str">
        <f ca="1">IF(一覧表!E14="","",一覧表!E14)</f>
        <v/>
      </c>
      <c r="I13" s="17" t="str">
        <f ca="1">IF(一覧表!D14="","",VLOOKUP(一覧表!D14,INDIRECT(一覧表!C14&amp;"選手データ貼り付け!A:O"),MATCH("FAMILY NAME",INDIRECT(一覧表!C14&amp;"選手データ貼り付け!1:1"),0),0)&amp;" "&amp;VLOOKUP(一覧表!D14,INDIRECT(一覧表!C14&amp;"選手データ貼り付け!A:O"),MATCH("Firstname",INDIRECT(一覧表!C14&amp;"選手データ貼り付け!1:1"),0),0))</f>
        <v/>
      </c>
      <c r="J13" s="17" t="str">
        <f>IF(一覧表!D14="","","JPN")</f>
        <v/>
      </c>
      <c r="K13" s="17" t="str">
        <f>IF(一覧表!D14="","",IF(一覧表!C14="男",1,2))</f>
        <v/>
      </c>
      <c r="L13" s="17" t="str">
        <f>IF(一覧表!D14="","",一覧表!F14)</f>
        <v/>
      </c>
      <c r="M13" s="17" t="str">
        <f ca="1">IF(一覧表!D14="","",LEFT(VLOOKUP(一覧表!D14,INDIRECT(一覧表!C14&amp;"選手データ貼り付け!A:O"),MATCH("Birthday",INDIRECT(一覧表!C14&amp;"選手データ貼り付け!1:1"),0),0),4))</f>
        <v/>
      </c>
      <c r="N13" s="17" t="str">
        <f>IF(一覧表!D14="","","0")</f>
        <v/>
      </c>
      <c r="O13" s="17" t="str">
        <f>IF(一覧表!D14="","","千葉")</f>
        <v/>
      </c>
      <c r="P13" s="17"/>
      <c r="Q13" s="17" t="str">
        <f>IF(一覧表!G14="","",VLOOKUP(一覧表!G14,競技csv!$A:$O,MATCH("競技コード",競技csv!$1:$1,0),0))</f>
        <v/>
      </c>
      <c r="R13" s="17" t="str" cm="1">
        <f t="array" ref="R13">IF(一覧表!J14="","",一覧表!J14&amp;".")&amp;_xlfn.IFS(一覧表!K14="","",VLOOKUP(Q13,競技csv!$B:$O,2,0)&lt;=31,TEXT(一覧表!K14,"00")&amp;".",TRUE,TEXT(一覧表!K14,"00")&amp;"m")&amp;IF(一覧表!L14="","",TEXT(一覧表!L14,"00"))</f>
        <v/>
      </c>
      <c r="S13" s="17" t="str">
        <f>IF(一覧表!G14="","","0")</f>
        <v/>
      </c>
      <c r="T13" s="17" t="str">
        <f>IF(一覧表!G14="","","2")</f>
        <v/>
      </c>
      <c r="U13" s="17" t="str">
        <f>IF(一覧表!M14="","",VLOOKUP(一覧表!M14,競技csv!$A:$O,MATCH("競技コード",競技csv!$1:$1,0),0))</f>
        <v/>
      </c>
      <c r="V13" s="17" t="str" cm="1">
        <f t="array" ref="V13">IF(一覧表!P14="","",一覧表!P14&amp;".")&amp;_xlfn.IFS(一覧表!Q14="","",VLOOKUP(U13,競技csv!$B:$O,2,0)&lt;=31,TEXT(一覧表!Q14,"00")&amp;".",TRUE,TEXT(一覧表!Q14,"00")&amp;"m")&amp;IF(一覧表!R14="","",TEXT(一覧表!R14,"00"))</f>
        <v/>
      </c>
      <c r="W13" s="17" t="str">
        <f>IF(一覧表!M14="","","0")</f>
        <v/>
      </c>
      <c r="X13" s="17" t="str">
        <f>IF(一覧表!M14="","","2")</f>
        <v/>
      </c>
      <c r="Y13" s="17" t="str">
        <f>IF(一覧表!S14="","",VLOOKUP("共通"&amp;一覧表!C14&amp;"子4X100mR",競技csv!A:O,MATCH("競技コード",競技csv!$1:$1,0),0))</f>
        <v/>
      </c>
      <c r="Z13" s="17" t="str">
        <f>IF(一覧表!T14="","",一覧表!T14&amp;".")&amp;IF(一覧表!U14="","",TEXT(一覧表!U14,"00")&amp;".")&amp;IF(一覧表!V14="","",TEXT(一覧表!V14,"00"))</f>
        <v/>
      </c>
      <c r="AA13" s="17" t="str">
        <f>IF(一覧表!S14="","","0")</f>
        <v/>
      </c>
      <c r="AB13" s="17" t="str">
        <f>IF(一覧表!S14="","","2")</f>
        <v/>
      </c>
    </row>
    <row r="14" spans="1:36" x14ac:dyDescent="0.45">
      <c r="A14" s="17" t="str">
        <f>IF(一覧表!D15="","",IF(一覧表!C15="男",10000+一覧表!D15,20000+一覧表!D15))</f>
        <v/>
      </c>
      <c r="B14" s="17" t="str">
        <f ca="1">IF(一覧表!D15="","",VLOOKUP(VLOOKUP(一覧表!D15,INDIRECT(一覧表!C15&amp;"選手データ貼り付け!A:O"),MATCH("所属",INDIRECT(一覧表!C15&amp;"選手データ貼り付け!1:1"),0),0)&amp;"中",所属csv!$A:$H,MATCH("所属コード",所属csv!$1:$1,0),0))</f>
        <v/>
      </c>
      <c r="C14" s="17"/>
      <c r="D14" s="17"/>
      <c r="E14" s="17" t="str">
        <f>IF(一覧表!D15="","",一覧表!D15)</f>
        <v/>
      </c>
      <c r="F14" s="17" t="str">
        <f ca="1">IF(一覧表!E15="","",一覧表!E15)</f>
        <v/>
      </c>
      <c r="G14" s="17" t="str">
        <f ca="1">IF(一覧表!D15="","",VLOOKUP(一覧表!D15,INDIRECT(一覧表!C15&amp;"選手データ貼り付け!A:O"),MATCH("ﾌﾘｶﾞﾅ(姓)",INDIRECT(一覧表!C15&amp;"選手データ貼り付け!1:1"),0),0)&amp;" "&amp;VLOOKUP(一覧表!D15,INDIRECT(一覧表!C15&amp;"選手データ貼り付け!A:O"),MATCH("ﾌﾘｶﾞﾅ(名)",INDIRECT(一覧表!C15&amp;"選手データ貼り付け!1:1"),0),0))</f>
        <v/>
      </c>
      <c r="H14" s="17" t="str">
        <f ca="1">IF(一覧表!E15="","",一覧表!E15)</f>
        <v/>
      </c>
      <c r="I14" s="17" t="str">
        <f ca="1">IF(一覧表!D15="","",VLOOKUP(一覧表!D15,INDIRECT(一覧表!C15&amp;"選手データ貼り付け!A:O"),MATCH("FAMILY NAME",INDIRECT(一覧表!C15&amp;"選手データ貼り付け!1:1"),0),0)&amp;" "&amp;VLOOKUP(一覧表!D15,INDIRECT(一覧表!C15&amp;"選手データ貼り付け!A:O"),MATCH("Firstname",INDIRECT(一覧表!C15&amp;"選手データ貼り付け!1:1"),0),0))</f>
        <v/>
      </c>
      <c r="J14" s="17" t="str">
        <f>IF(一覧表!D15="","","JPN")</f>
        <v/>
      </c>
      <c r="K14" s="17" t="str">
        <f>IF(一覧表!D15="","",IF(一覧表!C15="男",1,2))</f>
        <v/>
      </c>
      <c r="L14" s="17" t="str">
        <f>IF(一覧表!D15="","",一覧表!F15)</f>
        <v/>
      </c>
      <c r="M14" s="17" t="str">
        <f ca="1">IF(一覧表!D15="","",LEFT(VLOOKUP(一覧表!D15,INDIRECT(一覧表!C15&amp;"選手データ貼り付け!A:O"),MATCH("Birthday",INDIRECT(一覧表!C15&amp;"選手データ貼り付け!1:1"),0),0),4))</f>
        <v/>
      </c>
      <c r="N14" s="17" t="str">
        <f>IF(一覧表!D15="","","0")</f>
        <v/>
      </c>
      <c r="O14" s="17" t="str">
        <f>IF(一覧表!D15="","","千葉")</f>
        <v/>
      </c>
      <c r="P14" s="17"/>
      <c r="Q14" s="17" t="str">
        <f>IF(一覧表!G15="","",VLOOKUP(一覧表!G15,競技csv!$A:$O,MATCH("競技コード",競技csv!$1:$1,0),0))</f>
        <v/>
      </c>
      <c r="R14" s="17" t="str" cm="1">
        <f t="array" ref="R14">IF(一覧表!J15="","",一覧表!J15&amp;".")&amp;_xlfn.IFS(一覧表!K15="","",VLOOKUP(Q14,競技csv!$B:$O,2,0)&lt;=31,TEXT(一覧表!K15,"00")&amp;".",TRUE,TEXT(一覧表!K15,"00")&amp;"m")&amp;IF(一覧表!L15="","",TEXT(一覧表!L15,"00"))</f>
        <v/>
      </c>
      <c r="S14" s="17" t="str">
        <f>IF(一覧表!G15="","","0")</f>
        <v/>
      </c>
      <c r="T14" s="17" t="str">
        <f>IF(一覧表!G15="","","2")</f>
        <v/>
      </c>
      <c r="U14" s="17" t="str">
        <f>IF(一覧表!M15="","",VLOOKUP(一覧表!M15,競技csv!$A:$O,MATCH("競技コード",競技csv!$1:$1,0),0))</f>
        <v/>
      </c>
      <c r="V14" s="17" t="str" cm="1">
        <f t="array" ref="V14">IF(一覧表!P15="","",一覧表!P15&amp;".")&amp;_xlfn.IFS(一覧表!Q15="","",VLOOKUP(U14,競技csv!$B:$O,2,0)&lt;=31,TEXT(一覧表!Q15,"00")&amp;".",TRUE,TEXT(一覧表!Q15,"00")&amp;"m")&amp;IF(一覧表!R15="","",TEXT(一覧表!R15,"00"))</f>
        <v/>
      </c>
      <c r="W14" s="17" t="str">
        <f>IF(一覧表!M15="","","0")</f>
        <v/>
      </c>
      <c r="X14" s="17" t="str">
        <f>IF(一覧表!M15="","","2")</f>
        <v/>
      </c>
      <c r="Y14" s="17" t="str">
        <f>IF(一覧表!S15="","",VLOOKUP("共通"&amp;一覧表!C15&amp;"子4X100mR",競技csv!A:O,MATCH("競技コード",競技csv!$1:$1,0),0))</f>
        <v/>
      </c>
      <c r="Z14" s="17" t="str">
        <f>IF(一覧表!T15="","",一覧表!T15&amp;".")&amp;IF(一覧表!U15="","",TEXT(一覧表!U15,"00")&amp;".")&amp;IF(一覧表!V15="","",TEXT(一覧表!V15,"00"))</f>
        <v/>
      </c>
      <c r="AA14" s="17" t="str">
        <f>IF(一覧表!S15="","","0")</f>
        <v/>
      </c>
      <c r="AB14" s="17" t="str">
        <f>IF(一覧表!S15="","","2")</f>
        <v/>
      </c>
    </row>
    <row r="15" spans="1:36" x14ac:dyDescent="0.45">
      <c r="A15" s="17" t="str">
        <f>IF(一覧表!D16="","",IF(一覧表!C16="男",10000+一覧表!D16,20000+一覧表!D16))</f>
        <v/>
      </c>
      <c r="B15" s="17" t="str">
        <f ca="1">IF(一覧表!D16="","",VLOOKUP(VLOOKUP(一覧表!D16,INDIRECT(一覧表!C16&amp;"選手データ貼り付け!A:O"),MATCH("所属",INDIRECT(一覧表!C16&amp;"選手データ貼り付け!1:1"),0),0)&amp;"中",所属csv!$A:$H,MATCH("所属コード",所属csv!$1:$1,0),0))</f>
        <v/>
      </c>
      <c r="C15" s="17"/>
      <c r="D15" s="17"/>
      <c r="E15" s="17" t="str">
        <f>IF(一覧表!D16="","",一覧表!D16)</f>
        <v/>
      </c>
      <c r="F15" s="17" t="str">
        <f ca="1">IF(一覧表!E16="","",一覧表!E16)</f>
        <v/>
      </c>
      <c r="G15" s="17" t="str">
        <f ca="1">IF(一覧表!D16="","",VLOOKUP(一覧表!D16,INDIRECT(一覧表!C16&amp;"選手データ貼り付け!A:O"),MATCH("ﾌﾘｶﾞﾅ(姓)",INDIRECT(一覧表!C16&amp;"選手データ貼り付け!1:1"),0),0)&amp;" "&amp;VLOOKUP(一覧表!D16,INDIRECT(一覧表!C16&amp;"選手データ貼り付け!A:O"),MATCH("ﾌﾘｶﾞﾅ(名)",INDIRECT(一覧表!C16&amp;"選手データ貼り付け!1:1"),0),0))</f>
        <v/>
      </c>
      <c r="H15" s="17" t="str">
        <f ca="1">IF(一覧表!E16="","",一覧表!E16)</f>
        <v/>
      </c>
      <c r="I15" s="17" t="str">
        <f ca="1">IF(一覧表!D16="","",VLOOKUP(一覧表!D16,INDIRECT(一覧表!C16&amp;"選手データ貼り付け!A:O"),MATCH("FAMILY NAME",INDIRECT(一覧表!C16&amp;"選手データ貼り付け!1:1"),0),0)&amp;" "&amp;VLOOKUP(一覧表!D16,INDIRECT(一覧表!C16&amp;"選手データ貼り付け!A:O"),MATCH("Firstname",INDIRECT(一覧表!C16&amp;"選手データ貼り付け!1:1"),0),0))</f>
        <v/>
      </c>
      <c r="J15" s="17" t="str">
        <f>IF(一覧表!D16="","","JPN")</f>
        <v/>
      </c>
      <c r="K15" s="17" t="str">
        <f>IF(一覧表!D16="","",IF(一覧表!C16="男",1,2))</f>
        <v/>
      </c>
      <c r="L15" s="17" t="str">
        <f>IF(一覧表!D16="","",一覧表!F16)</f>
        <v/>
      </c>
      <c r="M15" s="17" t="str">
        <f ca="1">IF(一覧表!D16="","",LEFT(VLOOKUP(一覧表!D16,INDIRECT(一覧表!C16&amp;"選手データ貼り付け!A:O"),MATCH("Birthday",INDIRECT(一覧表!C16&amp;"選手データ貼り付け!1:1"),0),0),4))</f>
        <v/>
      </c>
      <c r="N15" s="17" t="str">
        <f>IF(一覧表!D16="","","0")</f>
        <v/>
      </c>
      <c r="O15" s="17" t="str">
        <f>IF(一覧表!D16="","","千葉")</f>
        <v/>
      </c>
      <c r="P15" s="17"/>
      <c r="Q15" s="17" t="str">
        <f>IF(一覧表!G16="","",VLOOKUP(一覧表!G16,競技csv!$A:$O,MATCH("競技コード",競技csv!$1:$1,0),0))</f>
        <v/>
      </c>
      <c r="R15" s="17" t="str" cm="1">
        <f t="array" ref="R15">IF(一覧表!J16="","",一覧表!J16&amp;".")&amp;_xlfn.IFS(一覧表!K16="","",VLOOKUP(Q15,競技csv!$B:$O,2,0)&lt;=31,TEXT(一覧表!K16,"00")&amp;".",TRUE,TEXT(一覧表!K16,"00")&amp;"m")&amp;IF(一覧表!L16="","",TEXT(一覧表!L16,"00"))</f>
        <v/>
      </c>
      <c r="S15" s="17" t="str">
        <f>IF(一覧表!G16="","","0")</f>
        <v/>
      </c>
      <c r="T15" s="17" t="str">
        <f>IF(一覧表!G16="","","2")</f>
        <v/>
      </c>
      <c r="U15" s="17" t="str">
        <f>IF(一覧表!M16="","",VLOOKUP(一覧表!M16,競技csv!$A:$O,MATCH("競技コード",競技csv!$1:$1,0),0))</f>
        <v/>
      </c>
      <c r="V15" s="17" t="str" cm="1">
        <f t="array" ref="V15">IF(一覧表!P16="","",一覧表!P16&amp;".")&amp;_xlfn.IFS(一覧表!Q16="","",VLOOKUP(U15,競技csv!$B:$O,2,0)&lt;=31,TEXT(一覧表!Q16,"00")&amp;".",TRUE,TEXT(一覧表!Q16,"00")&amp;"m")&amp;IF(一覧表!R16="","",TEXT(一覧表!R16,"00"))</f>
        <v/>
      </c>
      <c r="W15" s="17" t="str">
        <f>IF(一覧表!M16="","","0")</f>
        <v/>
      </c>
      <c r="X15" s="17" t="str">
        <f>IF(一覧表!M16="","","2")</f>
        <v/>
      </c>
      <c r="Y15" s="17" t="str">
        <f>IF(一覧表!S16="","",VLOOKUP("共通"&amp;一覧表!C16&amp;"子4X100mR",競技csv!A:O,MATCH("競技コード",競技csv!$1:$1,0),0))</f>
        <v/>
      </c>
      <c r="Z15" s="17" t="str">
        <f>IF(一覧表!T16="","",一覧表!T16&amp;".")&amp;IF(一覧表!U16="","",TEXT(一覧表!U16,"00")&amp;".")&amp;IF(一覧表!V16="","",TEXT(一覧表!V16,"00"))</f>
        <v/>
      </c>
      <c r="AA15" s="17" t="str">
        <f>IF(一覧表!S16="","","0")</f>
        <v/>
      </c>
      <c r="AB15" s="17" t="str">
        <f>IF(一覧表!S16="","","2")</f>
        <v/>
      </c>
    </row>
    <row r="16" spans="1:36" x14ac:dyDescent="0.45">
      <c r="A16" s="17" t="str">
        <f>IF(一覧表!D17="","",IF(一覧表!C17="男",10000+一覧表!D17,20000+一覧表!D17))</f>
        <v/>
      </c>
      <c r="B16" s="17" t="str">
        <f ca="1">IF(一覧表!D17="","",VLOOKUP(VLOOKUP(一覧表!D17,INDIRECT(一覧表!C17&amp;"選手データ貼り付け!A:O"),MATCH("所属",INDIRECT(一覧表!C17&amp;"選手データ貼り付け!1:1"),0),0)&amp;"中",所属csv!$A:$H,MATCH("所属コード",所属csv!$1:$1,0),0))</f>
        <v/>
      </c>
      <c r="C16" s="17"/>
      <c r="D16" s="17"/>
      <c r="E16" s="17" t="str">
        <f>IF(一覧表!D17="","",一覧表!D17)</f>
        <v/>
      </c>
      <c r="F16" s="17" t="str">
        <f ca="1">IF(一覧表!E17="","",一覧表!E17)</f>
        <v/>
      </c>
      <c r="G16" s="17" t="str">
        <f ca="1">IF(一覧表!D17="","",VLOOKUP(一覧表!D17,INDIRECT(一覧表!C17&amp;"選手データ貼り付け!A:O"),MATCH("ﾌﾘｶﾞﾅ(姓)",INDIRECT(一覧表!C17&amp;"選手データ貼り付け!1:1"),0),0)&amp;" "&amp;VLOOKUP(一覧表!D17,INDIRECT(一覧表!C17&amp;"選手データ貼り付け!A:O"),MATCH("ﾌﾘｶﾞﾅ(名)",INDIRECT(一覧表!C17&amp;"選手データ貼り付け!1:1"),0),0))</f>
        <v/>
      </c>
      <c r="H16" s="17" t="str">
        <f ca="1">IF(一覧表!E17="","",一覧表!E17)</f>
        <v/>
      </c>
      <c r="I16" s="17" t="str">
        <f ca="1">IF(一覧表!D17="","",VLOOKUP(一覧表!D17,INDIRECT(一覧表!C17&amp;"選手データ貼り付け!A:O"),MATCH("FAMILY NAME",INDIRECT(一覧表!C17&amp;"選手データ貼り付け!1:1"),0),0)&amp;" "&amp;VLOOKUP(一覧表!D17,INDIRECT(一覧表!C17&amp;"選手データ貼り付け!A:O"),MATCH("Firstname",INDIRECT(一覧表!C17&amp;"選手データ貼り付け!1:1"),0),0))</f>
        <v/>
      </c>
      <c r="J16" s="17" t="str">
        <f>IF(一覧表!D17="","","JPN")</f>
        <v/>
      </c>
      <c r="K16" s="17" t="str">
        <f>IF(一覧表!D17="","",IF(一覧表!C17="男",1,2))</f>
        <v/>
      </c>
      <c r="L16" s="17" t="str">
        <f>IF(一覧表!D17="","",一覧表!F17)</f>
        <v/>
      </c>
      <c r="M16" s="17" t="str">
        <f ca="1">IF(一覧表!D17="","",LEFT(VLOOKUP(一覧表!D17,INDIRECT(一覧表!C17&amp;"選手データ貼り付け!A:O"),MATCH("Birthday",INDIRECT(一覧表!C17&amp;"選手データ貼り付け!1:1"),0),0),4))</f>
        <v/>
      </c>
      <c r="N16" s="17" t="str">
        <f>IF(一覧表!D17="","","0")</f>
        <v/>
      </c>
      <c r="O16" s="17" t="str">
        <f>IF(一覧表!D17="","","千葉")</f>
        <v/>
      </c>
      <c r="P16" s="17"/>
      <c r="Q16" s="17" t="str">
        <f>IF(一覧表!G17="","",VLOOKUP(一覧表!G17,競技csv!$A:$O,MATCH("競技コード",競技csv!$1:$1,0),0))</f>
        <v/>
      </c>
      <c r="R16" s="17" t="str" cm="1">
        <f t="array" ref="R16">IF(一覧表!J17="","",一覧表!J17&amp;".")&amp;_xlfn.IFS(一覧表!K17="","",VLOOKUP(Q16,競技csv!$B:$O,2,0)&lt;=31,TEXT(一覧表!K17,"00")&amp;".",TRUE,TEXT(一覧表!K17,"00")&amp;"m")&amp;IF(一覧表!L17="","",TEXT(一覧表!L17,"00"))</f>
        <v/>
      </c>
      <c r="S16" s="17" t="str">
        <f>IF(一覧表!G17="","","0")</f>
        <v/>
      </c>
      <c r="T16" s="17" t="str">
        <f>IF(一覧表!G17="","","2")</f>
        <v/>
      </c>
      <c r="U16" s="17" t="str">
        <f>IF(一覧表!M17="","",VLOOKUP(一覧表!M17,競技csv!$A:$O,MATCH("競技コード",競技csv!$1:$1,0),0))</f>
        <v/>
      </c>
      <c r="V16" s="17" t="str" cm="1">
        <f t="array" ref="V16">IF(一覧表!P17="","",一覧表!P17&amp;".")&amp;_xlfn.IFS(一覧表!Q17="","",VLOOKUP(U16,競技csv!$B:$O,2,0)&lt;=31,TEXT(一覧表!Q17,"00")&amp;".",TRUE,TEXT(一覧表!Q17,"00")&amp;"m")&amp;IF(一覧表!R17="","",TEXT(一覧表!R17,"00"))</f>
        <v/>
      </c>
      <c r="W16" s="17" t="str">
        <f>IF(一覧表!M17="","","0")</f>
        <v/>
      </c>
      <c r="X16" s="17" t="str">
        <f>IF(一覧表!M17="","","2")</f>
        <v/>
      </c>
      <c r="Y16" s="17" t="str">
        <f>IF(一覧表!S17="","",VLOOKUP("共通"&amp;一覧表!C17&amp;"子4X100mR",競技csv!A:O,MATCH("競技コード",競技csv!$1:$1,0),0))</f>
        <v/>
      </c>
      <c r="Z16" s="17" t="str">
        <f>IF(一覧表!T17="","",一覧表!T17&amp;".")&amp;IF(一覧表!U17="","",TEXT(一覧表!U17,"00")&amp;".")&amp;IF(一覧表!V17="","",TEXT(一覧表!V17,"00"))</f>
        <v/>
      </c>
      <c r="AA16" s="17" t="str">
        <f>IF(一覧表!S17="","","0")</f>
        <v/>
      </c>
      <c r="AB16" s="17" t="str">
        <f>IF(一覧表!S17="","","2")</f>
        <v/>
      </c>
    </row>
    <row r="17" spans="1:28" x14ac:dyDescent="0.45">
      <c r="A17" s="17" t="str">
        <f>IF(一覧表!D18="","",IF(一覧表!C18="男",10000+一覧表!D18,20000+一覧表!D18))</f>
        <v/>
      </c>
      <c r="B17" s="17" t="str">
        <f ca="1">IF(一覧表!D18="","",VLOOKUP(VLOOKUP(一覧表!D18,INDIRECT(一覧表!C18&amp;"選手データ貼り付け!A:O"),MATCH("所属",INDIRECT(一覧表!C18&amp;"選手データ貼り付け!1:1"),0),0)&amp;"中",所属csv!$A:$H,MATCH("所属コード",所属csv!$1:$1,0),0))</f>
        <v/>
      </c>
      <c r="C17" s="17"/>
      <c r="D17" s="17"/>
      <c r="E17" s="17" t="str">
        <f>IF(一覧表!D18="","",一覧表!D18)</f>
        <v/>
      </c>
      <c r="F17" s="17" t="str">
        <f ca="1">IF(一覧表!E18="","",一覧表!E18)</f>
        <v/>
      </c>
      <c r="G17" s="17" t="str">
        <f ca="1">IF(一覧表!D18="","",VLOOKUP(一覧表!D18,INDIRECT(一覧表!C18&amp;"選手データ貼り付け!A:O"),MATCH("ﾌﾘｶﾞﾅ(姓)",INDIRECT(一覧表!C18&amp;"選手データ貼り付け!1:1"),0),0)&amp;" "&amp;VLOOKUP(一覧表!D18,INDIRECT(一覧表!C18&amp;"選手データ貼り付け!A:O"),MATCH("ﾌﾘｶﾞﾅ(名)",INDIRECT(一覧表!C18&amp;"選手データ貼り付け!1:1"),0),0))</f>
        <v/>
      </c>
      <c r="H17" s="17" t="str">
        <f ca="1">IF(一覧表!E18="","",一覧表!E18)</f>
        <v/>
      </c>
      <c r="I17" s="17" t="str">
        <f ca="1">IF(一覧表!D18="","",VLOOKUP(一覧表!D18,INDIRECT(一覧表!C18&amp;"選手データ貼り付け!A:O"),MATCH("FAMILY NAME",INDIRECT(一覧表!C18&amp;"選手データ貼り付け!1:1"),0),0)&amp;" "&amp;VLOOKUP(一覧表!D18,INDIRECT(一覧表!C18&amp;"選手データ貼り付け!A:O"),MATCH("Firstname",INDIRECT(一覧表!C18&amp;"選手データ貼り付け!1:1"),0),0))</f>
        <v/>
      </c>
      <c r="J17" s="17" t="str">
        <f>IF(一覧表!D18="","","JPN")</f>
        <v/>
      </c>
      <c r="K17" s="17" t="str">
        <f>IF(一覧表!D18="","",IF(一覧表!C18="男",1,2))</f>
        <v/>
      </c>
      <c r="L17" s="17" t="str">
        <f>IF(一覧表!D18="","",一覧表!F18)</f>
        <v/>
      </c>
      <c r="M17" s="17" t="str">
        <f ca="1">IF(一覧表!D18="","",LEFT(VLOOKUP(一覧表!D18,INDIRECT(一覧表!C18&amp;"選手データ貼り付け!A:O"),MATCH("Birthday",INDIRECT(一覧表!C18&amp;"選手データ貼り付け!1:1"),0),0),4))</f>
        <v/>
      </c>
      <c r="N17" s="17" t="str">
        <f>IF(一覧表!D18="","","0")</f>
        <v/>
      </c>
      <c r="O17" s="17" t="str">
        <f>IF(一覧表!D18="","","千葉")</f>
        <v/>
      </c>
      <c r="P17" s="17"/>
      <c r="Q17" s="17" t="str">
        <f>IF(一覧表!G18="","",VLOOKUP(一覧表!G18,競技csv!$A:$O,MATCH("競技コード",競技csv!$1:$1,0),0))</f>
        <v/>
      </c>
      <c r="R17" s="17" t="str" cm="1">
        <f t="array" ref="R17">IF(一覧表!J18="","",一覧表!J18&amp;".")&amp;_xlfn.IFS(一覧表!K18="","",VLOOKUP(Q17,競技csv!$B:$O,2,0)&lt;=31,TEXT(一覧表!K18,"00")&amp;".",TRUE,TEXT(一覧表!K18,"00")&amp;"m")&amp;IF(一覧表!L18="","",TEXT(一覧表!L18,"00"))</f>
        <v/>
      </c>
      <c r="S17" s="17" t="str">
        <f>IF(一覧表!G18="","","0")</f>
        <v/>
      </c>
      <c r="T17" s="17" t="str">
        <f>IF(一覧表!G18="","","2")</f>
        <v/>
      </c>
      <c r="U17" s="17" t="str">
        <f>IF(一覧表!M18="","",VLOOKUP(一覧表!M18,競技csv!$A:$O,MATCH("競技コード",競技csv!$1:$1,0),0))</f>
        <v/>
      </c>
      <c r="V17" s="17" t="str" cm="1">
        <f t="array" ref="V17">IF(一覧表!P18="","",一覧表!P18&amp;".")&amp;_xlfn.IFS(一覧表!Q18="","",VLOOKUP(U17,競技csv!$B:$O,2,0)&lt;=31,TEXT(一覧表!Q18,"00")&amp;".",TRUE,TEXT(一覧表!Q18,"00")&amp;"m")&amp;IF(一覧表!R18="","",TEXT(一覧表!R18,"00"))</f>
        <v/>
      </c>
      <c r="W17" s="17" t="str">
        <f>IF(一覧表!M18="","","0")</f>
        <v/>
      </c>
      <c r="X17" s="17" t="str">
        <f>IF(一覧表!M18="","","2")</f>
        <v/>
      </c>
      <c r="Y17" s="17" t="str">
        <f>IF(一覧表!S18="","",VLOOKUP("共通"&amp;一覧表!C18&amp;"子4X100mR",競技csv!A:O,MATCH("競技コード",競技csv!$1:$1,0),0))</f>
        <v/>
      </c>
      <c r="Z17" s="17" t="str">
        <f>IF(一覧表!T18="","",一覧表!T18&amp;".")&amp;IF(一覧表!U18="","",TEXT(一覧表!U18,"00")&amp;".")&amp;IF(一覧表!V18="","",TEXT(一覧表!V18,"00"))</f>
        <v/>
      </c>
      <c r="AA17" s="17" t="str">
        <f>IF(一覧表!S18="","","0")</f>
        <v/>
      </c>
      <c r="AB17" s="17" t="str">
        <f>IF(一覧表!S18="","","2")</f>
        <v/>
      </c>
    </row>
    <row r="18" spans="1:28" x14ac:dyDescent="0.45">
      <c r="A18" s="17" t="str">
        <f>IF(一覧表!D19="","",IF(一覧表!C19="男",10000+一覧表!D19,20000+一覧表!D19))</f>
        <v/>
      </c>
      <c r="B18" s="17" t="str">
        <f ca="1">IF(一覧表!D19="","",VLOOKUP(VLOOKUP(一覧表!D19,INDIRECT(一覧表!C19&amp;"選手データ貼り付け!A:O"),MATCH("所属",INDIRECT(一覧表!C19&amp;"選手データ貼り付け!1:1"),0),0)&amp;"中",所属csv!$A:$H,MATCH("所属コード",所属csv!$1:$1,0),0))</f>
        <v/>
      </c>
      <c r="C18" s="17"/>
      <c r="D18" s="17"/>
      <c r="E18" s="17" t="str">
        <f>IF(一覧表!D19="","",一覧表!D19)</f>
        <v/>
      </c>
      <c r="F18" s="17" t="str">
        <f ca="1">IF(一覧表!E19="","",一覧表!E19)</f>
        <v/>
      </c>
      <c r="G18" s="17" t="str">
        <f ca="1">IF(一覧表!D19="","",VLOOKUP(一覧表!D19,INDIRECT(一覧表!C19&amp;"選手データ貼り付け!A:O"),MATCH("ﾌﾘｶﾞﾅ(姓)",INDIRECT(一覧表!C19&amp;"選手データ貼り付け!1:1"),0),0)&amp;" "&amp;VLOOKUP(一覧表!D19,INDIRECT(一覧表!C19&amp;"選手データ貼り付け!A:O"),MATCH("ﾌﾘｶﾞﾅ(名)",INDIRECT(一覧表!C19&amp;"選手データ貼り付け!1:1"),0),0))</f>
        <v/>
      </c>
      <c r="H18" s="17" t="str">
        <f ca="1">IF(一覧表!E19="","",一覧表!E19)</f>
        <v/>
      </c>
      <c r="I18" s="17" t="str">
        <f ca="1">IF(一覧表!D19="","",VLOOKUP(一覧表!D19,INDIRECT(一覧表!C19&amp;"選手データ貼り付け!A:O"),MATCH("FAMILY NAME",INDIRECT(一覧表!C19&amp;"選手データ貼り付け!1:1"),0),0)&amp;" "&amp;VLOOKUP(一覧表!D19,INDIRECT(一覧表!C19&amp;"選手データ貼り付け!A:O"),MATCH("Firstname",INDIRECT(一覧表!C19&amp;"選手データ貼り付け!1:1"),0),0))</f>
        <v/>
      </c>
      <c r="J18" s="17" t="str">
        <f>IF(一覧表!D19="","","JPN")</f>
        <v/>
      </c>
      <c r="K18" s="17" t="str">
        <f>IF(一覧表!D19="","",IF(一覧表!C19="男",1,2))</f>
        <v/>
      </c>
      <c r="L18" s="17" t="str">
        <f>IF(一覧表!D19="","",一覧表!F19)</f>
        <v/>
      </c>
      <c r="M18" s="17" t="str">
        <f ca="1">IF(一覧表!D19="","",LEFT(VLOOKUP(一覧表!D19,INDIRECT(一覧表!C19&amp;"選手データ貼り付け!A:O"),MATCH("Birthday",INDIRECT(一覧表!C19&amp;"選手データ貼り付け!1:1"),0),0),4))</f>
        <v/>
      </c>
      <c r="N18" s="17" t="str">
        <f>IF(一覧表!D19="","","0")</f>
        <v/>
      </c>
      <c r="O18" s="17" t="str">
        <f>IF(一覧表!D19="","","千葉")</f>
        <v/>
      </c>
      <c r="P18" s="17"/>
      <c r="Q18" s="17" t="str">
        <f>IF(一覧表!G19="","",VLOOKUP(一覧表!G19,競技csv!$A:$O,MATCH("競技コード",競技csv!$1:$1,0),0))</f>
        <v/>
      </c>
      <c r="R18" s="17" t="str" cm="1">
        <f t="array" ref="R18">IF(一覧表!J19="","",一覧表!J19&amp;".")&amp;_xlfn.IFS(一覧表!K19="","",VLOOKUP(Q18,競技csv!$B:$O,2,0)&lt;=31,TEXT(一覧表!K19,"00")&amp;".",TRUE,TEXT(一覧表!K19,"00")&amp;"m")&amp;IF(一覧表!L19="","",TEXT(一覧表!L19,"00"))</f>
        <v/>
      </c>
      <c r="S18" s="17" t="str">
        <f>IF(一覧表!G19="","","0")</f>
        <v/>
      </c>
      <c r="T18" s="17" t="str">
        <f>IF(一覧表!G19="","","2")</f>
        <v/>
      </c>
      <c r="U18" s="17" t="str">
        <f>IF(一覧表!M19="","",VLOOKUP(一覧表!M19,競技csv!$A:$O,MATCH("競技コード",競技csv!$1:$1,0),0))</f>
        <v/>
      </c>
      <c r="V18" s="17" t="str" cm="1">
        <f t="array" ref="V18">IF(一覧表!P19="","",一覧表!P19&amp;".")&amp;_xlfn.IFS(一覧表!Q19="","",VLOOKUP(U18,競技csv!$B:$O,2,0)&lt;=31,TEXT(一覧表!Q19,"00")&amp;".",TRUE,TEXT(一覧表!Q19,"00")&amp;"m")&amp;IF(一覧表!R19="","",TEXT(一覧表!R19,"00"))</f>
        <v/>
      </c>
      <c r="W18" s="17" t="str">
        <f>IF(一覧表!M19="","","0")</f>
        <v/>
      </c>
      <c r="X18" s="17" t="str">
        <f>IF(一覧表!M19="","","2")</f>
        <v/>
      </c>
      <c r="Y18" s="17" t="str">
        <f>IF(一覧表!S19="","",VLOOKUP("共通"&amp;一覧表!C19&amp;"子4X100mR",競技csv!A:O,MATCH("競技コード",競技csv!$1:$1,0),0))</f>
        <v/>
      </c>
      <c r="Z18" s="17" t="str">
        <f>IF(一覧表!T19="","",一覧表!T19&amp;".")&amp;IF(一覧表!U19="","",TEXT(一覧表!U19,"00")&amp;".")&amp;IF(一覧表!V19="","",TEXT(一覧表!V19,"00"))</f>
        <v/>
      </c>
      <c r="AA18" s="17" t="str">
        <f>IF(一覧表!S19="","","0")</f>
        <v/>
      </c>
      <c r="AB18" s="17" t="str">
        <f>IF(一覧表!S19="","","2")</f>
        <v/>
      </c>
    </row>
    <row r="19" spans="1:28" x14ac:dyDescent="0.45">
      <c r="A19" s="17" t="str">
        <f>IF(一覧表!D20="","",IF(一覧表!C20="男",10000+一覧表!D20,20000+一覧表!D20))</f>
        <v/>
      </c>
      <c r="B19" s="17" t="str">
        <f ca="1">IF(一覧表!D20="","",VLOOKUP(VLOOKUP(一覧表!D20,INDIRECT(一覧表!C20&amp;"選手データ貼り付け!A:O"),MATCH("所属",INDIRECT(一覧表!C20&amp;"選手データ貼り付け!1:1"),0),0)&amp;"中",所属csv!$A:$H,MATCH("所属コード",所属csv!$1:$1,0),0))</f>
        <v/>
      </c>
      <c r="C19" s="17"/>
      <c r="D19" s="17"/>
      <c r="E19" s="17" t="str">
        <f>IF(一覧表!D20="","",一覧表!D20)</f>
        <v/>
      </c>
      <c r="F19" s="17" t="str">
        <f ca="1">IF(一覧表!E20="","",一覧表!E20)</f>
        <v/>
      </c>
      <c r="G19" s="17" t="str">
        <f ca="1">IF(一覧表!D20="","",VLOOKUP(一覧表!D20,INDIRECT(一覧表!C20&amp;"選手データ貼り付け!A:O"),MATCH("ﾌﾘｶﾞﾅ(姓)",INDIRECT(一覧表!C20&amp;"選手データ貼り付け!1:1"),0),0)&amp;" "&amp;VLOOKUP(一覧表!D20,INDIRECT(一覧表!C20&amp;"選手データ貼り付け!A:O"),MATCH("ﾌﾘｶﾞﾅ(名)",INDIRECT(一覧表!C20&amp;"選手データ貼り付け!1:1"),0),0))</f>
        <v/>
      </c>
      <c r="H19" s="17" t="str">
        <f ca="1">IF(一覧表!E20="","",一覧表!E20)</f>
        <v/>
      </c>
      <c r="I19" s="17" t="str">
        <f ca="1">IF(一覧表!D20="","",VLOOKUP(一覧表!D20,INDIRECT(一覧表!C20&amp;"選手データ貼り付け!A:O"),MATCH("FAMILY NAME",INDIRECT(一覧表!C20&amp;"選手データ貼り付け!1:1"),0),0)&amp;" "&amp;VLOOKUP(一覧表!D20,INDIRECT(一覧表!C20&amp;"選手データ貼り付け!A:O"),MATCH("Firstname",INDIRECT(一覧表!C20&amp;"選手データ貼り付け!1:1"),0),0))</f>
        <v/>
      </c>
      <c r="J19" s="17" t="str">
        <f>IF(一覧表!D20="","","JPN")</f>
        <v/>
      </c>
      <c r="K19" s="17" t="str">
        <f>IF(一覧表!D20="","",IF(一覧表!C20="男",1,2))</f>
        <v/>
      </c>
      <c r="L19" s="17" t="str">
        <f>IF(一覧表!D20="","",一覧表!F20)</f>
        <v/>
      </c>
      <c r="M19" s="17" t="str">
        <f ca="1">IF(一覧表!D20="","",LEFT(VLOOKUP(一覧表!D20,INDIRECT(一覧表!C20&amp;"選手データ貼り付け!A:O"),MATCH("Birthday",INDIRECT(一覧表!C20&amp;"選手データ貼り付け!1:1"),0),0),4))</f>
        <v/>
      </c>
      <c r="N19" s="17" t="str">
        <f>IF(一覧表!D20="","","0")</f>
        <v/>
      </c>
      <c r="O19" s="17" t="str">
        <f>IF(一覧表!D20="","","千葉")</f>
        <v/>
      </c>
      <c r="P19" s="17"/>
      <c r="Q19" s="17" t="str">
        <f>IF(一覧表!G20="","",VLOOKUP(一覧表!G20,競技csv!$A:$O,MATCH("競技コード",競技csv!$1:$1,0),0))</f>
        <v/>
      </c>
      <c r="R19" s="17" t="str" cm="1">
        <f t="array" ref="R19">IF(一覧表!J20="","",一覧表!J20&amp;".")&amp;_xlfn.IFS(一覧表!K20="","",VLOOKUP(Q19,競技csv!$B:$O,2,0)&lt;=31,TEXT(一覧表!K20,"00")&amp;".",TRUE,TEXT(一覧表!K20,"00")&amp;"m")&amp;IF(一覧表!L20="","",TEXT(一覧表!L20,"00"))</f>
        <v/>
      </c>
      <c r="S19" s="17" t="str">
        <f>IF(一覧表!G20="","","0")</f>
        <v/>
      </c>
      <c r="T19" s="17" t="str">
        <f>IF(一覧表!G20="","","2")</f>
        <v/>
      </c>
      <c r="U19" s="17" t="str">
        <f>IF(一覧表!M20="","",VLOOKUP(一覧表!M20,競技csv!$A:$O,MATCH("競技コード",競技csv!$1:$1,0),0))</f>
        <v/>
      </c>
      <c r="V19" s="17" t="str" cm="1">
        <f t="array" ref="V19">IF(一覧表!P20="","",一覧表!P20&amp;".")&amp;_xlfn.IFS(一覧表!Q20="","",VLOOKUP(U19,競技csv!$B:$O,2,0)&lt;=31,TEXT(一覧表!Q20,"00")&amp;".",TRUE,TEXT(一覧表!Q20,"00")&amp;"m")&amp;IF(一覧表!R20="","",TEXT(一覧表!R20,"00"))</f>
        <v/>
      </c>
      <c r="W19" s="17" t="str">
        <f>IF(一覧表!M20="","","0")</f>
        <v/>
      </c>
      <c r="X19" s="17" t="str">
        <f>IF(一覧表!M20="","","2")</f>
        <v/>
      </c>
      <c r="Y19" s="17" t="str">
        <f>IF(一覧表!S20="","",VLOOKUP("共通"&amp;一覧表!C20&amp;"子4X100mR",競技csv!A:O,MATCH("競技コード",競技csv!$1:$1,0),0))</f>
        <v/>
      </c>
      <c r="Z19" s="17" t="str">
        <f>IF(一覧表!T20="","",一覧表!T20&amp;".")&amp;IF(一覧表!U20="","",TEXT(一覧表!U20,"00")&amp;".")&amp;IF(一覧表!V20="","",TEXT(一覧表!V20,"00"))</f>
        <v/>
      </c>
      <c r="AA19" s="17" t="str">
        <f>IF(一覧表!S20="","","0")</f>
        <v/>
      </c>
      <c r="AB19" s="17" t="str">
        <f>IF(一覧表!S20="","","2")</f>
        <v/>
      </c>
    </row>
    <row r="20" spans="1:28" x14ac:dyDescent="0.45">
      <c r="A20" s="17" t="str">
        <f>IF(一覧表!D21="","",IF(一覧表!C21="男",10000+一覧表!D21,20000+一覧表!D21))</f>
        <v/>
      </c>
      <c r="B20" s="17" t="str">
        <f ca="1">IF(一覧表!D21="","",VLOOKUP(VLOOKUP(一覧表!D21,INDIRECT(一覧表!C21&amp;"選手データ貼り付け!A:O"),MATCH("所属",INDIRECT(一覧表!C21&amp;"選手データ貼り付け!1:1"),0),0)&amp;"中",所属csv!$A:$H,MATCH("所属コード",所属csv!$1:$1,0),0))</f>
        <v/>
      </c>
      <c r="C20" s="17"/>
      <c r="D20" s="17"/>
      <c r="E20" s="17" t="str">
        <f>IF(一覧表!D21="","",一覧表!D21)</f>
        <v/>
      </c>
      <c r="F20" s="17" t="str">
        <f ca="1">IF(一覧表!E21="","",一覧表!E21)</f>
        <v/>
      </c>
      <c r="G20" s="17" t="str">
        <f ca="1">IF(一覧表!D21="","",VLOOKUP(一覧表!D21,INDIRECT(一覧表!C21&amp;"選手データ貼り付け!A:O"),MATCH("ﾌﾘｶﾞﾅ(姓)",INDIRECT(一覧表!C21&amp;"選手データ貼り付け!1:1"),0),0)&amp;" "&amp;VLOOKUP(一覧表!D21,INDIRECT(一覧表!C21&amp;"選手データ貼り付け!A:O"),MATCH("ﾌﾘｶﾞﾅ(名)",INDIRECT(一覧表!C21&amp;"選手データ貼り付け!1:1"),0),0))</f>
        <v/>
      </c>
      <c r="H20" s="17" t="str">
        <f ca="1">IF(一覧表!E21="","",一覧表!E21)</f>
        <v/>
      </c>
      <c r="I20" s="17" t="str">
        <f ca="1">IF(一覧表!D21="","",VLOOKUP(一覧表!D21,INDIRECT(一覧表!C21&amp;"選手データ貼り付け!A:O"),MATCH("FAMILY NAME",INDIRECT(一覧表!C21&amp;"選手データ貼り付け!1:1"),0),0)&amp;" "&amp;VLOOKUP(一覧表!D21,INDIRECT(一覧表!C21&amp;"選手データ貼り付け!A:O"),MATCH("Firstname",INDIRECT(一覧表!C21&amp;"選手データ貼り付け!1:1"),0),0))</f>
        <v/>
      </c>
      <c r="J20" s="17" t="str">
        <f>IF(一覧表!D21="","","JPN")</f>
        <v/>
      </c>
      <c r="K20" s="17" t="str">
        <f>IF(一覧表!D21="","",IF(一覧表!C21="男",1,2))</f>
        <v/>
      </c>
      <c r="L20" s="17" t="str">
        <f>IF(一覧表!D21="","",一覧表!F21)</f>
        <v/>
      </c>
      <c r="M20" s="17" t="str">
        <f ca="1">IF(一覧表!D21="","",LEFT(VLOOKUP(一覧表!D21,INDIRECT(一覧表!C21&amp;"選手データ貼り付け!A:O"),MATCH("Birthday",INDIRECT(一覧表!C21&amp;"選手データ貼り付け!1:1"),0),0),4))</f>
        <v/>
      </c>
      <c r="N20" s="17" t="str">
        <f>IF(一覧表!D21="","","0")</f>
        <v/>
      </c>
      <c r="O20" s="17" t="str">
        <f>IF(一覧表!D21="","","千葉")</f>
        <v/>
      </c>
      <c r="P20" s="17"/>
      <c r="Q20" s="17" t="str">
        <f>IF(一覧表!G21="","",VLOOKUP(一覧表!G21,競技csv!$A:$O,MATCH("競技コード",競技csv!$1:$1,0),0))</f>
        <v/>
      </c>
      <c r="R20" s="17" t="str" cm="1">
        <f t="array" ref="R20">IF(一覧表!J21="","",一覧表!J21&amp;".")&amp;_xlfn.IFS(一覧表!K21="","",VLOOKUP(Q20,競技csv!$B:$O,2,0)&lt;=31,TEXT(一覧表!K21,"00")&amp;".",TRUE,TEXT(一覧表!K21,"00")&amp;"m")&amp;IF(一覧表!L21="","",TEXT(一覧表!L21,"00"))</f>
        <v/>
      </c>
      <c r="S20" s="17" t="str">
        <f>IF(一覧表!G21="","","0")</f>
        <v/>
      </c>
      <c r="T20" s="17" t="str">
        <f>IF(一覧表!G21="","","2")</f>
        <v/>
      </c>
      <c r="U20" s="17" t="str">
        <f>IF(一覧表!M21="","",VLOOKUP(一覧表!M21,競技csv!$A:$O,MATCH("競技コード",競技csv!$1:$1,0),0))</f>
        <v/>
      </c>
      <c r="V20" s="17" t="str" cm="1">
        <f t="array" ref="V20">IF(一覧表!P21="","",一覧表!P21&amp;".")&amp;_xlfn.IFS(一覧表!Q21="","",VLOOKUP(U20,競技csv!$B:$O,2,0)&lt;=31,TEXT(一覧表!Q21,"00")&amp;".",TRUE,TEXT(一覧表!Q21,"00")&amp;"m")&amp;IF(一覧表!R21="","",TEXT(一覧表!R21,"00"))</f>
        <v/>
      </c>
      <c r="W20" s="17" t="str">
        <f>IF(一覧表!M21="","","0")</f>
        <v/>
      </c>
      <c r="X20" s="17" t="str">
        <f>IF(一覧表!M21="","","2")</f>
        <v/>
      </c>
      <c r="Y20" s="17" t="str">
        <f>IF(一覧表!S21="","",VLOOKUP("共通"&amp;一覧表!C21&amp;"子4X100mR",競技csv!A:O,MATCH("競技コード",競技csv!$1:$1,0),0))</f>
        <v/>
      </c>
      <c r="Z20" s="17" t="str">
        <f>IF(一覧表!T21="","",一覧表!T21&amp;".")&amp;IF(一覧表!U21="","",TEXT(一覧表!U21,"00")&amp;".")&amp;IF(一覧表!V21="","",TEXT(一覧表!V21,"00"))</f>
        <v/>
      </c>
      <c r="AA20" s="17" t="str">
        <f>IF(一覧表!S21="","","0")</f>
        <v/>
      </c>
      <c r="AB20" s="17" t="str">
        <f>IF(一覧表!S21="","","2")</f>
        <v/>
      </c>
    </row>
    <row r="21" spans="1:28" x14ac:dyDescent="0.45">
      <c r="A21" s="17" t="str">
        <f>IF(一覧表!D22="","",IF(一覧表!C22="男",10000+一覧表!D22,20000+一覧表!D22))</f>
        <v/>
      </c>
      <c r="B21" s="17" t="str">
        <f ca="1">IF(一覧表!D22="","",VLOOKUP(VLOOKUP(一覧表!D22,INDIRECT(一覧表!C22&amp;"選手データ貼り付け!A:O"),MATCH("所属",INDIRECT(一覧表!C22&amp;"選手データ貼り付け!1:1"),0),0)&amp;"中",所属csv!$A:$H,MATCH("所属コード",所属csv!$1:$1,0),0))</f>
        <v/>
      </c>
      <c r="C21" s="17"/>
      <c r="D21" s="17"/>
      <c r="E21" s="17" t="str">
        <f>IF(一覧表!D22="","",一覧表!D22)</f>
        <v/>
      </c>
      <c r="F21" s="17" t="str">
        <f ca="1">IF(一覧表!E22="","",一覧表!E22)</f>
        <v/>
      </c>
      <c r="G21" s="17" t="str">
        <f ca="1">IF(一覧表!D22="","",VLOOKUP(一覧表!D22,INDIRECT(一覧表!C22&amp;"選手データ貼り付け!A:O"),MATCH("ﾌﾘｶﾞﾅ(姓)",INDIRECT(一覧表!C22&amp;"選手データ貼り付け!1:1"),0),0)&amp;" "&amp;VLOOKUP(一覧表!D22,INDIRECT(一覧表!C22&amp;"選手データ貼り付け!A:O"),MATCH("ﾌﾘｶﾞﾅ(名)",INDIRECT(一覧表!C22&amp;"選手データ貼り付け!1:1"),0),0))</f>
        <v/>
      </c>
      <c r="H21" s="17" t="str">
        <f ca="1">IF(一覧表!E22="","",一覧表!E22)</f>
        <v/>
      </c>
      <c r="I21" s="17" t="str">
        <f ca="1">IF(一覧表!D22="","",VLOOKUP(一覧表!D22,INDIRECT(一覧表!C22&amp;"選手データ貼り付け!A:O"),MATCH("FAMILY NAME",INDIRECT(一覧表!C22&amp;"選手データ貼り付け!1:1"),0),0)&amp;" "&amp;VLOOKUP(一覧表!D22,INDIRECT(一覧表!C22&amp;"選手データ貼り付け!A:O"),MATCH("Firstname",INDIRECT(一覧表!C22&amp;"選手データ貼り付け!1:1"),0),0))</f>
        <v/>
      </c>
      <c r="J21" s="17" t="str">
        <f>IF(一覧表!D22="","","JPN")</f>
        <v/>
      </c>
      <c r="K21" s="17" t="str">
        <f>IF(一覧表!D22="","",IF(一覧表!C22="男",1,2))</f>
        <v/>
      </c>
      <c r="L21" s="17" t="str">
        <f>IF(一覧表!D22="","",一覧表!F22)</f>
        <v/>
      </c>
      <c r="M21" s="17" t="str">
        <f ca="1">IF(一覧表!D22="","",LEFT(VLOOKUP(一覧表!D22,INDIRECT(一覧表!C22&amp;"選手データ貼り付け!A:O"),MATCH("Birthday",INDIRECT(一覧表!C22&amp;"選手データ貼り付け!1:1"),0),0),4))</f>
        <v/>
      </c>
      <c r="N21" s="17" t="str">
        <f>IF(一覧表!D22="","","0")</f>
        <v/>
      </c>
      <c r="O21" s="17" t="str">
        <f>IF(一覧表!D22="","","千葉")</f>
        <v/>
      </c>
      <c r="P21" s="17"/>
      <c r="Q21" s="17" t="str">
        <f>IF(一覧表!G22="","",VLOOKUP(一覧表!G22,競技csv!$A:$O,MATCH("競技コード",競技csv!$1:$1,0),0))</f>
        <v/>
      </c>
      <c r="R21" s="17" t="str" cm="1">
        <f t="array" ref="R21">IF(一覧表!J22="","",一覧表!J22&amp;".")&amp;_xlfn.IFS(一覧表!K22="","",VLOOKUP(Q21,競技csv!$B:$O,2,0)&lt;=31,TEXT(一覧表!K22,"00")&amp;".",TRUE,TEXT(一覧表!K22,"00")&amp;"m")&amp;IF(一覧表!L22="","",TEXT(一覧表!L22,"00"))</f>
        <v/>
      </c>
      <c r="S21" s="17" t="str">
        <f>IF(一覧表!G22="","","0")</f>
        <v/>
      </c>
      <c r="T21" s="17" t="str">
        <f>IF(一覧表!G22="","","2")</f>
        <v/>
      </c>
      <c r="U21" s="17" t="str">
        <f>IF(一覧表!M22="","",VLOOKUP(一覧表!M22,競技csv!$A:$O,MATCH("競技コード",競技csv!$1:$1,0),0))</f>
        <v/>
      </c>
      <c r="V21" s="17" t="str" cm="1">
        <f t="array" ref="V21">IF(一覧表!P22="","",一覧表!P22&amp;".")&amp;_xlfn.IFS(一覧表!Q22="","",VLOOKUP(U21,競技csv!$B:$O,2,0)&lt;=31,TEXT(一覧表!Q22,"00")&amp;".",TRUE,TEXT(一覧表!Q22,"00")&amp;"m")&amp;IF(一覧表!R22="","",TEXT(一覧表!R22,"00"))</f>
        <v/>
      </c>
      <c r="W21" s="17" t="str">
        <f>IF(一覧表!M22="","","0")</f>
        <v/>
      </c>
      <c r="X21" s="17" t="str">
        <f>IF(一覧表!M22="","","2")</f>
        <v/>
      </c>
      <c r="Y21" s="17" t="str">
        <f>IF(一覧表!S22="","",VLOOKUP("共通"&amp;一覧表!C22&amp;"子4X100mR",競技csv!A:O,MATCH("競技コード",競技csv!$1:$1,0),0))</f>
        <v/>
      </c>
      <c r="Z21" s="17" t="str">
        <f>IF(一覧表!T22="","",一覧表!T22&amp;".")&amp;IF(一覧表!U22="","",TEXT(一覧表!U22,"00")&amp;".")&amp;IF(一覧表!V22="","",TEXT(一覧表!V22,"00"))</f>
        <v/>
      </c>
      <c r="AA21" s="17" t="str">
        <f>IF(一覧表!S22="","","0")</f>
        <v/>
      </c>
      <c r="AB21" s="17" t="str">
        <f>IF(一覧表!S22="","","2")</f>
        <v/>
      </c>
    </row>
    <row r="22" spans="1:28" x14ac:dyDescent="0.45">
      <c r="A22" s="17" t="str">
        <f>IF(一覧表!D23="","",IF(一覧表!C23="男",10000+一覧表!D23,20000+一覧表!D23))</f>
        <v/>
      </c>
      <c r="B22" s="17" t="str">
        <f ca="1">IF(一覧表!D23="","",VLOOKUP(VLOOKUP(一覧表!D23,INDIRECT(一覧表!C23&amp;"選手データ貼り付け!A:O"),MATCH("所属",INDIRECT(一覧表!C23&amp;"選手データ貼り付け!1:1"),0),0)&amp;"中",所属csv!$A:$H,MATCH("所属コード",所属csv!$1:$1,0),0))</f>
        <v/>
      </c>
      <c r="C22" s="17"/>
      <c r="D22" s="17"/>
      <c r="E22" s="17" t="str">
        <f>IF(一覧表!D23="","",一覧表!D23)</f>
        <v/>
      </c>
      <c r="F22" s="17" t="str">
        <f ca="1">IF(一覧表!E23="","",一覧表!E23)</f>
        <v/>
      </c>
      <c r="G22" s="17" t="str">
        <f ca="1">IF(一覧表!D23="","",VLOOKUP(一覧表!D23,INDIRECT(一覧表!C23&amp;"選手データ貼り付け!A:O"),MATCH("ﾌﾘｶﾞﾅ(姓)",INDIRECT(一覧表!C23&amp;"選手データ貼り付け!1:1"),0),0)&amp;" "&amp;VLOOKUP(一覧表!D23,INDIRECT(一覧表!C23&amp;"選手データ貼り付け!A:O"),MATCH("ﾌﾘｶﾞﾅ(名)",INDIRECT(一覧表!C23&amp;"選手データ貼り付け!1:1"),0),0))</f>
        <v/>
      </c>
      <c r="H22" s="17" t="str">
        <f ca="1">IF(一覧表!E23="","",一覧表!E23)</f>
        <v/>
      </c>
      <c r="I22" s="17" t="str">
        <f ca="1">IF(一覧表!D23="","",VLOOKUP(一覧表!D23,INDIRECT(一覧表!C23&amp;"選手データ貼り付け!A:O"),MATCH("FAMILY NAME",INDIRECT(一覧表!C23&amp;"選手データ貼り付け!1:1"),0),0)&amp;" "&amp;VLOOKUP(一覧表!D23,INDIRECT(一覧表!C23&amp;"選手データ貼り付け!A:O"),MATCH("Firstname",INDIRECT(一覧表!C23&amp;"選手データ貼り付け!1:1"),0),0))</f>
        <v/>
      </c>
      <c r="J22" s="17" t="str">
        <f>IF(一覧表!D23="","","JPN")</f>
        <v/>
      </c>
      <c r="K22" s="17" t="str">
        <f>IF(一覧表!D23="","",IF(一覧表!C23="男",1,2))</f>
        <v/>
      </c>
      <c r="L22" s="17" t="str">
        <f>IF(一覧表!D23="","",一覧表!F23)</f>
        <v/>
      </c>
      <c r="M22" s="17" t="str">
        <f ca="1">IF(一覧表!D23="","",LEFT(VLOOKUP(一覧表!D23,INDIRECT(一覧表!C23&amp;"選手データ貼り付け!A:O"),MATCH("Birthday",INDIRECT(一覧表!C23&amp;"選手データ貼り付け!1:1"),0),0),4))</f>
        <v/>
      </c>
      <c r="N22" s="17" t="str">
        <f>IF(一覧表!D23="","","0")</f>
        <v/>
      </c>
      <c r="O22" s="17" t="str">
        <f>IF(一覧表!D23="","","千葉")</f>
        <v/>
      </c>
      <c r="P22" s="17"/>
      <c r="Q22" s="17" t="str">
        <f>IF(一覧表!G23="","",VLOOKUP(一覧表!G23,競技csv!$A:$O,MATCH("競技コード",競技csv!$1:$1,0),0))</f>
        <v/>
      </c>
      <c r="R22" s="17" t="str" cm="1">
        <f t="array" ref="R22">IF(一覧表!J23="","",一覧表!J23&amp;".")&amp;_xlfn.IFS(一覧表!K23="","",VLOOKUP(Q22,競技csv!$B:$O,2,0)&lt;=31,TEXT(一覧表!K23,"00")&amp;".",TRUE,TEXT(一覧表!K23,"00")&amp;"m")&amp;IF(一覧表!L23="","",TEXT(一覧表!L23,"00"))</f>
        <v/>
      </c>
      <c r="S22" s="17" t="str">
        <f>IF(一覧表!G23="","","0")</f>
        <v/>
      </c>
      <c r="T22" s="17" t="str">
        <f>IF(一覧表!G23="","","2")</f>
        <v/>
      </c>
      <c r="U22" s="17" t="str">
        <f>IF(一覧表!M23="","",VLOOKUP(一覧表!M23,競技csv!$A:$O,MATCH("競技コード",競技csv!$1:$1,0),0))</f>
        <v/>
      </c>
      <c r="V22" s="17" t="str" cm="1">
        <f t="array" ref="V22">IF(一覧表!P23="","",一覧表!P23&amp;".")&amp;_xlfn.IFS(一覧表!Q23="","",VLOOKUP(U22,競技csv!$B:$O,2,0)&lt;=31,TEXT(一覧表!Q23,"00")&amp;".",TRUE,TEXT(一覧表!Q23,"00")&amp;"m")&amp;IF(一覧表!R23="","",TEXT(一覧表!R23,"00"))</f>
        <v/>
      </c>
      <c r="W22" s="17" t="str">
        <f>IF(一覧表!M23="","","0")</f>
        <v/>
      </c>
      <c r="X22" s="17" t="str">
        <f>IF(一覧表!M23="","","2")</f>
        <v/>
      </c>
      <c r="Y22" s="17" t="str">
        <f>IF(一覧表!S23="","",VLOOKUP("共通"&amp;一覧表!C23&amp;"子4X100mR",競技csv!A:O,MATCH("競技コード",競技csv!$1:$1,0),0))</f>
        <v/>
      </c>
      <c r="Z22" s="17" t="str">
        <f>IF(一覧表!T23="","",一覧表!T23&amp;".")&amp;IF(一覧表!U23="","",TEXT(一覧表!U23,"00")&amp;".")&amp;IF(一覧表!V23="","",TEXT(一覧表!V23,"00"))</f>
        <v/>
      </c>
      <c r="AA22" s="17" t="str">
        <f>IF(一覧表!S23="","","0")</f>
        <v/>
      </c>
      <c r="AB22" s="17" t="str">
        <f>IF(一覧表!S23="","","2")</f>
        <v/>
      </c>
    </row>
    <row r="23" spans="1:28" x14ac:dyDescent="0.45">
      <c r="A23" s="17" t="str">
        <f>IF(一覧表!D24="","",IF(一覧表!C24="男",10000+一覧表!D24,20000+一覧表!D24))</f>
        <v/>
      </c>
      <c r="B23" s="17" t="str">
        <f ca="1">IF(一覧表!D24="","",VLOOKUP(VLOOKUP(一覧表!D24,INDIRECT(一覧表!C24&amp;"選手データ貼り付け!A:O"),MATCH("所属",INDIRECT(一覧表!C24&amp;"選手データ貼り付け!1:1"),0),0)&amp;"中",所属csv!$A:$H,MATCH("所属コード",所属csv!$1:$1,0),0))</f>
        <v/>
      </c>
      <c r="C23" s="17"/>
      <c r="D23" s="17"/>
      <c r="E23" s="17" t="str">
        <f>IF(一覧表!D24="","",一覧表!D24)</f>
        <v/>
      </c>
      <c r="F23" s="17" t="str">
        <f ca="1">IF(一覧表!E24="","",一覧表!E24)</f>
        <v/>
      </c>
      <c r="G23" s="17" t="str">
        <f ca="1">IF(一覧表!D24="","",VLOOKUP(一覧表!D24,INDIRECT(一覧表!C24&amp;"選手データ貼り付け!A:O"),MATCH("ﾌﾘｶﾞﾅ(姓)",INDIRECT(一覧表!C24&amp;"選手データ貼り付け!1:1"),0),0)&amp;" "&amp;VLOOKUP(一覧表!D24,INDIRECT(一覧表!C24&amp;"選手データ貼り付け!A:O"),MATCH("ﾌﾘｶﾞﾅ(名)",INDIRECT(一覧表!C24&amp;"選手データ貼り付け!1:1"),0),0))</f>
        <v/>
      </c>
      <c r="H23" s="17" t="str">
        <f ca="1">IF(一覧表!E24="","",一覧表!E24)</f>
        <v/>
      </c>
      <c r="I23" s="17" t="str">
        <f ca="1">IF(一覧表!D24="","",VLOOKUP(一覧表!D24,INDIRECT(一覧表!C24&amp;"選手データ貼り付け!A:O"),MATCH("FAMILY NAME",INDIRECT(一覧表!C24&amp;"選手データ貼り付け!1:1"),0),0)&amp;" "&amp;VLOOKUP(一覧表!D24,INDIRECT(一覧表!C24&amp;"選手データ貼り付け!A:O"),MATCH("Firstname",INDIRECT(一覧表!C24&amp;"選手データ貼り付け!1:1"),0),0))</f>
        <v/>
      </c>
      <c r="J23" s="17" t="str">
        <f>IF(一覧表!D24="","","JPN")</f>
        <v/>
      </c>
      <c r="K23" s="17" t="str">
        <f>IF(一覧表!D24="","",IF(一覧表!C24="男",1,2))</f>
        <v/>
      </c>
      <c r="L23" s="17" t="str">
        <f>IF(一覧表!D24="","",一覧表!F24)</f>
        <v/>
      </c>
      <c r="M23" s="17" t="str">
        <f ca="1">IF(一覧表!D24="","",LEFT(VLOOKUP(一覧表!D24,INDIRECT(一覧表!C24&amp;"選手データ貼り付け!A:O"),MATCH("Birthday",INDIRECT(一覧表!C24&amp;"選手データ貼り付け!1:1"),0),0),4))</f>
        <v/>
      </c>
      <c r="N23" s="17" t="str">
        <f>IF(一覧表!D24="","","0")</f>
        <v/>
      </c>
      <c r="O23" s="17" t="str">
        <f>IF(一覧表!D24="","","千葉")</f>
        <v/>
      </c>
      <c r="P23" s="17"/>
      <c r="Q23" s="17" t="str">
        <f>IF(一覧表!G24="","",VLOOKUP(一覧表!G24,競技csv!$A:$O,MATCH("競技コード",競技csv!$1:$1,0),0))</f>
        <v/>
      </c>
      <c r="R23" s="17" t="str" cm="1">
        <f t="array" ref="R23">IF(一覧表!J24="","",一覧表!J24&amp;".")&amp;_xlfn.IFS(一覧表!K24="","",VLOOKUP(Q23,競技csv!$B:$O,2,0)&lt;=31,TEXT(一覧表!K24,"00")&amp;".",TRUE,TEXT(一覧表!K24,"00")&amp;"m")&amp;IF(一覧表!L24="","",TEXT(一覧表!L24,"00"))</f>
        <v/>
      </c>
      <c r="S23" s="17" t="str">
        <f>IF(一覧表!G24="","","0")</f>
        <v/>
      </c>
      <c r="T23" s="17" t="str">
        <f>IF(一覧表!G24="","","2")</f>
        <v/>
      </c>
      <c r="U23" s="17" t="str">
        <f>IF(一覧表!M24="","",VLOOKUP(一覧表!M24,競技csv!$A:$O,MATCH("競技コード",競技csv!$1:$1,0),0))</f>
        <v/>
      </c>
      <c r="V23" s="17" t="str" cm="1">
        <f t="array" ref="V23">IF(一覧表!P24="","",一覧表!P24&amp;".")&amp;_xlfn.IFS(一覧表!Q24="","",VLOOKUP(U23,競技csv!$B:$O,2,0)&lt;=31,TEXT(一覧表!Q24,"00")&amp;".",TRUE,TEXT(一覧表!Q24,"00")&amp;"m")&amp;IF(一覧表!R24="","",TEXT(一覧表!R24,"00"))</f>
        <v/>
      </c>
      <c r="W23" s="17" t="str">
        <f>IF(一覧表!M24="","","0")</f>
        <v/>
      </c>
      <c r="X23" s="17" t="str">
        <f>IF(一覧表!M24="","","2")</f>
        <v/>
      </c>
      <c r="Y23" s="17" t="str">
        <f>IF(一覧表!S24="","",VLOOKUP("共通"&amp;一覧表!C24&amp;"子4X100mR",競技csv!A:O,MATCH("競技コード",競技csv!$1:$1,0),0))</f>
        <v/>
      </c>
      <c r="Z23" s="17" t="str">
        <f>IF(一覧表!T24="","",一覧表!T24&amp;".")&amp;IF(一覧表!U24="","",TEXT(一覧表!U24,"00")&amp;".")&amp;IF(一覧表!V24="","",TEXT(一覧表!V24,"00"))</f>
        <v/>
      </c>
      <c r="AA23" s="17" t="str">
        <f>IF(一覧表!S24="","","0")</f>
        <v/>
      </c>
      <c r="AB23" s="17" t="str">
        <f>IF(一覧表!S24="","","2")</f>
        <v/>
      </c>
    </row>
    <row r="24" spans="1:28" x14ac:dyDescent="0.45">
      <c r="A24" s="17" t="str">
        <f>IF(一覧表!D25="","",IF(一覧表!C25="男",10000+一覧表!D25,20000+一覧表!D25))</f>
        <v/>
      </c>
      <c r="B24" s="17" t="str">
        <f ca="1">IF(一覧表!D25="","",VLOOKUP(VLOOKUP(一覧表!D25,INDIRECT(一覧表!C25&amp;"選手データ貼り付け!A:O"),MATCH("所属",INDIRECT(一覧表!C25&amp;"選手データ貼り付け!1:1"),0),0)&amp;"中",所属csv!$A:$H,MATCH("所属コード",所属csv!$1:$1,0),0))</f>
        <v/>
      </c>
      <c r="C24" s="17"/>
      <c r="D24" s="17"/>
      <c r="E24" s="17" t="str">
        <f>IF(一覧表!D25="","",一覧表!D25)</f>
        <v/>
      </c>
      <c r="F24" s="17" t="str">
        <f ca="1">IF(一覧表!E25="","",一覧表!E25)</f>
        <v/>
      </c>
      <c r="G24" s="17" t="str">
        <f ca="1">IF(一覧表!D25="","",VLOOKUP(一覧表!D25,INDIRECT(一覧表!C25&amp;"選手データ貼り付け!A:O"),MATCH("ﾌﾘｶﾞﾅ(姓)",INDIRECT(一覧表!C25&amp;"選手データ貼り付け!1:1"),0),0)&amp;" "&amp;VLOOKUP(一覧表!D25,INDIRECT(一覧表!C25&amp;"選手データ貼り付け!A:O"),MATCH("ﾌﾘｶﾞﾅ(名)",INDIRECT(一覧表!C25&amp;"選手データ貼り付け!1:1"),0),0))</f>
        <v/>
      </c>
      <c r="H24" s="17" t="str">
        <f ca="1">IF(一覧表!E25="","",一覧表!E25)</f>
        <v/>
      </c>
      <c r="I24" s="17" t="str">
        <f ca="1">IF(一覧表!D25="","",VLOOKUP(一覧表!D25,INDIRECT(一覧表!C25&amp;"選手データ貼り付け!A:O"),MATCH("FAMILY NAME",INDIRECT(一覧表!C25&amp;"選手データ貼り付け!1:1"),0),0)&amp;" "&amp;VLOOKUP(一覧表!D25,INDIRECT(一覧表!C25&amp;"選手データ貼り付け!A:O"),MATCH("Firstname",INDIRECT(一覧表!C25&amp;"選手データ貼り付け!1:1"),0),0))</f>
        <v/>
      </c>
      <c r="J24" s="17" t="str">
        <f>IF(一覧表!D25="","","JPN")</f>
        <v/>
      </c>
      <c r="K24" s="17" t="str">
        <f>IF(一覧表!D25="","",IF(一覧表!C25="男",1,2))</f>
        <v/>
      </c>
      <c r="L24" s="17" t="str">
        <f>IF(一覧表!D25="","",一覧表!F25)</f>
        <v/>
      </c>
      <c r="M24" s="17" t="str">
        <f ca="1">IF(一覧表!D25="","",LEFT(VLOOKUP(一覧表!D25,INDIRECT(一覧表!C25&amp;"選手データ貼り付け!A:O"),MATCH("Birthday",INDIRECT(一覧表!C25&amp;"選手データ貼り付け!1:1"),0),0),4))</f>
        <v/>
      </c>
      <c r="N24" s="17" t="str">
        <f>IF(一覧表!D25="","","0")</f>
        <v/>
      </c>
      <c r="O24" s="17" t="str">
        <f>IF(一覧表!D25="","","千葉")</f>
        <v/>
      </c>
      <c r="P24" s="17"/>
      <c r="Q24" s="17" t="str">
        <f>IF(一覧表!G25="","",VLOOKUP(一覧表!G25,競技csv!$A:$O,MATCH("競技コード",競技csv!$1:$1,0),0))</f>
        <v/>
      </c>
      <c r="R24" s="17" t="str" cm="1">
        <f t="array" ref="R24">IF(一覧表!J25="","",一覧表!J25&amp;".")&amp;_xlfn.IFS(一覧表!K25="","",VLOOKUP(Q24,競技csv!$B:$O,2,0)&lt;=31,TEXT(一覧表!K25,"00")&amp;".",TRUE,TEXT(一覧表!K25,"00")&amp;"m")&amp;IF(一覧表!L25="","",TEXT(一覧表!L25,"00"))</f>
        <v/>
      </c>
      <c r="S24" s="17" t="str">
        <f>IF(一覧表!G25="","","0")</f>
        <v/>
      </c>
      <c r="T24" s="17" t="str">
        <f>IF(一覧表!G25="","","2")</f>
        <v/>
      </c>
      <c r="U24" s="17" t="str">
        <f>IF(一覧表!M25="","",VLOOKUP(一覧表!M25,競技csv!$A:$O,MATCH("競技コード",競技csv!$1:$1,0),0))</f>
        <v/>
      </c>
      <c r="V24" s="17" t="str" cm="1">
        <f t="array" ref="V24">IF(一覧表!P25="","",一覧表!P25&amp;".")&amp;_xlfn.IFS(一覧表!Q25="","",VLOOKUP(U24,競技csv!$B:$O,2,0)&lt;=31,TEXT(一覧表!Q25,"00")&amp;".",TRUE,TEXT(一覧表!Q25,"00")&amp;"m")&amp;IF(一覧表!R25="","",TEXT(一覧表!R25,"00"))</f>
        <v/>
      </c>
      <c r="W24" s="17" t="str">
        <f>IF(一覧表!M25="","","0")</f>
        <v/>
      </c>
      <c r="X24" s="17" t="str">
        <f>IF(一覧表!M25="","","2")</f>
        <v/>
      </c>
      <c r="Y24" s="17" t="str">
        <f>IF(一覧表!S25="","",VLOOKUP("共通"&amp;一覧表!C25&amp;"子4X100mR",競技csv!A:O,MATCH("競技コード",競技csv!$1:$1,0),0))</f>
        <v/>
      </c>
      <c r="Z24" s="17" t="str">
        <f>IF(一覧表!T25="","",一覧表!T25&amp;".")&amp;IF(一覧表!U25="","",TEXT(一覧表!U25,"00")&amp;".")&amp;IF(一覧表!V25="","",TEXT(一覧表!V25,"00"))</f>
        <v/>
      </c>
      <c r="AA24" s="17" t="str">
        <f>IF(一覧表!S25="","","0")</f>
        <v/>
      </c>
      <c r="AB24" s="17" t="str">
        <f>IF(一覧表!S25="","","2")</f>
        <v/>
      </c>
    </row>
    <row r="25" spans="1:28" x14ac:dyDescent="0.45">
      <c r="A25" s="17" t="str">
        <f>IF(一覧表!D26="","",IF(一覧表!C26="男",10000+一覧表!D26,20000+一覧表!D26))</f>
        <v/>
      </c>
      <c r="B25" s="17" t="str">
        <f ca="1">IF(一覧表!D26="","",VLOOKUP(VLOOKUP(一覧表!D26,INDIRECT(一覧表!C26&amp;"選手データ貼り付け!A:O"),MATCH("所属",INDIRECT(一覧表!C26&amp;"選手データ貼り付け!1:1"),0),0)&amp;"中",所属csv!$A:$H,MATCH("所属コード",所属csv!$1:$1,0),0))</f>
        <v/>
      </c>
      <c r="C25" s="17"/>
      <c r="D25" s="17"/>
      <c r="E25" s="17" t="str">
        <f>IF(一覧表!D26="","",一覧表!D26)</f>
        <v/>
      </c>
      <c r="F25" s="17" t="str">
        <f ca="1">IF(一覧表!E26="","",一覧表!E26)</f>
        <v/>
      </c>
      <c r="G25" s="17" t="str">
        <f ca="1">IF(一覧表!D26="","",VLOOKUP(一覧表!D26,INDIRECT(一覧表!C26&amp;"選手データ貼り付け!A:O"),MATCH("ﾌﾘｶﾞﾅ(姓)",INDIRECT(一覧表!C26&amp;"選手データ貼り付け!1:1"),0),0)&amp;" "&amp;VLOOKUP(一覧表!D26,INDIRECT(一覧表!C26&amp;"選手データ貼り付け!A:O"),MATCH("ﾌﾘｶﾞﾅ(名)",INDIRECT(一覧表!C26&amp;"選手データ貼り付け!1:1"),0),0))</f>
        <v/>
      </c>
      <c r="H25" s="17" t="str">
        <f ca="1">IF(一覧表!E26="","",一覧表!E26)</f>
        <v/>
      </c>
      <c r="I25" s="17" t="str">
        <f ca="1">IF(一覧表!D26="","",VLOOKUP(一覧表!D26,INDIRECT(一覧表!C26&amp;"選手データ貼り付け!A:O"),MATCH("FAMILY NAME",INDIRECT(一覧表!C26&amp;"選手データ貼り付け!1:1"),0),0)&amp;" "&amp;VLOOKUP(一覧表!D26,INDIRECT(一覧表!C26&amp;"選手データ貼り付け!A:O"),MATCH("Firstname",INDIRECT(一覧表!C26&amp;"選手データ貼り付け!1:1"),0),0))</f>
        <v/>
      </c>
      <c r="J25" s="17" t="str">
        <f>IF(一覧表!D26="","","JPN")</f>
        <v/>
      </c>
      <c r="K25" s="17" t="str">
        <f>IF(一覧表!D26="","",IF(一覧表!C26="男",1,2))</f>
        <v/>
      </c>
      <c r="L25" s="17" t="str">
        <f>IF(一覧表!D26="","",一覧表!F26)</f>
        <v/>
      </c>
      <c r="M25" s="17" t="str">
        <f ca="1">IF(一覧表!D26="","",LEFT(VLOOKUP(一覧表!D26,INDIRECT(一覧表!C26&amp;"選手データ貼り付け!A:O"),MATCH("Birthday",INDIRECT(一覧表!C26&amp;"選手データ貼り付け!1:1"),0),0),4))</f>
        <v/>
      </c>
      <c r="N25" s="17" t="str">
        <f>IF(一覧表!D26="","","0")</f>
        <v/>
      </c>
      <c r="O25" s="17" t="str">
        <f>IF(一覧表!D26="","","千葉")</f>
        <v/>
      </c>
      <c r="P25" s="17"/>
      <c r="Q25" s="17" t="str">
        <f>IF(一覧表!G26="","",VLOOKUP(一覧表!G26,競技csv!$A:$O,MATCH("競技コード",競技csv!$1:$1,0),0))</f>
        <v/>
      </c>
      <c r="R25" s="17" t="str" cm="1">
        <f t="array" ref="R25">IF(一覧表!J26="","",一覧表!J26&amp;".")&amp;_xlfn.IFS(一覧表!K26="","",VLOOKUP(Q25,競技csv!$B:$O,2,0)&lt;=31,TEXT(一覧表!K26,"00")&amp;".",TRUE,TEXT(一覧表!K26,"00")&amp;"m")&amp;IF(一覧表!L26="","",TEXT(一覧表!L26,"00"))</f>
        <v/>
      </c>
      <c r="S25" s="17" t="str">
        <f>IF(一覧表!G26="","","0")</f>
        <v/>
      </c>
      <c r="T25" s="17" t="str">
        <f>IF(一覧表!G26="","","2")</f>
        <v/>
      </c>
      <c r="U25" s="17" t="str">
        <f>IF(一覧表!M26="","",VLOOKUP(一覧表!M26,競技csv!$A:$O,MATCH("競技コード",競技csv!$1:$1,0),0))</f>
        <v/>
      </c>
      <c r="V25" s="17" t="str" cm="1">
        <f t="array" ref="V25">IF(一覧表!P26="","",一覧表!P26&amp;".")&amp;_xlfn.IFS(一覧表!Q26="","",VLOOKUP(U25,競技csv!$B:$O,2,0)&lt;=31,TEXT(一覧表!Q26,"00")&amp;".",TRUE,TEXT(一覧表!Q26,"00")&amp;"m")&amp;IF(一覧表!R26="","",TEXT(一覧表!R26,"00"))</f>
        <v/>
      </c>
      <c r="W25" s="17" t="str">
        <f>IF(一覧表!M26="","","0")</f>
        <v/>
      </c>
      <c r="X25" s="17" t="str">
        <f>IF(一覧表!M26="","","2")</f>
        <v/>
      </c>
      <c r="Y25" s="17" t="str">
        <f>IF(一覧表!S26="","",VLOOKUP("共通"&amp;一覧表!C26&amp;"子4X100mR",競技csv!A:O,MATCH("競技コード",競技csv!$1:$1,0),0))</f>
        <v/>
      </c>
      <c r="Z25" s="17" t="str">
        <f>IF(一覧表!T26="","",一覧表!T26&amp;".")&amp;IF(一覧表!U26="","",TEXT(一覧表!U26,"00")&amp;".")&amp;IF(一覧表!V26="","",TEXT(一覧表!V26,"00"))</f>
        <v/>
      </c>
      <c r="AA25" s="17" t="str">
        <f>IF(一覧表!S26="","","0")</f>
        <v/>
      </c>
      <c r="AB25" s="17" t="str">
        <f>IF(一覧表!S26="","","2")</f>
        <v/>
      </c>
    </row>
    <row r="26" spans="1:28" x14ac:dyDescent="0.45">
      <c r="A26" s="17" t="str">
        <f>IF(一覧表!D27="","",IF(一覧表!C27="男",10000+一覧表!D27,20000+一覧表!D27))</f>
        <v/>
      </c>
      <c r="B26" s="17" t="str">
        <f ca="1">IF(一覧表!D27="","",VLOOKUP(VLOOKUP(一覧表!D27,INDIRECT(一覧表!C27&amp;"選手データ貼り付け!A:O"),MATCH("所属",INDIRECT(一覧表!C27&amp;"選手データ貼り付け!1:1"),0),0)&amp;"中",所属csv!$A:$H,MATCH("所属コード",所属csv!$1:$1,0),0))</f>
        <v/>
      </c>
      <c r="C26" s="17"/>
      <c r="D26" s="17"/>
      <c r="E26" s="17" t="str">
        <f>IF(一覧表!D27="","",一覧表!D27)</f>
        <v/>
      </c>
      <c r="F26" s="17" t="str">
        <f ca="1">IF(一覧表!E27="","",一覧表!E27)</f>
        <v/>
      </c>
      <c r="G26" s="17" t="str">
        <f ca="1">IF(一覧表!D27="","",VLOOKUP(一覧表!D27,INDIRECT(一覧表!C27&amp;"選手データ貼り付け!A:O"),MATCH("ﾌﾘｶﾞﾅ(姓)",INDIRECT(一覧表!C27&amp;"選手データ貼り付け!1:1"),0),0)&amp;" "&amp;VLOOKUP(一覧表!D27,INDIRECT(一覧表!C27&amp;"選手データ貼り付け!A:O"),MATCH("ﾌﾘｶﾞﾅ(名)",INDIRECT(一覧表!C27&amp;"選手データ貼り付け!1:1"),0),0))</f>
        <v/>
      </c>
      <c r="H26" s="17" t="str">
        <f ca="1">IF(一覧表!E27="","",一覧表!E27)</f>
        <v/>
      </c>
      <c r="I26" s="17" t="str">
        <f ca="1">IF(一覧表!D27="","",VLOOKUP(一覧表!D27,INDIRECT(一覧表!C27&amp;"選手データ貼り付け!A:O"),MATCH("FAMILY NAME",INDIRECT(一覧表!C27&amp;"選手データ貼り付け!1:1"),0),0)&amp;" "&amp;VLOOKUP(一覧表!D27,INDIRECT(一覧表!C27&amp;"選手データ貼り付け!A:O"),MATCH("Firstname",INDIRECT(一覧表!C27&amp;"選手データ貼り付け!1:1"),0),0))</f>
        <v/>
      </c>
      <c r="J26" s="17" t="str">
        <f>IF(一覧表!D27="","","JPN")</f>
        <v/>
      </c>
      <c r="K26" s="17" t="str">
        <f>IF(一覧表!D27="","",IF(一覧表!C27="男",1,2))</f>
        <v/>
      </c>
      <c r="L26" s="17" t="str">
        <f>IF(一覧表!D27="","",一覧表!F27)</f>
        <v/>
      </c>
      <c r="M26" s="17" t="str">
        <f ca="1">IF(一覧表!D27="","",LEFT(VLOOKUP(一覧表!D27,INDIRECT(一覧表!C27&amp;"選手データ貼り付け!A:O"),MATCH("Birthday",INDIRECT(一覧表!C27&amp;"選手データ貼り付け!1:1"),0),0),4))</f>
        <v/>
      </c>
      <c r="N26" s="17" t="str">
        <f>IF(一覧表!D27="","","0")</f>
        <v/>
      </c>
      <c r="O26" s="17" t="str">
        <f>IF(一覧表!D27="","","千葉")</f>
        <v/>
      </c>
      <c r="P26" s="17"/>
      <c r="Q26" s="17" t="str">
        <f>IF(一覧表!G27="","",VLOOKUP(一覧表!G27,競技csv!$A:$O,MATCH("競技コード",競技csv!$1:$1,0),0))</f>
        <v/>
      </c>
      <c r="R26" s="17" t="str" cm="1">
        <f t="array" ref="R26">IF(一覧表!J27="","",一覧表!J27&amp;".")&amp;_xlfn.IFS(一覧表!K27="","",VLOOKUP(Q26,競技csv!$B:$O,2,0)&lt;=31,TEXT(一覧表!K27,"00")&amp;".",TRUE,TEXT(一覧表!K27,"00")&amp;"m")&amp;IF(一覧表!L27="","",TEXT(一覧表!L27,"00"))</f>
        <v/>
      </c>
      <c r="S26" s="17" t="str">
        <f>IF(一覧表!G27="","","0")</f>
        <v/>
      </c>
      <c r="T26" s="17" t="str">
        <f>IF(一覧表!G27="","","2")</f>
        <v/>
      </c>
      <c r="U26" s="17" t="str">
        <f>IF(一覧表!M27="","",VLOOKUP(一覧表!M27,競技csv!$A:$O,MATCH("競技コード",競技csv!$1:$1,0),0))</f>
        <v/>
      </c>
      <c r="V26" s="17" t="str" cm="1">
        <f t="array" ref="V26">IF(一覧表!P27="","",一覧表!P27&amp;".")&amp;_xlfn.IFS(一覧表!Q27="","",VLOOKUP(U26,競技csv!$B:$O,2,0)&lt;=31,TEXT(一覧表!Q27,"00")&amp;".",TRUE,TEXT(一覧表!Q27,"00")&amp;"m")&amp;IF(一覧表!R27="","",TEXT(一覧表!R27,"00"))</f>
        <v/>
      </c>
      <c r="W26" s="17" t="str">
        <f>IF(一覧表!M27="","","0")</f>
        <v/>
      </c>
      <c r="X26" s="17" t="str">
        <f>IF(一覧表!M27="","","2")</f>
        <v/>
      </c>
      <c r="Y26" s="17" t="str">
        <f>IF(一覧表!S27="","",VLOOKUP("共通"&amp;一覧表!C27&amp;"子4X100mR",競技csv!A:O,MATCH("競技コード",競技csv!$1:$1,0),0))</f>
        <v/>
      </c>
      <c r="Z26" s="17" t="str">
        <f>IF(一覧表!T27="","",一覧表!T27&amp;".")&amp;IF(一覧表!U27="","",TEXT(一覧表!U27,"00")&amp;".")&amp;IF(一覧表!V27="","",TEXT(一覧表!V27,"00"))</f>
        <v/>
      </c>
      <c r="AA26" s="17" t="str">
        <f>IF(一覧表!S27="","","0")</f>
        <v/>
      </c>
      <c r="AB26" s="17" t="str">
        <f>IF(一覧表!S27="","","2")</f>
        <v/>
      </c>
    </row>
    <row r="27" spans="1:28" x14ac:dyDescent="0.45">
      <c r="A27" s="17" t="str">
        <f>IF(一覧表!D28="","",IF(一覧表!C28="男",10000+一覧表!D28,20000+一覧表!D28))</f>
        <v/>
      </c>
      <c r="B27" s="17" t="str">
        <f ca="1">IF(一覧表!D28="","",VLOOKUP(VLOOKUP(一覧表!D28,INDIRECT(一覧表!C28&amp;"選手データ貼り付け!A:O"),MATCH("所属",INDIRECT(一覧表!C28&amp;"選手データ貼り付け!1:1"),0),0)&amp;"中",所属csv!$A:$H,MATCH("所属コード",所属csv!$1:$1,0),0))</f>
        <v/>
      </c>
      <c r="C27" s="17"/>
      <c r="D27" s="17"/>
      <c r="E27" s="17" t="str">
        <f>IF(一覧表!D28="","",一覧表!D28)</f>
        <v/>
      </c>
      <c r="F27" s="17" t="str">
        <f ca="1">IF(一覧表!E28="","",一覧表!E28)</f>
        <v/>
      </c>
      <c r="G27" s="17" t="str">
        <f ca="1">IF(一覧表!D28="","",VLOOKUP(一覧表!D28,INDIRECT(一覧表!C28&amp;"選手データ貼り付け!A:O"),MATCH("ﾌﾘｶﾞﾅ(姓)",INDIRECT(一覧表!C28&amp;"選手データ貼り付け!1:1"),0),0)&amp;" "&amp;VLOOKUP(一覧表!D28,INDIRECT(一覧表!C28&amp;"選手データ貼り付け!A:O"),MATCH("ﾌﾘｶﾞﾅ(名)",INDIRECT(一覧表!C28&amp;"選手データ貼り付け!1:1"),0),0))</f>
        <v/>
      </c>
      <c r="H27" s="17" t="str">
        <f ca="1">IF(一覧表!E28="","",一覧表!E28)</f>
        <v/>
      </c>
      <c r="I27" s="17" t="str">
        <f ca="1">IF(一覧表!D28="","",VLOOKUP(一覧表!D28,INDIRECT(一覧表!C28&amp;"選手データ貼り付け!A:O"),MATCH("FAMILY NAME",INDIRECT(一覧表!C28&amp;"選手データ貼り付け!1:1"),0),0)&amp;" "&amp;VLOOKUP(一覧表!D28,INDIRECT(一覧表!C28&amp;"選手データ貼り付け!A:O"),MATCH("Firstname",INDIRECT(一覧表!C28&amp;"選手データ貼り付け!1:1"),0),0))</f>
        <v/>
      </c>
      <c r="J27" s="17" t="str">
        <f>IF(一覧表!D28="","","JPN")</f>
        <v/>
      </c>
      <c r="K27" s="17" t="str">
        <f>IF(一覧表!D28="","",IF(一覧表!C28="男",1,2))</f>
        <v/>
      </c>
      <c r="L27" s="17" t="str">
        <f>IF(一覧表!D28="","",一覧表!F28)</f>
        <v/>
      </c>
      <c r="M27" s="17" t="str">
        <f ca="1">IF(一覧表!D28="","",LEFT(VLOOKUP(一覧表!D28,INDIRECT(一覧表!C28&amp;"選手データ貼り付け!A:O"),MATCH("Birthday",INDIRECT(一覧表!C28&amp;"選手データ貼り付け!1:1"),0),0),4))</f>
        <v/>
      </c>
      <c r="N27" s="17" t="str">
        <f>IF(一覧表!D28="","","0")</f>
        <v/>
      </c>
      <c r="O27" s="17" t="str">
        <f>IF(一覧表!D28="","","千葉")</f>
        <v/>
      </c>
      <c r="P27" s="17"/>
      <c r="Q27" s="17" t="str">
        <f>IF(一覧表!G28="","",VLOOKUP(一覧表!G28,競技csv!$A:$O,MATCH("競技コード",競技csv!$1:$1,0),0))</f>
        <v/>
      </c>
      <c r="R27" s="17" t="str" cm="1">
        <f t="array" ref="R27">IF(一覧表!J28="","",一覧表!J28&amp;".")&amp;_xlfn.IFS(一覧表!K28="","",VLOOKUP(Q27,競技csv!$B:$O,2,0)&lt;=31,TEXT(一覧表!K28,"00")&amp;".",TRUE,TEXT(一覧表!K28,"00")&amp;"m")&amp;IF(一覧表!L28="","",TEXT(一覧表!L28,"00"))</f>
        <v/>
      </c>
      <c r="S27" s="17" t="str">
        <f>IF(一覧表!G28="","","0")</f>
        <v/>
      </c>
      <c r="T27" s="17" t="str">
        <f>IF(一覧表!G28="","","2")</f>
        <v/>
      </c>
      <c r="U27" s="17" t="str">
        <f>IF(一覧表!M28="","",VLOOKUP(一覧表!M28,競技csv!$A:$O,MATCH("競技コード",競技csv!$1:$1,0),0))</f>
        <v/>
      </c>
      <c r="V27" s="17" t="str" cm="1">
        <f t="array" ref="V27">IF(一覧表!P28="","",一覧表!P28&amp;".")&amp;_xlfn.IFS(一覧表!Q28="","",VLOOKUP(U27,競技csv!$B:$O,2,0)&lt;=31,TEXT(一覧表!Q28,"00")&amp;".",TRUE,TEXT(一覧表!Q28,"00")&amp;"m")&amp;IF(一覧表!R28="","",TEXT(一覧表!R28,"00"))</f>
        <v/>
      </c>
      <c r="W27" s="17" t="str">
        <f>IF(一覧表!M28="","","0")</f>
        <v/>
      </c>
      <c r="X27" s="17" t="str">
        <f>IF(一覧表!M28="","","2")</f>
        <v/>
      </c>
      <c r="Y27" s="17" t="str">
        <f>IF(一覧表!S28="","",VLOOKUP("共通"&amp;一覧表!C28&amp;"子4X100mR",競技csv!A:O,MATCH("競技コード",競技csv!$1:$1,0),0))</f>
        <v/>
      </c>
      <c r="Z27" s="17" t="str">
        <f>IF(一覧表!T28="","",一覧表!T28&amp;".")&amp;IF(一覧表!U28="","",TEXT(一覧表!U28,"00")&amp;".")&amp;IF(一覧表!V28="","",TEXT(一覧表!V28,"00"))</f>
        <v/>
      </c>
      <c r="AA27" s="17" t="str">
        <f>IF(一覧表!S28="","","0")</f>
        <v/>
      </c>
      <c r="AB27" s="17" t="str">
        <f>IF(一覧表!S28="","","2")</f>
        <v/>
      </c>
    </row>
    <row r="28" spans="1:28" x14ac:dyDescent="0.45">
      <c r="A28" s="17" t="str">
        <f>IF(一覧表!D29="","",IF(一覧表!C29="男",10000+一覧表!D29,20000+一覧表!D29))</f>
        <v/>
      </c>
      <c r="B28" s="17" t="str">
        <f ca="1">IF(一覧表!D29="","",VLOOKUP(VLOOKUP(一覧表!D29,INDIRECT(一覧表!C29&amp;"選手データ貼り付け!A:O"),MATCH("所属",INDIRECT(一覧表!C29&amp;"選手データ貼り付け!1:1"),0),0)&amp;"中",所属csv!$A:$H,MATCH("所属コード",所属csv!$1:$1,0),0))</f>
        <v/>
      </c>
      <c r="C28" s="17"/>
      <c r="D28" s="17"/>
      <c r="E28" s="17" t="str">
        <f>IF(一覧表!D29="","",一覧表!D29)</f>
        <v/>
      </c>
      <c r="F28" s="17" t="str">
        <f ca="1">IF(一覧表!E29="","",一覧表!E29)</f>
        <v/>
      </c>
      <c r="G28" s="17" t="str">
        <f ca="1">IF(一覧表!D29="","",VLOOKUP(一覧表!D29,INDIRECT(一覧表!C29&amp;"選手データ貼り付け!A:O"),MATCH("ﾌﾘｶﾞﾅ(姓)",INDIRECT(一覧表!C29&amp;"選手データ貼り付け!1:1"),0),0)&amp;" "&amp;VLOOKUP(一覧表!D29,INDIRECT(一覧表!C29&amp;"選手データ貼り付け!A:O"),MATCH("ﾌﾘｶﾞﾅ(名)",INDIRECT(一覧表!C29&amp;"選手データ貼り付け!1:1"),0),0))</f>
        <v/>
      </c>
      <c r="H28" s="17" t="str">
        <f ca="1">IF(一覧表!E29="","",一覧表!E29)</f>
        <v/>
      </c>
      <c r="I28" s="17" t="str">
        <f ca="1">IF(一覧表!D29="","",VLOOKUP(一覧表!D29,INDIRECT(一覧表!C29&amp;"選手データ貼り付け!A:O"),MATCH("FAMILY NAME",INDIRECT(一覧表!C29&amp;"選手データ貼り付け!1:1"),0),0)&amp;" "&amp;VLOOKUP(一覧表!D29,INDIRECT(一覧表!C29&amp;"選手データ貼り付け!A:O"),MATCH("Firstname",INDIRECT(一覧表!C29&amp;"選手データ貼り付け!1:1"),0),0))</f>
        <v/>
      </c>
      <c r="J28" s="17" t="str">
        <f>IF(一覧表!D29="","","JPN")</f>
        <v/>
      </c>
      <c r="K28" s="17" t="str">
        <f>IF(一覧表!D29="","",IF(一覧表!C29="男",1,2))</f>
        <v/>
      </c>
      <c r="L28" s="17" t="str">
        <f>IF(一覧表!D29="","",一覧表!F29)</f>
        <v/>
      </c>
      <c r="M28" s="17" t="str">
        <f ca="1">IF(一覧表!D29="","",LEFT(VLOOKUP(一覧表!D29,INDIRECT(一覧表!C29&amp;"選手データ貼り付け!A:O"),MATCH("Birthday",INDIRECT(一覧表!C29&amp;"選手データ貼り付け!1:1"),0),0),4))</f>
        <v/>
      </c>
      <c r="N28" s="17" t="str">
        <f>IF(一覧表!D29="","","0")</f>
        <v/>
      </c>
      <c r="O28" s="17" t="str">
        <f>IF(一覧表!D29="","","千葉")</f>
        <v/>
      </c>
      <c r="P28" s="17"/>
      <c r="Q28" s="17" t="str">
        <f>IF(一覧表!G29="","",VLOOKUP(一覧表!G29,競技csv!$A:$O,MATCH("競技コード",競技csv!$1:$1,0),0))</f>
        <v/>
      </c>
      <c r="R28" s="17" t="str" cm="1">
        <f t="array" ref="R28">IF(一覧表!J29="","",一覧表!J29&amp;".")&amp;_xlfn.IFS(一覧表!K29="","",VLOOKUP(Q28,競技csv!$B:$O,2,0)&lt;=31,TEXT(一覧表!K29,"00")&amp;".",TRUE,TEXT(一覧表!K29,"00")&amp;"m")&amp;IF(一覧表!L29="","",TEXT(一覧表!L29,"00"))</f>
        <v/>
      </c>
      <c r="S28" s="17" t="str">
        <f>IF(一覧表!G29="","","0")</f>
        <v/>
      </c>
      <c r="T28" s="17" t="str">
        <f>IF(一覧表!G29="","","2")</f>
        <v/>
      </c>
      <c r="U28" s="17" t="str">
        <f>IF(一覧表!M29="","",VLOOKUP(一覧表!M29,競技csv!$A:$O,MATCH("競技コード",競技csv!$1:$1,0),0))</f>
        <v/>
      </c>
      <c r="V28" s="17" t="str" cm="1">
        <f t="array" ref="V28">IF(一覧表!P29="","",一覧表!P29&amp;".")&amp;_xlfn.IFS(一覧表!Q29="","",VLOOKUP(U28,競技csv!$B:$O,2,0)&lt;=31,TEXT(一覧表!Q29,"00")&amp;".",TRUE,TEXT(一覧表!Q29,"00")&amp;"m")&amp;IF(一覧表!R29="","",TEXT(一覧表!R29,"00"))</f>
        <v/>
      </c>
      <c r="W28" s="17" t="str">
        <f>IF(一覧表!M29="","","0")</f>
        <v/>
      </c>
      <c r="X28" s="17" t="str">
        <f>IF(一覧表!M29="","","2")</f>
        <v/>
      </c>
      <c r="Y28" s="17" t="str">
        <f>IF(一覧表!S29="","",VLOOKUP("共通"&amp;一覧表!C29&amp;"子4X100mR",競技csv!A:O,MATCH("競技コード",競技csv!$1:$1,0),0))</f>
        <v/>
      </c>
      <c r="Z28" s="17" t="str">
        <f>IF(一覧表!T29="","",一覧表!T29&amp;".")&amp;IF(一覧表!U29="","",TEXT(一覧表!U29,"00")&amp;".")&amp;IF(一覧表!V29="","",TEXT(一覧表!V29,"00"))</f>
        <v/>
      </c>
      <c r="AA28" s="17" t="str">
        <f>IF(一覧表!S29="","","0")</f>
        <v/>
      </c>
      <c r="AB28" s="17" t="str">
        <f>IF(一覧表!S29="","","2")</f>
        <v/>
      </c>
    </row>
    <row r="29" spans="1:28" x14ac:dyDescent="0.45">
      <c r="A29" s="17" t="str">
        <f>IF(一覧表!D30="","",IF(一覧表!C30="男",10000+一覧表!D30,20000+一覧表!D30))</f>
        <v/>
      </c>
      <c r="B29" s="17" t="str">
        <f ca="1">IF(一覧表!D30="","",VLOOKUP(VLOOKUP(一覧表!D30,INDIRECT(一覧表!C30&amp;"選手データ貼り付け!A:O"),MATCH("所属",INDIRECT(一覧表!C30&amp;"選手データ貼り付け!1:1"),0),0)&amp;"中",所属csv!$A:$H,MATCH("所属コード",所属csv!$1:$1,0),0))</f>
        <v/>
      </c>
      <c r="C29" s="17"/>
      <c r="D29" s="17"/>
      <c r="E29" s="17" t="str">
        <f>IF(一覧表!D30="","",一覧表!D30)</f>
        <v/>
      </c>
      <c r="F29" s="17" t="str">
        <f ca="1">IF(一覧表!E30="","",一覧表!E30)</f>
        <v/>
      </c>
      <c r="G29" s="17" t="str">
        <f ca="1">IF(一覧表!D30="","",VLOOKUP(一覧表!D30,INDIRECT(一覧表!C30&amp;"選手データ貼り付け!A:O"),MATCH("ﾌﾘｶﾞﾅ(姓)",INDIRECT(一覧表!C30&amp;"選手データ貼り付け!1:1"),0),0)&amp;" "&amp;VLOOKUP(一覧表!D30,INDIRECT(一覧表!C30&amp;"選手データ貼り付け!A:O"),MATCH("ﾌﾘｶﾞﾅ(名)",INDIRECT(一覧表!C30&amp;"選手データ貼り付け!1:1"),0),0))</f>
        <v/>
      </c>
      <c r="H29" s="17" t="str">
        <f ca="1">IF(一覧表!E30="","",一覧表!E30)</f>
        <v/>
      </c>
      <c r="I29" s="17" t="str">
        <f ca="1">IF(一覧表!D30="","",VLOOKUP(一覧表!D30,INDIRECT(一覧表!C30&amp;"選手データ貼り付け!A:O"),MATCH("FAMILY NAME",INDIRECT(一覧表!C30&amp;"選手データ貼り付け!1:1"),0),0)&amp;" "&amp;VLOOKUP(一覧表!D30,INDIRECT(一覧表!C30&amp;"選手データ貼り付け!A:O"),MATCH("Firstname",INDIRECT(一覧表!C30&amp;"選手データ貼り付け!1:1"),0),0))</f>
        <v/>
      </c>
      <c r="J29" s="17" t="str">
        <f>IF(一覧表!D30="","","JPN")</f>
        <v/>
      </c>
      <c r="K29" s="17" t="str">
        <f>IF(一覧表!D30="","",IF(一覧表!C30="男",1,2))</f>
        <v/>
      </c>
      <c r="L29" s="17" t="str">
        <f>IF(一覧表!D30="","",一覧表!F30)</f>
        <v/>
      </c>
      <c r="M29" s="17" t="str">
        <f ca="1">IF(一覧表!D30="","",LEFT(VLOOKUP(一覧表!D30,INDIRECT(一覧表!C30&amp;"選手データ貼り付け!A:O"),MATCH("Birthday",INDIRECT(一覧表!C30&amp;"選手データ貼り付け!1:1"),0),0),4))</f>
        <v/>
      </c>
      <c r="N29" s="17" t="str">
        <f>IF(一覧表!D30="","","0")</f>
        <v/>
      </c>
      <c r="O29" s="17" t="str">
        <f>IF(一覧表!D30="","","千葉")</f>
        <v/>
      </c>
      <c r="P29" s="17"/>
      <c r="Q29" s="17" t="str">
        <f>IF(一覧表!G30="","",VLOOKUP(一覧表!G30,競技csv!$A:$O,MATCH("競技コード",競技csv!$1:$1,0),0))</f>
        <v/>
      </c>
      <c r="R29" s="17" t="str" cm="1">
        <f t="array" ref="R29">IF(一覧表!J30="","",一覧表!J30&amp;".")&amp;_xlfn.IFS(一覧表!K30="","",VLOOKUP(Q29,競技csv!$B:$O,2,0)&lt;=31,TEXT(一覧表!K30,"00")&amp;".",TRUE,TEXT(一覧表!K30,"00")&amp;"m")&amp;IF(一覧表!L30="","",TEXT(一覧表!L30,"00"))</f>
        <v/>
      </c>
      <c r="S29" s="17" t="str">
        <f>IF(一覧表!G30="","","0")</f>
        <v/>
      </c>
      <c r="T29" s="17" t="str">
        <f>IF(一覧表!G30="","","2")</f>
        <v/>
      </c>
      <c r="U29" s="17" t="str">
        <f>IF(一覧表!M30="","",VLOOKUP(一覧表!M30,競技csv!$A:$O,MATCH("競技コード",競技csv!$1:$1,0),0))</f>
        <v/>
      </c>
      <c r="V29" s="17" t="str" cm="1">
        <f t="array" ref="V29">IF(一覧表!P30="","",一覧表!P30&amp;".")&amp;_xlfn.IFS(一覧表!Q30="","",VLOOKUP(U29,競技csv!$B:$O,2,0)&lt;=31,TEXT(一覧表!Q30,"00")&amp;".",TRUE,TEXT(一覧表!Q30,"00")&amp;"m")&amp;IF(一覧表!R30="","",TEXT(一覧表!R30,"00"))</f>
        <v/>
      </c>
      <c r="W29" s="17" t="str">
        <f>IF(一覧表!M30="","","0")</f>
        <v/>
      </c>
      <c r="X29" s="17" t="str">
        <f>IF(一覧表!M30="","","2")</f>
        <v/>
      </c>
      <c r="Y29" s="17" t="str">
        <f>IF(一覧表!S30="","",VLOOKUP("共通"&amp;一覧表!C30&amp;"子4X100mR",競技csv!A:O,MATCH("競技コード",競技csv!$1:$1,0),0))</f>
        <v/>
      </c>
      <c r="Z29" s="17" t="str">
        <f>IF(一覧表!T30="","",一覧表!T30&amp;".")&amp;IF(一覧表!U30="","",TEXT(一覧表!U30,"00")&amp;".")&amp;IF(一覧表!V30="","",TEXT(一覧表!V30,"00"))</f>
        <v/>
      </c>
      <c r="AA29" s="17" t="str">
        <f>IF(一覧表!S30="","","0")</f>
        <v/>
      </c>
      <c r="AB29" s="17" t="str">
        <f>IF(一覧表!S30="","","2")</f>
        <v/>
      </c>
    </row>
    <row r="30" spans="1:28" x14ac:dyDescent="0.45">
      <c r="A30" s="17" t="str">
        <f>IF(一覧表!D31="","",IF(一覧表!C31="男",10000+一覧表!D31,20000+一覧表!D31))</f>
        <v/>
      </c>
      <c r="B30" s="17" t="str">
        <f ca="1">IF(一覧表!D31="","",VLOOKUP(VLOOKUP(一覧表!D31,INDIRECT(一覧表!C31&amp;"選手データ貼り付け!A:O"),MATCH("所属",INDIRECT(一覧表!C31&amp;"選手データ貼り付け!1:1"),0),0)&amp;"中",所属csv!$A:$H,MATCH("所属コード",所属csv!$1:$1,0),0))</f>
        <v/>
      </c>
      <c r="C30" s="17"/>
      <c r="D30" s="17"/>
      <c r="E30" s="17" t="str">
        <f>IF(一覧表!D31="","",一覧表!D31)</f>
        <v/>
      </c>
      <c r="F30" s="17" t="str">
        <f ca="1">IF(一覧表!E31="","",一覧表!E31)</f>
        <v/>
      </c>
      <c r="G30" s="17" t="str">
        <f ca="1">IF(一覧表!D31="","",VLOOKUP(一覧表!D31,INDIRECT(一覧表!C31&amp;"選手データ貼り付け!A:O"),MATCH("ﾌﾘｶﾞﾅ(姓)",INDIRECT(一覧表!C31&amp;"選手データ貼り付け!1:1"),0),0)&amp;" "&amp;VLOOKUP(一覧表!D31,INDIRECT(一覧表!C31&amp;"選手データ貼り付け!A:O"),MATCH("ﾌﾘｶﾞﾅ(名)",INDIRECT(一覧表!C31&amp;"選手データ貼り付け!1:1"),0),0))</f>
        <v/>
      </c>
      <c r="H30" s="17" t="str">
        <f ca="1">IF(一覧表!E31="","",一覧表!E31)</f>
        <v/>
      </c>
      <c r="I30" s="17" t="str">
        <f ca="1">IF(一覧表!D31="","",VLOOKUP(一覧表!D31,INDIRECT(一覧表!C31&amp;"選手データ貼り付け!A:O"),MATCH("FAMILY NAME",INDIRECT(一覧表!C31&amp;"選手データ貼り付け!1:1"),0),0)&amp;" "&amp;VLOOKUP(一覧表!D31,INDIRECT(一覧表!C31&amp;"選手データ貼り付け!A:O"),MATCH("Firstname",INDIRECT(一覧表!C31&amp;"選手データ貼り付け!1:1"),0),0))</f>
        <v/>
      </c>
      <c r="J30" s="17" t="str">
        <f>IF(一覧表!D31="","","JPN")</f>
        <v/>
      </c>
      <c r="K30" s="17" t="str">
        <f>IF(一覧表!D31="","",IF(一覧表!C31="男",1,2))</f>
        <v/>
      </c>
      <c r="L30" s="17" t="str">
        <f>IF(一覧表!D31="","",一覧表!F31)</f>
        <v/>
      </c>
      <c r="M30" s="17" t="str">
        <f ca="1">IF(一覧表!D31="","",LEFT(VLOOKUP(一覧表!D31,INDIRECT(一覧表!C31&amp;"選手データ貼り付け!A:O"),MATCH("Birthday",INDIRECT(一覧表!C31&amp;"選手データ貼り付け!1:1"),0),0),4))</f>
        <v/>
      </c>
      <c r="N30" s="17" t="str">
        <f>IF(一覧表!D31="","","0")</f>
        <v/>
      </c>
      <c r="O30" s="17" t="str">
        <f>IF(一覧表!D31="","","千葉")</f>
        <v/>
      </c>
      <c r="P30" s="17"/>
      <c r="Q30" s="17" t="str">
        <f>IF(一覧表!G31="","",VLOOKUP(一覧表!G31,競技csv!$A:$O,MATCH("競技コード",競技csv!$1:$1,0),0))</f>
        <v/>
      </c>
      <c r="R30" s="17" t="str" cm="1">
        <f t="array" ref="R30">IF(一覧表!J31="","",一覧表!J31&amp;".")&amp;_xlfn.IFS(一覧表!K31="","",VLOOKUP(Q30,競技csv!$B:$O,2,0)&lt;=31,TEXT(一覧表!K31,"00")&amp;".",TRUE,TEXT(一覧表!K31,"00")&amp;"m")&amp;IF(一覧表!L31="","",TEXT(一覧表!L31,"00"))</f>
        <v/>
      </c>
      <c r="S30" s="17" t="str">
        <f>IF(一覧表!G31="","","0")</f>
        <v/>
      </c>
      <c r="T30" s="17" t="str">
        <f>IF(一覧表!G31="","","2")</f>
        <v/>
      </c>
      <c r="U30" s="17" t="str">
        <f>IF(一覧表!M31="","",VLOOKUP(一覧表!M31,競技csv!$A:$O,MATCH("競技コード",競技csv!$1:$1,0),0))</f>
        <v/>
      </c>
      <c r="V30" s="17" t="str" cm="1">
        <f t="array" ref="V30">IF(一覧表!P31="","",一覧表!P31&amp;".")&amp;_xlfn.IFS(一覧表!Q31="","",VLOOKUP(U30,競技csv!$B:$O,2,0)&lt;=31,TEXT(一覧表!Q31,"00")&amp;".",TRUE,TEXT(一覧表!Q31,"00")&amp;"m")&amp;IF(一覧表!R31="","",TEXT(一覧表!R31,"00"))</f>
        <v/>
      </c>
      <c r="W30" s="17" t="str">
        <f>IF(一覧表!M31="","","0")</f>
        <v/>
      </c>
      <c r="X30" s="17" t="str">
        <f>IF(一覧表!M31="","","2")</f>
        <v/>
      </c>
      <c r="Y30" s="17" t="str">
        <f>IF(一覧表!S31="","",VLOOKUP("共通"&amp;一覧表!C31&amp;"子4X100mR",競技csv!A:O,MATCH("競技コード",競技csv!$1:$1,0),0))</f>
        <v/>
      </c>
      <c r="Z30" s="17" t="str">
        <f>IF(一覧表!T31="","",一覧表!T31&amp;".")&amp;IF(一覧表!U31="","",TEXT(一覧表!U31,"00")&amp;".")&amp;IF(一覧表!V31="","",TEXT(一覧表!V31,"00"))</f>
        <v/>
      </c>
      <c r="AA30" s="17" t="str">
        <f>IF(一覧表!S31="","","0")</f>
        <v/>
      </c>
      <c r="AB30" s="17" t="str">
        <f>IF(一覧表!S31="","","2")</f>
        <v/>
      </c>
    </row>
    <row r="31" spans="1:28" x14ac:dyDescent="0.45">
      <c r="A31" s="17" t="str">
        <f>IF(一覧表!D32="","",IF(一覧表!C32="男",10000+一覧表!D32,20000+一覧表!D32))</f>
        <v/>
      </c>
      <c r="B31" s="17" t="str">
        <f ca="1">IF(一覧表!D32="","",VLOOKUP(VLOOKUP(一覧表!D32,INDIRECT(一覧表!C32&amp;"選手データ貼り付け!A:O"),MATCH("所属",INDIRECT(一覧表!C32&amp;"選手データ貼り付け!1:1"),0),0)&amp;"中",所属csv!$A:$H,MATCH("所属コード",所属csv!$1:$1,0),0))</f>
        <v/>
      </c>
      <c r="C31" s="17"/>
      <c r="D31" s="17"/>
      <c r="E31" s="17" t="str">
        <f>IF(一覧表!D32="","",一覧表!D32)</f>
        <v/>
      </c>
      <c r="F31" s="17" t="str">
        <f ca="1">IF(一覧表!E32="","",一覧表!E32)</f>
        <v/>
      </c>
      <c r="G31" s="17" t="str">
        <f ca="1">IF(一覧表!D32="","",VLOOKUP(一覧表!D32,INDIRECT(一覧表!C32&amp;"選手データ貼り付け!A:O"),MATCH("ﾌﾘｶﾞﾅ(姓)",INDIRECT(一覧表!C32&amp;"選手データ貼り付け!1:1"),0),0)&amp;" "&amp;VLOOKUP(一覧表!D32,INDIRECT(一覧表!C32&amp;"選手データ貼り付け!A:O"),MATCH("ﾌﾘｶﾞﾅ(名)",INDIRECT(一覧表!C32&amp;"選手データ貼り付け!1:1"),0),0))</f>
        <v/>
      </c>
      <c r="H31" s="17" t="str">
        <f ca="1">IF(一覧表!E32="","",一覧表!E32)</f>
        <v/>
      </c>
      <c r="I31" s="17" t="str">
        <f ca="1">IF(一覧表!D32="","",VLOOKUP(一覧表!D32,INDIRECT(一覧表!C32&amp;"選手データ貼り付け!A:O"),MATCH("FAMILY NAME",INDIRECT(一覧表!C32&amp;"選手データ貼り付け!1:1"),0),0)&amp;" "&amp;VLOOKUP(一覧表!D32,INDIRECT(一覧表!C32&amp;"選手データ貼り付け!A:O"),MATCH("Firstname",INDIRECT(一覧表!C32&amp;"選手データ貼り付け!1:1"),0),0))</f>
        <v/>
      </c>
      <c r="J31" s="17" t="str">
        <f>IF(一覧表!D32="","","JPN")</f>
        <v/>
      </c>
      <c r="K31" s="17" t="str">
        <f>IF(一覧表!D32="","",IF(一覧表!C32="男",1,2))</f>
        <v/>
      </c>
      <c r="L31" s="17" t="str">
        <f>IF(一覧表!D32="","",一覧表!F32)</f>
        <v/>
      </c>
      <c r="M31" s="17" t="str">
        <f ca="1">IF(一覧表!D32="","",LEFT(VLOOKUP(一覧表!D32,INDIRECT(一覧表!C32&amp;"選手データ貼り付け!A:O"),MATCH("Birthday",INDIRECT(一覧表!C32&amp;"選手データ貼り付け!1:1"),0),0),4))</f>
        <v/>
      </c>
      <c r="N31" s="17" t="str">
        <f>IF(一覧表!D32="","","0")</f>
        <v/>
      </c>
      <c r="O31" s="17" t="str">
        <f>IF(一覧表!D32="","","千葉")</f>
        <v/>
      </c>
      <c r="P31" s="17"/>
      <c r="Q31" s="17" t="str">
        <f>IF(一覧表!G32="","",VLOOKUP(一覧表!G32,競技csv!$A:$O,MATCH("競技コード",競技csv!$1:$1,0),0))</f>
        <v/>
      </c>
      <c r="R31" s="17" t="str" cm="1">
        <f t="array" ref="R31">IF(一覧表!J32="","",一覧表!J32&amp;".")&amp;_xlfn.IFS(一覧表!K32="","",VLOOKUP(Q31,競技csv!$B:$O,2,0)&lt;=31,TEXT(一覧表!K32,"00")&amp;".",TRUE,TEXT(一覧表!K32,"00")&amp;"m")&amp;IF(一覧表!L32="","",TEXT(一覧表!L32,"00"))</f>
        <v/>
      </c>
      <c r="S31" s="17" t="str">
        <f>IF(一覧表!G32="","","0")</f>
        <v/>
      </c>
      <c r="T31" s="17" t="str">
        <f>IF(一覧表!G32="","","2")</f>
        <v/>
      </c>
      <c r="U31" s="17" t="str">
        <f>IF(一覧表!M32="","",VLOOKUP(一覧表!M32,競技csv!$A:$O,MATCH("競技コード",競技csv!$1:$1,0),0))</f>
        <v/>
      </c>
      <c r="V31" s="17" t="str" cm="1">
        <f t="array" ref="V31">IF(一覧表!P32="","",一覧表!P32&amp;".")&amp;_xlfn.IFS(一覧表!Q32="","",VLOOKUP(U31,競技csv!$B:$O,2,0)&lt;=31,TEXT(一覧表!Q32,"00")&amp;".",TRUE,TEXT(一覧表!Q32,"00")&amp;"m")&amp;IF(一覧表!R32="","",TEXT(一覧表!R32,"00"))</f>
        <v/>
      </c>
      <c r="W31" s="17" t="str">
        <f>IF(一覧表!M32="","","0")</f>
        <v/>
      </c>
      <c r="X31" s="17" t="str">
        <f>IF(一覧表!M32="","","2")</f>
        <v/>
      </c>
      <c r="Y31" s="17" t="str">
        <f>IF(一覧表!S32="","",VLOOKUP("共通"&amp;一覧表!C32&amp;"子4X100mR",競技csv!A:O,MATCH("競技コード",競技csv!$1:$1,0),0))</f>
        <v/>
      </c>
      <c r="Z31" s="17" t="str">
        <f>IF(一覧表!T32="","",一覧表!T32&amp;".")&amp;IF(一覧表!U32="","",TEXT(一覧表!U32,"00")&amp;".")&amp;IF(一覧表!V32="","",TEXT(一覧表!V32,"00"))</f>
        <v/>
      </c>
      <c r="AA31" s="17" t="str">
        <f>IF(一覧表!S32="","","0")</f>
        <v/>
      </c>
      <c r="AB31" s="17" t="str">
        <f>IF(一覧表!S32="","","2")</f>
        <v/>
      </c>
    </row>
    <row r="32" spans="1:28" x14ac:dyDescent="0.45">
      <c r="A32" s="17" t="str">
        <f>IF(一覧表!D33="","",IF(一覧表!C33="男",10000+一覧表!D33,20000+一覧表!D33))</f>
        <v/>
      </c>
      <c r="B32" s="17" t="str">
        <f ca="1">IF(一覧表!D33="","",VLOOKUP(VLOOKUP(一覧表!D33,INDIRECT(一覧表!C33&amp;"選手データ貼り付け!A:O"),MATCH("所属",INDIRECT(一覧表!C33&amp;"選手データ貼り付け!1:1"),0),0)&amp;"中",所属csv!$A:$H,MATCH("所属コード",所属csv!$1:$1,0),0))</f>
        <v/>
      </c>
      <c r="C32" s="17"/>
      <c r="D32" s="17"/>
      <c r="E32" s="17" t="str">
        <f>IF(一覧表!D33="","",一覧表!D33)</f>
        <v/>
      </c>
      <c r="F32" s="17" t="str">
        <f ca="1">IF(一覧表!E33="","",一覧表!E33)</f>
        <v/>
      </c>
      <c r="G32" s="17" t="str">
        <f ca="1">IF(一覧表!D33="","",VLOOKUP(一覧表!D33,INDIRECT(一覧表!C33&amp;"選手データ貼り付け!A:O"),MATCH("ﾌﾘｶﾞﾅ(姓)",INDIRECT(一覧表!C33&amp;"選手データ貼り付け!1:1"),0),0)&amp;" "&amp;VLOOKUP(一覧表!D33,INDIRECT(一覧表!C33&amp;"選手データ貼り付け!A:O"),MATCH("ﾌﾘｶﾞﾅ(名)",INDIRECT(一覧表!C33&amp;"選手データ貼り付け!1:1"),0),0))</f>
        <v/>
      </c>
      <c r="H32" s="17" t="str">
        <f ca="1">IF(一覧表!E33="","",一覧表!E33)</f>
        <v/>
      </c>
      <c r="I32" s="17" t="str">
        <f ca="1">IF(一覧表!D33="","",VLOOKUP(一覧表!D33,INDIRECT(一覧表!C33&amp;"選手データ貼り付け!A:O"),MATCH("FAMILY NAME",INDIRECT(一覧表!C33&amp;"選手データ貼り付け!1:1"),0),0)&amp;" "&amp;VLOOKUP(一覧表!D33,INDIRECT(一覧表!C33&amp;"選手データ貼り付け!A:O"),MATCH("Firstname",INDIRECT(一覧表!C33&amp;"選手データ貼り付け!1:1"),0),0))</f>
        <v/>
      </c>
      <c r="J32" s="17" t="str">
        <f>IF(一覧表!D33="","","JPN")</f>
        <v/>
      </c>
      <c r="K32" s="17" t="str">
        <f>IF(一覧表!D33="","",IF(一覧表!C33="男",1,2))</f>
        <v/>
      </c>
      <c r="L32" s="17" t="str">
        <f>IF(一覧表!D33="","",一覧表!F33)</f>
        <v/>
      </c>
      <c r="M32" s="17" t="str">
        <f ca="1">IF(一覧表!D33="","",LEFT(VLOOKUP(一覧表!D33,INDIRECT(一覧表!C33&amp;"選手データ貼り付け!A:O"),MATCH("Birthday",INDIRECT(一覧表!C33&amp;"選手データ貼り付け!1:1"),0),0),4))</f>
        <v/>
      </c>
      <c r="N32" s="17" t="str">
        <f>IF(一覧表!D33="","","0")</f>
        <v/>
      </c>
      <c r="O32" s="17" t="str">
        <f>IF(一覧表!D33="","","千葉")</f>
        <v/>
      </c>
      <c r="P32" s="17"/>
      <c r="Q32" s="17" t="str">
        <f>IF(一覧表!G33="","",VLOOKUP(一覧表!G33,競技csv!$A:$O,MATCH("競技コード",競技csv!$1:$1,0),0))</f>
        <v/>
      </c>
      <c r="R32" s="17" t="str" cm="1">
        <f t="array" ref="R32">IF(一覧表!J33="","",一覧表!J33&amp;".")&amp;_xlfn.IFS(一覧表!K33="","",VLOOKUP(Q32,競技csv!$B:$O,2,0)&lt;=31,TEXT(一覧表!K33,"00")&amp;".",TRUE,TEXT(一覧表!K33,"00")&amp;"m")&amp;IF(一覧表!L33="","",TEXT(一覧表!L33,"00"))</f>
        <v/>
      </c>
      <c r="S32" s="17" t="str">
        <f>IF(一覧表!G33="","","0")</f>
        <v/>
      </c>
      <c r="T32" s="17" t="str">
        <f>IF(一覧表!G33="","","2")</f>
        <v/>
      </c>
      <c r="U32" s="17" t="str">
        <f>IF(一覧表!M33="","",VLOOKUP(一覧表!M33,競技csv!$A:$O,MATCH("競技コード",競技csv!$1:$1,0),0))</f>
        <v/>
      </c>
      <c r="V32" s="17" t="str" cm="1">
        <f t="array" ref="V32">IF(一覧表!P33="","",一覧表!P33&amp;".")&amp;_xlfn.IFS(一覧表!Q33="","",VLOOKUP(U32,競技csv!$B:$O,2,0)&lt;=31,TEXT(一覧表!Q33,"00")&amp;".",TRUE,TEXT(一覧表!Q33,"00")&amp;"m")&amp;IF(一覧表!R33="","",TEXT(一覧表!R33,"00"))</f>
        <v/>
      </c>
      <c r="W32" s="17" t="str">
        <f>IF(一覧表!M33="","","0")</f>
        <v/>
      </c>
      <c r="X32" s="17" t="str">
        <f>IF(一覧表!M33="","","2")</f>
        <v/>
      </c>
      <c r="Y32" s="17" t="str">
        <f>IF(一覧表!S33="","",VLOOKUP("共通"&amp;一覧表!C33&amp;"子4X100mR",競技csv!A:O,MATCH("競技コード",競技csv!$1:$1,0),0))</f>
        <v/>
      </c>
      <c r="Z32" s="17" t="str">
        <f>IF(一覧表!T33="","",一覧表!T33&amp;".")&amp;IF(一覧表!U33="","",TEXT(一覧表!U33,"00")&amp;".")&amp;IF(一覧表!V33="","",TEXT(一覧表!V33,"00"))</f>
        <v/>
      </c>
      <c r="AA32" s="17" t="str">
        <f>IF(一覧表!S33="","","0")</f>
        <v/>
      </c>
      <c r="AB32" s="17" t="str">
        <f>IF(一覧表!S33="","","2")</f>
        <v/>
      </c>
    </row>
    <row r="33" spans="1:28" x14ac:dyDescent="0.45">
      <c r="A33" s="17" t="str">
        <f>IF(一覧表!D34="","",IF(一覧表!C34="男",10000+一覧表!D34,20000+一覧表!D34))</f>
        <v/>
      </c>
      <c r="B33" s="17" t="str">
        <f ca="1">IF(一覧表!D34="","",VLOOKUP(VLOOKUP(一覧表!D34,INDIRECT(一覧表!C34&amp;"選手データ貼り付け!A:O"),MATCH("所属",INDIRECT(一覧表!C34&amp;"選手データ貼り付け!1:1"),0),0)&amp;"中",所属csv!$A:$H,MATCH("所属コード",所属csv!$1:$1,0),0))</f>
        <v/>
      </c>
      <c r="C33" s="17"/>
      <c r="D33" s="17"/>
      <c r="E33" s="17" t="str">
        <f>IF(一覧表!D34="","",一覧表!D34)</f>
        <v/>
      </c>
      <c r="F33" s="17" t="str">
        <f ca="1">IF(一覧表!E34="","",一覧表!E34)</f>
        <v/>
      </c>
      <c r="G33" s="17" t="str">
        <f ca="1">IF(一覧表!D34="","",VLOOKUP(一覧表!D34,INDIRECT(一覧表!C34&amp;"選手データ貼り付け!A:O"),MATCH("ﾌﾘｶﾞﾅ(姓)",INDIRECT(一覧表!C34&amp;"選手データ貼り付け!1:1"),0),0)&amp;" "&amp;VLOOKUP(一覧表!D34,INDIRECT(一覧表!C34&amp;"選手データ貼り付け!A:O"),MATCH("ﾌﾘｶﾞﾅ(名)",INDIRECT(一覧表!C34&amp;"選手データ貼り付け!1:1"),0),0))</f>
        <v/>
      </c>
      <c r="H33" s="17" t="str">
        <f ca="1">IF(一覧表!E34="","",一覧表!E34)</f>
        <v/>
      </c>
      <c r="I33" s="17" t="str">
        <f ca="1">IF(一覧表!D34="","",VLOOKUP(一覧表!D34,INDIRECT(一覧表!C34&amp;"選手データ貼り付け!A:O"),MATCH("FAMILY NAME",INDIRECT(一覧表!C34&amp;"選手データ貼り付け!1:1"),0),0)&amp;" "&amp;VLOOKUP(一覧表!D34,INDIRECT(一覧表!C34&amp;"選手データ貼り付け!A:O"),MATCH("Firstname",INDIRECT(一覧表!C34&amp;"選手データ貼り付け!1:1"),0),0))</f>
        <v/>
      </c>
      <c r="J33" s="17" t="str">
        <f>IF(一覧表!D34="","","JPN")</f>
        <v/>
      </c>
      <c r="K33" s="17" t="str">
        <f>IF(一覧表!D34="","",IF(一覧表!C34="男",1,2))</f>
        <v/>
      </c>
      <c r="L33" s="17" t="str">
        <f>IF(一覧表!D34="","",一覧表!F34)</f>
        <v/>
      </c>
      <c r="M33" s="17" t="str">
        <f ca="1">IF(一覧表!D34="","",LEFT(VLOOKUP(一覧表!D34,INDIRECT(一覧表!C34&amp;"選手データ貼り付け!A:O"),MATCH("Birthday",INDIRECT(一覧表!C34&amp;"選手データ貼り付け!1:1"),0),0),4))</f>
        <v/>
      </c>
      <c r="N33" s="17" t="str">
        <f>IF(一覧表!D34="","","0")</f>
        <v/>
      </c>
      <c r="O33" s="17" t="str">
        <f>IF(一覧表!D34="","","千葉")</f>
        <v/>
      </c>
      <c r="P33" s="17"/>
      <c r="Q33" s="17" t="str">
        <f>IF(一覧表!G34="","",VLOOKUP(一覧表!G34,競技csv!$A:$O,MATCH("競技コード",競技csv!$1:$1,0),0))</f>
        <v/>
      </c>
      <c r="R33" s="17" t="str" cm="1">
        <f t="array" ref="R33">IF(一覧表!J34="","",一覧表!J34&amp;".")&amp;_xlfn.IFS(一覧表!K34="","",VLOOKUP(Q33,競技csv!$B:$O,2,0)&lt;=31,TEXT(一覧表!K34,"00")&amp;".",TRUE,TEXT(一覧表!K34,"00")&amp;"m")&amp;IF(一覧表!L34="","",TEXT(一覧表!L34,"00"))</f>
        <v/>
      </c>
      <c r="S33" s="17" t="str">
        <f>IF(一覧表!G34="","","0")</f>
        <v/>
      </c>
      <c r="T33" s="17" t="str">
        <f>IF(一覧表!G34="","","2")</f>
        <v/>
      </c>
      <c r="U33" s="17" t="str">
        <f>IF(一覧表!M34="","",VLOOKUP(一覧表!M34,競技csv!$A:$O,MATCH("競技コード",競技csv!$1:$1,0),0))</f>
        <v/>
      </c>
      <c r="V33" s="17" t="str" cm="1">
        <f t="array" ref="V33">IF(一覧表!P34="","",一覧表!P34&amp;".")&amp;_xlfn.IFS(一覧表!Q34="","",VLOOKUP(U33,競技csv!$B:$O,2,0)&lt;=31,TEXT(一覧表!Q34,"00")&amp;".",TRUE,TEXT(一覧表!Q34,"00")&amp;"m")&amp;IF(一覧表!R34="","",TEXT(一覧表!R34,"00"))</f>
        <v/>
      </c>
      <c r="W33" s="17" t="str">
        <f>IF(一覧表!M34="","","0")</f>
        <v/>
      </c>
      <c r="X33" s="17" t="str">
        <f>IF(一覧表!M34="","","2")</f>
        <v/>
      </c>
      <c r="Y33" s="17" t="str">
        <f>IF(一覧表!S34="","",VLOOKUP("共通"&amp;一覧表!C34&amp;"子4X100mR",競技csv!A:O,MATCH("競技コード",競技csv!$1:$1,0),0))</f>
        <v/>
      </c>
      <c r="Z33" s="17" t="str">
        <f>IF(一覧表!T34="","",一覧表!T34&amp;".")&amp;IF(一覧表!U34="","",TEXT(一覧表!U34,"00")&amp;".")&amp;IF(一覧表!V34="","",TEXT(一覧表!V34,"00"))</f>
        <v/>
      </c>
      <c r="AA33" s="17" t="str">
        <f>IF(一覧表!S34="","","0")</f>
        <v/>
      </c>
      <c r="AB33" s="17" t="str">
        <f>IF(一覧表!S34="","","2")</f>
        <v/>
      </c>
    </row>
    <row r="34" spans="1:28" x14ac:dyDescent="0.45">
      <c r="A34" s="17" t="str">
        <f>IF(一覧表!D35="","",IF(一覧表!C35="男",10000+一覧表!D35,20000+一覧表!D35))</f>
        <v/>
      </c>
      <c r="B34" s="17" t="str">
        <f ca="1">IF(一覧表!D35="","",VLOOKUP(VLOOKUP(一覧表!D35,INDIRECT(一覧表!C35&amp;"選手データ貼り付け!A:O"),MATCH("所属",INDIRECT(一覧表!C35&amp;"選手データ貼り付け!1:1"),0),0)&amp;"中",所属csv!$A:$H,MATCH("所属コード",所属csv!$1:$1,0),0))</f>
        <v/>
      </c>
      <c r="C34" s="17"/>
      <c r="D34" s="17"/>
      <c r="E34" s="17" t="str">
        <f>IF(一覧表!D35="","",一覧表!D35)</f>
        <v/>
      </c>
      <c r="F34" s="17" t="str">
        <f ca="1">IF(一覧表!E35="","",一覧表!E35)</f>
        <v/>
      </c>
      <c r="G34" s="17" t="str">
        <f ca="1">IF(一覧表!D35="","",VLOOKUP(一覧表!D35,INDIRECT(一覧表!C35&amp;"選手データ貼り付け!A:O"),MATCH("ﾌﾘｶﾞﾅ(姓)",INDIRECT(一覧表!C35&amp;"選手データ貼り付け!1:1"),0),0)&amp;" "&amp;VLOOKUP(一覧表!D35,INDIRECT(一覧表!C35&amp;"選手データ貼り付け!A:O"),MATCH("ﾌﾘｶﾞﾅ(名)",INDIRECT(一覧表!C35&amp;"選手データ貼り付け!1:1"),0),0))</f>
        <v/>
      </c>
      <c r="H34" s="17" t="str">
        <f ca="1">IF(一覧表!E35="","",一覧表!E35)</f>
        <v/>
      </c>
      <c r="I34" s="17" t="str">
        <f ca="1">IF(一覧表!D35="","",VLOOKUP(一覧表!D35,INDIRECT(一覧表!C35&amp;"選手データ貼り付け!A:O"),MATCH("FAMILY NAME",INDIRECT(一覧表!C35&amp;"選手データ貼り付け!1:1"),0),0)&amp;" "&amp;VLOOKUP(一覧表!D35,INDIRECT(一覧表!C35&amp;"選手データ貼り付け!A:O"),MATCH("Firstname",INDIRECT(一覧表!C35&amp;"選手データ貼り付け!1:1"),0),0))</f>
        <v/>
      </c>
      <c r="J34" s="17" t="str">
        <f>IF(一覧表!D35="","","JPN")</f>
        <v/>
      </c>
      <c r="K34" s="17" t="str">
        <f>IF(一覧表!D35="","",IF(一覧表!C35="男",1,2))</f>
        <v/>
      </c>
      <c r="L34" s="17" t="str">
        <f>IF(一覧表!D35="","",一覧表!F35)</f>
        <v/>
      </c>
      <c r="M34" s="17" t="str">
        <f ca="1">IF(一覧表!D35="","",LEFT(VLOOKUP(一覧表!D35,INDIRECT(一覧表!C35&amp;"選手データ貼り付け!A:O"),MATCH("Birthday",INDIRECT(一覧表!C35&amp;"選手データ貼り付け!1:1"),0),0),4))</f>
        <v/>
      </c>
      <c r="N34" s="17" t="str">
        <f>IF(一覧表!D35="","","0")</f>
        <v/>
      </c>
      <c r="O34" s="17" t="str">
        <f>IF(一覧表!D35="","","千葉")</f>
        <v/>
      </c>
      <c r="P34" s="17"/>
      <c r="Q34" s="17" t="str">
        <f>IF(一覧表!G35="","",VLOOKUP(一覧表!G35,競技csv!$A:$O,MATCH("競技コード",競技csv!$1:$1,0),0))</f>
        <v/>
      </c>
      <c r="R34" s="17" t="str" cm="1">
        <f t="array" ref="R34">IF(一覧表!J35="","",一覧表!J35&amp;".")&amp;_xlfn.IFS(一覧表!K35="","",VLOOKUP(Q34,競技csv!$B:$O,2,0)&lt;=31,TEXT(一覧表!K35,"00")&amp;".",TRUE,TEXT(一覧表!K35,"00")&amp;"m")&amp;IF(一覧表!L35="","",TEXT(一覧表!L35,"00"))</f>
        <v/>
      </c>
      <c r="S34" s="17" t="str">
        <f>IF(一覧表!G35="","","0")</f>
        <v/>
      </c>
      <c r="T34" s="17" t="str">
        <f>IF(一覧表!G35="","","2")</f>
        <v/>
      </c>
      <c r="U34" s="17" t="str">
        <f>IF(一覧表!M35="","",VLOOKUP(一覧表!M35,競技csv!$A:$O,MATCH("競技コード",競技csv!$1:$1,0),0))</f>
        <v/>
      </c>
      <c r="V34" s="17" t="str" cm="1">
        <f t="array" ref="V34">IF(一覧表!P35="","",一覧表!P35&amp;".")&amp;_xlfn.IFS(一覧表!Q35="","",VLOOKUP(U34,競技csv!$B:$O,2,0)&lt;=31,TEXT(一覧表!Q35,"00")&amp;".",TRUE,TEXT(一覧表!Q35,"00")&amp;"m")&amp;IF(一覧表!R35="","",TEXT(一覧表!R35,"00"))</f>
        <v/>
      </c>
      <c r="W34" s="17" t="str">
        <f>IF(一覧表!M35="","","0")</f>
        <v/>
      </c>
      <c r="X34" s="17" t="str">
        <f>IF(一覧表!M35="","","2")</f>
        <v/>
      </c>
      <c r="Y34" s="17" t="str">
        <f>IF(一覧表!S35="","",VLOOKUP("共通"&amp;一覧表!C35&amp;"子4X100mR",競技csv!A:O,MATCH("競技コード",競技csv!$1:$1,0),0))</f>
        <v/>
      </c>
      <c r="Z34" s="17" t="str">
        <f>IF(一覧表!T35="","",一覧表!T35&amp;".")&amp;IF(一覧表!U35="","",TEXT(一覧表!U35,"00")&amp;".")&amp;IF(一覧表!V35="","",TEXT(一覧表!V35,"00"))</f>
        <v/>
      </c>
      <c r="AA34" s="17" t="str">
        <f>IF(一覧表!S35="","","0")</f>
        <v/>
      </c>
      <c r="AB34" s="17" t="str">
        <f>IF(一覧表!S35="","","2")</f>
        <v/>
      </c>
    </row>
    <row r="35" spans="1:28" x14ac:dyDescent="0.45">
      <c r="A35" s="17" t="str">
        <f>IF(一覧表!D36="","",IF(一覧表!C36="男",10000+一覧表!D36,20000+一覧表!D36))</f>
        <v/>
      </c>
      <c r="B35" s="17" t="str">
        <f ca="1">IF(一覧表!D36="","",VLOOKUP(VLOOKUP(一覧表!D36,INDIRECT(一覧表!C36&amp;"選手データ貼り付け!A:O"),MATCH("所属",INDIRECT(一覧表!C36&amp;"選手データ貼り付け!1:1"),0),0)&amp;"中",所属csv!$A:$H,MATCH("所属コード",所属csv!$1:$1,0),0))</f>
        <v/>
      </c>
      <c r="C35" s="17"/>
      <c r="D35" s="17"/>
      <c r="E35" s="17" t="str">
        <f>IF(一覧表!D36="","",一覧表!D36)</f>
        <v/>
      </c>
      <c r="F35" s="17" t="str">
        <f ca="1">IF(一覧表!E36="","",一覧表!E36)</f>
        <v/>
      </c>
      <c r="G35" s="17" t="str">
        <f ca="1">IF(一覧表!D36="","",VLOOKUP(一覧表!D36,INDIRECT(一覧表!C36&amp;"選手データ貼り付け!A:O"),MATCH("ﾌﾘｶﾞﾅ(姓)",INDIRECT(一覧表!C36&amp;"選手データ貼り付け!1:1"),0),0)&amp;" "&amp;VLOOKUP(一覧表!D36,INDIRECT(一覧表!C36&amp;"選手データ貼り付け!A:O"),MATCH("ﾌﾘｶﾞﾅ(名)",INDIRECT(一覧表!C36&amp;"選手データ貼り付け!1:1"),0),0))</f>
        <v/>
      </c>
      <c r="H35" s="17" t="str">
        <f ca="1">IF(一覧表!E36="","",一覧表!E36)</f>
        <v/>
      </c>
      <c r="I35" s="17" t="str">
        <f ca="1">IF(一覧表!D36="","",VLOOKUP(一覧表!D36,INDIRECT(一覧表!C36&amp;"選手データ貼り付け!A:O"),MATCH("FAMILY NAME",INDIRECT(一覧表!C36&amp;"選手データ貼り付け!1:1"),0),0)&amp;" "&amp;VLOOKUP(一覧表!D36,INDIRECT(一覧表!C36&amp;"選手データ貼り付け!A:O"),MATCH("Firstname",INDIRECT(一覧表!C36&amp;"選手データ貼り付け!1:1"),0),0))</f>
        <v/>
      </c>
      <c r="J35" s="17" t="str">
        <f>IF(一覧表!D36="","","JPN")</f>
        <v/>
      </c>
      <c r="K35" s="17" t="str">
        <f>IF(一覧表!D36="","",IF(一覧表!C36="男",1,2))</f>
        <v/>
      </c>
      <c r="L35" s="17" t="str">
        <f>IF(一覧表!D36="","",一覧表!F36)</f>
        <v/>
      </c>
      <c r="M35" s="17" t="str">
        <f ca="1">IF(一覧表!D36="","",LEFT(VLOOKUP(一覧表!D36,INDIRECT(一覧表!C36&amp;"選手データ貼り付け!A:O"),MATCH("Birthday",INDIRECT(一覧表!C36&amp;"選手データ貼り付け!1:1"),0),0),4))</f>
        <v/>
      </c>
      <c r="N35" s="17" t="str">
        <f>IF(一覧表!D36="","","0")</f>
        <v/>
      </c>
      <c r="O35" s="17" t="str">
        <f>IF(一覧表!D36="","","千葉")</f>
        <v/>
      </c>
      <c r="P35" s="17"/>
      <c r="Q35" s="17" t="str">
        <f>IF(一覧表!G36="","",VLOOKUP(一覧表!G36,競技csv!$A:$O,MATCH("競技コード",競技csv!$1:$1,0),0))</f>
        <v/>
      </c>
      <c r="R35" s="17" t="str" cm="1">
        <f t="array" ref="R35">IF(一覧表!J36="","",一覧表!J36&amp;".")&amp;_xlfn.IFS(一覧表!K36="","",VLOOKUP(Q35,競技csv!$B:$O,2,0)&lt;=31,TEXT(一覧表!K36,"00")&amp;".",TRUE,TEXT(一覧表!K36,"00")&amp;"m")&amp;IF(一覧表!L36="","",TEXT(一覧表!L36,"00"))</f>
        <v/>
      </c>
      <c r="S35" s="17" t="str">
        <f>IF(一覧表!G36="","","0")</f>
        <v/>
      </c>
      <c r="T35" s="17" t="str">
        <f>IF(一覧表!G36="","","2")</f>
        <v/>
      </c>
      <c r="U35" s="17" t="str">
        <f>IF(一覧表!M36="","",VLOOKUP(一覧表!M36,競技csv!$A:$O,MATCH("競技コード",競技csv!$1:$1,0),0))</f>
        <v/>
      </c>
      <c r="V35" s="17" t="str" cm="1">
        <f t="array" ref="V35">IF(一覧表!P36="","",一覧表!P36&amp;".")&amp;_xlfn.IFS(一覧表!Q36="","",VLOOKUP(U35,競技csv!$B:$O,2,0)&lt;=31,TEXT(一覧表!Q36,"00")&amp;".",TRUE,TEXT(一覧表!Q36,"00")&amp;"m")&amp;IF(一覧表!R36="","",TEXT(一覧表!R36,"00"))</f>
        <v/>
      </c>
      <c r="W35" s="17" t="str">
        <f>IF(一覧表!M36="","","0")</f>
        <v/>
      </c>
      <c r="X35" s="17" t="str">
        <f>IF(一覧表!M36="","","2")</f>
        <v/>
      </c>
      <c r="Y35" s="17" t="str">
        <f>IF(一覧表!S36="","",VLOOKUP("共通"&amp;一覧表!C36&amp;"子4X100mR",競技csv!A:O,MATCH("競技コード",競技csv!$1:$1,0),0))</f>
        <v/>
      </c>
      <c r="Z35" s="17" t="str">
        <f>IF(一覧表!T36="","",一覧表!T36&amp;".")&amp;IF(一覧表!U36="","",TEXT(一覧表!U36,"00")&amp;".")&amp;IF(一覧表!V36="","",TEXT(一覧表!V36,"00"))</f>
        <v/>
      </c>
      <c r="AA35" s="17" t="str">
        <f>IF(一覧表!S36="","","0")</f>
        <v/>
      </c>
      <c r="AB35" s="17" t="str">
        <f>IF(一覧表!S36="","","2")</f>
        <v/>
      </c>
    </row>
    <row r="36" spans="1:28" x14ac:dyDescent="0.45">
      <c r="A36" s="17" t="str">
        <f>IF(一覧表!D37="","",IF(一覧表!C37="男",10000+一覧表!D37,20000+一覧表!D37))</f>
        <v/>
      </c>
      <c r="B36" s="17" t="str">
        <f ca="1">IF(一覧表!D37="","",VLOOKUP(VLOOKUP(一覧表!D37,INDIRECT(一覧表!C37&amp;"選手データ貼り付け!A:O"),MATCH("所属",INDIRECT(一覧表!C37&amp;"選手データ貼り付け!1:1"),0),0)&amp;"中",所属csv!$A:$H,MATCH("所属コード",所属csv!$1:$1,0),0))</f>
        <v/>
      </c>
      <c r="C36" s="17"/>
      <c r="D36" s="17"/>
      <c r="E36" s="17" t="str">
        <f>IF(一覧表!D37="","",一覧表!D37)</f>
        <v/>
      </c>
      <c r="F36" s="17" t="str">
        <f ca="1">IF(一覧表!E37="","",一覧表!E37)</f>
        <v/>
      </c>
      <c r="G36" s="17" t="str">
        <f ca="1">IF(一覧表!D37="","",VLOOKUP(一覧表!D37,INDIRECT(一覧表!C37&amp;"選手データ貼り付け!A:O"),MATCH("ﾌﾘｶﾞﾅ(姓)",INDIRECT(一覧表!C37&amp;"選手データ貼り付け!1:1"),0),0)&amp;" "&amp;VLOOKUP(一覧表!D37,INDIRECT(一覧表!C37&amp;"選手データ貼り付け!A:O"),MATCH("ﾌﾘｶﾞﾅ(名)",INDIRECT(一覧表!C37&amp;"選手データ貼り付け!1:1"),0),0))</f>
        <v/>
      </c>
      <c r="H36" s="17" t="str">
        <f ca="1">IF(一覧表!E37="","",一覧表!E37)</f>
        <v/>
      </c>
      <c r="I36" s="17" t="str">
        <f ca="1">IF(一覧表!D37="","",VLOOKUP(一覧表!D37,INDIRECT(一覧表!C37&amp;"選手データ貼り付け!A:O"),MATCH("FAMILY NAME",INDIRECT(一覧表!C37&amp;"選手データ貼り付け!1:1"),0),0)&amp;" "&amp;VLOOKUP(一覧表!D37,INDIRECT(一覧表!C37&amp;"選手データ貼り付け!A:O"),MATCH("Firstname",INDIRECT(一覧表!C37&amp;"選手データ貼り付け!1:1"),0),0))</f>
        <v/>
      </c>
      <c r="J36" s="17" t="str">
        <f>IF(一覧表!D37="","","JPN")</f>
        <v/>
      </c>
      <c r="K36" s="17" t="str">
        <f>IF(一覧表!D37="","",IF(一覧表!C37="男",1,2))</f>
        <v/>
      </c>
      <c r="L36" s="17" t="str">
        <f>IF(一覧表!D37="","",一覧表!F37)</f>
        <v/>
      </c>
      <c r="M36" s="17" t="str">
        <f ca="1">IF(一覧表!D37="","",LEFT(VLOOKUP(一覧表!D37,INDIRECT(一覧表!C37&amp;"選手データ貼り付け!A:O"),MATCH("Birthday",INDIRECT(一覧表!C37&amp;"選手データ貼り付け!1:1"),0),0),4))</f>
        <v/>
      </c>
      <c r="N36" s="17" t="str">
        <f>IF(一覧表!D37="","","0")</f>
        <v/>
      </c>
      <c r="O36" s="17" t="str">
        <f>IF(一覧表!D37="","","千葉")</f>
        <v/>
      </c>
      <c r="P36" s="17"/>
      <c r="Q36" s="17" t="str">
        <f>IF(一覧表!G37="","",VLOOKUP(一覧表!G37,競技csv!$A:$O,MATCH("競技コード",競技csv!$1:$1,0),0))</f>
        <v/>
      </c>
      <c r="R36" s="17" t="str" cm="1">
        <f t="array" ref="R36">IF(一覧表!J37="","",一覧表!J37&amp;".")&amp;_xlfn.IFS(一覧表!K37="","",VLOOKUP(Q36,競技csv!$B:$O,2,0)&lt;=31,TEXT(一覧表!K37,"00")&amp;".",TRUE,TEXT(一覧表!K37,"00")&amp;"m")&amp;IF(一覧表!L37="","",TEXT(一覧表!L37,"00"))</f>
        <v/>
      </c>
      <c r="S36" s="17" t="str">
        <f>IF(一覧表!G37="","","0")</f>
        <v/>
      </c>
      <c r="T36" s="17" t="str">
        <f>IF(一覧表!G37="","","2")</f>
        <v/>
      </c>
      <c r="U36" s="17" t="str">
        <f>IF(一覧表!M37="","",VLOOKUP(一覧表!M37,競技csv!$A:$O,MATCH("競技コード",競技csv!$1:$1,0),0))</f>
        <v/>
      </c>
      <c r="V36" s="17" t="str" cm="1">
        <f t="array" ref="V36">IF(一覧表!P37="","",一覧表!P37&amp;".")&amp;_xlfn.IFS(一覧表!Q37="","",VLOOKUP(U36,競技csv!$B:$O,2,0)&lt;=31,TEXT(一覧表!Q37,"00")&amp;".",TRUE,TEXT(一覧表!Q37,"00")&amp;"m")&amp;IF(一覧表!R37="","",TEXT(一覧表!R37,"00"))</f>
        <v/>
      </c>
      <c r="W36" s="17" t="str">
        <f>IF(一覧表!M37="","","0")</f>
        <v/>
      </c>
      <c r="X36" s="17" t="str">
        <f>IF(一覧表!M37="","","2")</f>
        <v/>
      </c>
      <c r="Y36" s="17" t="str">
        <f>IF(一覧表!S37="","",VLOOKUP("共通"&amp;一覧表!C37&amp;"子4X100mR",競技csv!A:O,MATCH("競技コード",競技csv!$1:$1,0),0))</f>
        <v/>
      </c>
      <c r="Z36" s="17" t="str">
        <f>IF(一覧表!T37="","",一覧表!T37&amp;".")&amp;IF(一覧表!U37="","",TEXT(一覧表!U37,"00")&amp;".")&amp;IF(一覧表!V37="","",TEXT(一覧表!V37,"00"))</f>
        <v/>
      </c>
      <c r="AA36" s="17" t="str">
        <f>IF(一覧表!S37="","","0")</f>
        <v/>
      </c>
      <c r="AB36" s="17" t="str">
        <f>IF(一覧表!S37="","","2")</f>
        <v/>
      </c>
    </row>
    <row r="37" spans="1:28" x14ac:dyDescent="0.45">
      <c r="A37" s="17" t="str">
        <f>IF(一覧表!D38="","",IF(一覧表!C38="男",10000+一覧表!D38,20000+一覧表!D38))</f>
        <v/>
      </c>
      <c r="B37" s="17" t="str">
        <f ca="1">IF(一覧表!D38="","",VLOOKUP(VLOOKUP(一覧表!D38,INDIRECT(一覧表!C38&amp;"選手データ貼り付け!A:O"),MATCH("所属",INDIRECT(一覧表!C38&amp;"選手データ貼り付け!1:1"),0),0)&amp;"中",所属csv!$A:$H,MATCH("所属コード",所属csv!$1:$1,0),0))</f>
        <v/>
      </c>
      <c r="C37" s="17"/>
      <c r="D37" s="17"/>
      <c r="E37" s="17" t="str">
        <f>IF(一覧表!D38="","",一覧表!D38)</f>
        <v/>
      </c>
      <c r="F37" s="17" t="str">
        <f ca="1">IF(一覧表!E38="","",一覧表!E38)</f>
        <v/>
      </c>
      <c r="G37" s="17" t="str">
        <f ca="1">IF(一覧表!D38="","",VLOOKUP(一覧表!D38,INDIRECT(一覧表!C38&amp;"選手データ貼り付け!A:O"),MATCH("ﾌﾘｶﾞﾅ(姓)",INDIRECT(一覧表!C38&amp;"選手データ貼り付け!1:1"),0),0)&amp;" "&amp;VLOOKUP(一覧表!D38,INDIRECT(一覧表!C38&amp;"選手データ貼り付け!A:O"),MATCH("ﾌﾘｶﾞﾅ(名)",INDIRECT(一覧表!C38&amp;"選手データ貼り付け!1:1"),0),0))</f>
        <v/>
      </c>
      <c r="H37" s="17" t="str">
        <f ca="1">IF(一覧表!E38="","",一覧表!E38)</f>
        <v/>
      </c>
      <c r="I37" s="17" t="str">
        <f ca="1">IF(一覧表!D38="","",VLOOKUP(一覧表!D38,INDIRECT(一覧表!C38&amp;"選手データ貼り付け!A:O"),MATCH("FAMILY NAME",INDIRECT(一覧表!C38&amp;"選手データ貼り付け!1:1"),0),0)&amp;" "&amp;VLOOKUP(一覧表!D38,INDIRECT(一覧表!C38&amp;"選手データ貼り付け!A:O"),MATCH("Firstname",INDIRECT(一覧表!C38&amp;"選手データ貼り付け!1:1"),0),0))</f>
        <v/>
      </c>
      <c r="J37" s="17" t="str">
        <f>IF(一覧表!D38="","","JPN")</f>
        <v/>
      </c>
      <c r="K37" s="17" t="str">
        <f>IF(一覧表!D38="","",IF(一覧表!C38="男",1,2))</f>
        <v/>
      </c>
      <c r="L37" s="17" t="str">
        <f>IF(一覧表!D38="","",一覧表!F38)</f>
        <v/>
      </c>
      <c r="M37" s="17" t="str">
        <f ca="1">IF(一覧表!D38="","",LEFT(VLOOKUP(一覧表!D38,INDIRECT(一覧表!C38&amp;"選手データ貼り付け!A:O"),MATCH("Birthday",INDIRECT(一覧表!C38&amp;"選手データ貼り付け!1:1"),0),0),4))</f>
        <v/>
      </c>
      <c r="N37" s="17" t="str">
        <f>IF(一覧表!D38="","","0")</f>
        <v/>
      </c>
      <c r="O37" s="17" t="str">
        <f>IF(一覧表!D38="","","千葉")</f>
        <v/>
      </c>
      <c r="P37" s="17"/>
      <c r="Q37" s="17" t="str">
        <f>IF(一覧表!G38="","",VLOOKUP(一覧表!G38,競技csv!$A:$O,MATCH("競技コード",競技csv!$1:$1,0),0))</f>
        <v/>
      </c>
      <c r="R37" s="17" t="str" cm="1">
        <f t="array" ref="R37">IF(一覧表!J38="","",一覧表!J38&amp;".")&amp;_xlfn.IFS(一覧表!K38="","",VLOOKUP(Q37,競技csv!$B:$O,2,0)&lt;=31,TEXT(一覧表!K38,"00")&amp;".",TRUE,TEXT(一覧表!K38,"00")&amp;"m")&amp;IF(一覧表!L38="","",TEXT(一覧表!L38,"00"))</f>
        <v/>
      </c>
      <c r="S37" s="17" t="str">
        <f>IF(一覧表!G38="","","0")</f>
        <v/>
      </c>
      <c r="T37" s="17" t="str">
        <f>IF(一覧表!G38="","","2")</f>
        <v/>
      </c>
      <c r="U37" s="17" t="str">
        <f>IF(一覧表!M38="","",VLOOKUP(一覧表!M38,競技csv!$A:$O,MATCH("競技コード",競技csv!$1:$1,0),0))</f>
        <v/>
      </c>
      <c r="V37" s="17" t="str" cm="1">
        <f t="array" ref="V37">IF(一覧表!P38="","",一覧表!P38&amp;".")&amp;_xlfn.IFS(一覧表!Q38="","",VLOOKUP(U37,競技csv!$B:$O,2,0)&lt;=31,TEXT(一覧表!Q38,"00")&amp;".",TRUE,TEXT(一覧表!Q38,"00")&amp;"m")&amp;IF(一覧表!R38="","",TEXT(一覧表!R38,"00"))</f>
        <v/>
      </c>
      <c r="W37" s="17" t="str">
        <f>IF(一覧表!M38="","","0")</f>
        <v/>
      </c>
      <c r="X37" s="17" t="str">
        <f>IF(一覧表!M38="","","2")</f>
        <v/>
      </c>
      <c r="Y37" s="17" t="str">
        <f>IF(一覧表!S38="","",VLOOKUP("共通"&amp;一覧表!C38&amp;"子4X100mR",競技csv!A:O,MATCH("競技コード",競技csv!$1:$1,0),0))</f>
        <v/>
      </c>
      <c r="Z37" s="17" t="str">
        <f>IF(一覧表!T38="","",一覧表!T38&amp;".")&amp;IF(一覧表!U38="","",TEXT(一覧表!U38,"00")&amp;".")&amp;IF(一覧表!V38="","",TEXT(一覧表!V38,"00"))</f>
        <v/>
      </c>
      <c r="AA37" s="17" t="str">
        <f>IF(一覧表!S38="","","0")</f>
        <v/>
      </c>
      <c r="AB37" s="17" t="str">
        <f>IF(一覧表!S38="","","2")</f>
        <v/>
      </c>
    </row>
    <row r="38" spans="1:28" x14ac:dyDescent="0.45">
      <c r="A38" s="17" t="str">
        <f>IF(一覧表!D39="","",IF(一覧表!C39="男",10000+一覧表!D39,20000+一覧表!D39))</f>
        <v/>
      </c>
      <c r="B38" s="17" t="str">
        <f ca="1">IF(一覧表!D39="","",VLOOKUP(VLOOKUP(一覧表!D39,INDIRECT(一覧表!C39&amp;"選手データ貼り付け!A:O"),MATCH("所属",INDIRECT(一覧表!C39&amp;"選手データ貼り付け!1:1"),0),0)&amp;"中",所属csv!$A:$H,MATCH("所属コード",所属csv!$1:$1,0),0))</f>
        <v/>
      </c>
      <c r="C38" s="17"/>
      <c r="D38" s="17"/>
      <c r="E38" s="17" t="str">
        <f>IF(一覧表!D39="","",一覧表!D39)</f>
        <v/>
      </c>
      <c r="F38" s="17" t="str">
        <f ca="1">IF(一覧表!E39="","",一覧表!E39)</f>
        <v/>
      </c>
      <c r="G38" s="17" t="str">
        <f ca="1">IF(一覧表!D39="","",VLOOKUP(一覧表!D39,INDIRECT(一覧表!C39&amp;"選手データ貼り付け!A:O"),MATCH("ﾌﾘｶﾞﾅ(姓)",INDIRECT(一覧表!C39&amp;"選手データ貼り付け!1:1"),0),0)&amp;" "&amp;VLOOKUP(一覧表!D39,INDIRECT(一覧表!C39&amp;"選手データ貼り付け!A:O"),MATCH("ﾌﾘｶﾞﾅ(名)",INDIRECT(一覧表!C39&amp;"選手データ貼り付け!1:1"),0),0))</f>
        <v/>
      </c>
      <c r="H38" s="17" t="str">
        <f ca="1">IF(一覧表!E39="","",一覧表!E39)</f>
        <v/>
      </c>
      <c r="I38" s="17" t="str">
        <f ca="1">IF(一覧表!D39="","",VLOOKUP(一覧表!D39,INDIRECT(一覧表!C39&amp;"選手データ貼り付け!A:O"),MATCH("FAMILY NAME",INDIRECT(一覧表!C39&amp;"選手データ貼り付け!1:1"),0),0)&amp;" "&amp;VLOOKUP(一覧表!D39,INDIRECT(一覧表!C39&amp;"選手データ貼り付け!A:O"),MATCH("Firstname",INDIRECT(一覧表!C39&amp;"選手データ貼り付け!1:1"),0),0))</f>
        <v/>
      </c>
      <c r="J38" s="17" t="str">
        <f>IF(一覧表!D39="","","JPN")</f>
        <v/>
      </c>
      <c r="K38" s="17" t="str">
        <f>IF(一覧表!D39="","",IF(一覧表!C39="男",1,2))</f>
        <v/>
      </c>
      <c r="L38" s="17" t="str">
        <f>IF(一覧表!D39="","",一覧表!F39)</f>
        <v/>
      </c>
      <c r="M38" s="17" t="str">
        <f ca="1">IF(一覧表!D39="","",LEFT(VLOOKUP(一覧表!D39,INDIRECT(一覧表!C39&amp;"選手データ貼り付け!A:O"),MATCH("Birthday",INDIRECT(一覧表!C39&amp;"選手データ貼り付け!1:1"),0),0),4))</f>
        <v/>
      </c>
      <c r="N38" s="17" t="str">
        <f>IF(一覧表!D39="","","0")</f>
        <v/>
      </c>
      <c r="O38" s="17" t="str">
        <f>IF(一覧表!D39="","","千葉")</f>
        <v/>
      </c>
      <c r="P38" s="17"/>
      <c r="Q38" s="17" t="str">
        <f>IF(一覧表!G39="","",VLOOKUP(一覧表!G39,競技csv!$A:$O,MATCH("競技コード",競技csv!$1:$1,0),0))</f>
        <v/>
      </c>
      <c r="R38" s="17" t="str" cm="1">
        <f t="array" ref="R38">IF(一覧表!J39="","",一覧表!J39&amp;".")&amp;_xlfn.IFS(一覧表!K39="","",VLOOKUP(Q38,競技csv!$B:$O,2,0)&lt;=31,TEXT(一覧表!K39,"00")&amp;".",TRUE,TEXT(一覧表!K39,"00")&amp;"m")&amp;IF(一覧表!L39="","",TEXT(一覧表!L39,"00"))</f>
        <v/>
      </c>
      <c r="S38" s="17" t="str">
        <f>IF(一覧表!G39="","","0")</f>
        <v/>
      </c>
      <c r="T38" s="17" t="str">
        <f>IF(一覧表!G39="","","2")</f>
        <v/>
      </c>
      <c r="U38" s="17" t="str">
        <f>IF(一覧表!M39="","",VLOOKUP(一覧表!M39,競技csv!$A:$O,MATCH("競技コード",競技csv!$1:$1,0),0))</f>
        <v/>
      </c>
      <c r="V38" s="17" t="str" cm="1">
        <f t="array" ref="V38">IF(一覧表!P39="","",一覧表!P39&amp;".")&amp;_xlfn.IFS(一覧表!Q39="","",VLOOKUP(U38,競技csv!$B:$O,2,0)&lt;=31,TEXT(一覧表!Q39,"00")&amp;".",TRUE,TEXT(一覧表!Q39,"00")&amp;"m")&amp;IF(一覧表!R39="","",TEXT(一覧表!R39,"00"))</f>
        <v/>
      </c>
      <c r="W38" s="17" t="str">
        <f>IF(一覧表!M39="","","0")</f>
        <v/>
      </c>
      <c r="X38" s="17" t="str">
        <f>IF(一覧表!M39="","","2")</f>
        <v/>
      </c>
      <c r="Y38" s="17" t="str">
        <f>IF(一覧表!S39="","",VLOOKUP("共通"&amp;一覧表!C39&amp;"子4X100mR",競技csv!A:O,MATCH("競技コード",競技csv!$1:$1,0),0))</f>
        <v/>
      </c>
      <c r="Z38" s="17" t="str">
        <f>IF(一覧表!T39="","",一覧表!T39&amp;".")&amp;IF(一覧表!U39="","",TEXT(一覧表!U39,"00")&amp;".")&amp;IF(一覧表!V39="","",TEXT(一覧表!V39,"00"))</f>
        <v/>
      </c>
      <c r="AA38" s="17" t="str">
        <f>IF(一覧表!S39="","","0")</f>
        <v/>
      </c>
      <c r="AB38" s="17" t="str">
        <f>IF(一覧表!S39="","","2")</f>
        <v/>
      </c>
    </row>
    <row r="39" spans="1:28" x14ac:dyDescent="0.45">
      <c r="A39" s="17" t="str">
        <f>IF(一覧表!D40="","",IF(一覧表!C40="男",10000+一覧表!D40,20000+一覧表!D40))</f>
        <v/>
      </c>
      <c r="B39" s="17" t="str">
        <f ca="1">IF(一覧表!D40="","",VLOOKUP(VLOOKUP(一覧表!D40,INDIRECT(一覧表!C40&amp;"選手データ貼り付け!A:O"),MATCH("所属",INDIRECT(一覧表!C40&amp;"選手データ貼り付け!1:1"),0),0)&amp;"中",所属csv!$A:$H,MATCH("所属コード",所属csv!$1:$1,0),0))</f>
        <v/>
      </c>
      <c r="C39" s="17"/>
      <c r="D39" s="17"/>
      <c r="E39" s="17" t="str">
        <f>IF(一覧表!D40="","",一覧表!D40)</f>
        <v/>
      </c>
      <c r="F39" s="17" t="str">
        <f ca="1">IF(一覧表!E40="","",一覧表!E40)</f>
        <v/>
      </c>
      <c r="G39" s="17" t="str">
        <f ca="1">IF(一覧表!D40="","",VLOOKUP(一覧表!D40,INDIRECT(一覧表!C40&amp;"選手データ貼り付け!A:O"),MATCH("ﾌﾘｶﾞﾅ(姓)",INDIRECT(一覧表!C40&amp;"選手データ貼り付け!1:1"),0),0)&amp;" "&amp;VLOOKUP(一覧表!D40,INDIRECT(一覧表!C40&amp;"選手データ貼り付け!A:O"),MATCH("ﾌﾘｶﾞﾅ(名)",INDIRECT(一覧表!C40&amp;"選手データ貼り付け!1:1"),0),0))</f>
        <v/>
      </c>
      <c r="H39" s="17" t="str">
        <f ca="1">IF(一覧表!E40="","",一覧表!E40)</f>
        <v/>
      </c>
      <c r="I39" s="17" t="str">
        <f ca="1">IF(一覧表!D40="","",VLOOKUP(一覧表!D40,INDIRECT(一覧表!C40&amp;"選手データ貼り付け!A:O"),MATCH("FAMILY NAME",INDIRECT(一覧表!C40&amp;"選手データ貼り付け!1:1"),0),0)&amp;" "&amp;VLOOKUP(一覧表!D40,INDIRECT(一覧表!C40&amp;"選手データ貼り付け!A:O"),MATCH("Firstname",INDIRECT(一覧表!C40&amp;"選手データ貼り付け!1:1"),0),0))</f>
        <v/>
      </c>
      <c r="J39" s="17" t="str">
        <f>IF(一覧表!D40="","","JPN")</f>
        <v/>
      </c>
      <c r="K39" s="17" t="str">
        <f>IF(一覧表!D40="","",IF(一覧表!C40="男",1,2))</f>
        <v/>
      </c>
      <c r="L39" s="17" t="str">
        <f>IF(一覧表!D40="","",一覧表!F40)</f>
        <v/>
      </c>
      <c r="M39" s="17" t="str">
        <f ca="1">IF(一覧表!D40="","",LEFT(VLOOKUP(一覧表!D40,INDIRECT(一覧表!C40&amp;"選手データ貼り付け!A:O"),MATCH("Birthday",INDIRECT(一覧表!C40&amp;"選手データ貼り付け!1:1"),0),0),4))</f>
        <v/>
      </c>
      <c r="N39" s="17" t="str">
        <f>IF(一覧表!D40="","","0")</f>
        <v/>
      </c>
      <c r="O39" s="17" t="str">
        <f>IF(一覧表!D40="","","千葉")</f>
        <v/>
      </c>
      <c r="P39" s="17"/>
      <c r="Q39" s="17" t="str">
        <f>IF(一覧表!G40="","",VLOOKUP(一覧表!G40,競技csv!$A:$O,MATCH("競技コード",競技csv!$1:$1,0),0))</f>
        <v/>
      </c>
      <c r="R39" s="17" t="str" cm="1">
        <f t="array" ref="R39">IF(一覧表!J40="","",一覧表!J40&amp;".")&amp;_xlfn.IFS(一覧表!K40="","",VLOOKUP(Q39,競技csv!$B:$O,2,0)&lt;=31,TEXT(一覧表!K40,"00")&amp;".",TRUE,TEXT(一覧表!K40,"00")&amp;"m")&amp;IF(一覧表!L40="","",TEXT(一覧表!L40,"00"))</f>
        <v/>
      </c>
      <c r="S39" s="17" t="str">
        <f>IF(一覧表!G40="","","0")</f>
        <v/>
      </c>
      <c r="T39" s="17" t="str">
        <f>IF(一覧表!G40="","","2")</f>
        <v/>
      </c>
      <c r="U39" s="17" t="str">
        <f>IF(一覧表!M40="","",VLOOKUP(一覧表!M40,競技csv!$A:$O,MATCH("競技コード",競技csv!$1:$1,0),0))</f>
        <v/>
      </c>
      <c r="V39" s="17" t="str" cm="1">
        <f t="array" ref="V39">IF(一覧表!P40="","",一覧表!P40&amp;".")&amp;_xlfn.IFS(一覧表!Q40="","",VLOOKUP(U39,競技csv!$B:$O,2,0)&lt;=31,TEXT(一覧表!Q40,"00")&amp;".",TRUE,TEXT(一覧表!Q40,"00")&amp;"m")&amp;IF(一覧表!R40="","",TEXT(一覧表!R40,"00"))</f>
        <v/>
      </c>
      <c r="W39" s="17" t="str">
        <f>IF(一覧表!M40="","","0")</f>
        <v/>
      </c>
      <c r="X39" s="17" t="str">
        <f>IF(一覧表!M40="","","2")</f>
        <v/>
      </c>
      <c r="Y39" s="17" t="str">
        <f>IF(一覧表!S40="","",VLOOKUP("共通"&amp;一覧表!C40&amp;"子4X100mR",競技csv!A:O,MATCH("競技コード",競技csv!$1:$1,0),0))</f>
        <v/>
      </c>
      <c r="Z39" s="17" t="str">
        <f>IF(一覧表!T40="","",一覧表!T40&amp;".")&amp;IF(一覧表!U40="","",TEXT(一覧表!U40,"00")&amp;".")&amp;IF(一覧表!V40="","",TEXT(一覧表!V40,"00"))</f>
        <v/>
      </c>
      <c r="AA39" s="17" t="str">
        <f>IF(一覧表!S40="","","0")</f>
        <v/>
      </c>
      <c r="AB39" s="17" t="str">
        <f>IF(一覧表!S40="","","2")</f>
        <v/>
      </c>
    </row>
    <row r="40" spans="1:28" x14ac:dyDescent="0.45">
      <c r="A40" s="17" t="str">
        <f>IF(一覧表!D41="","",IF(一覧表!C41="男",10000+一覧表!D41,20000+一覧表!D41))</f>
        <v/>
      </c>
      <c r="B40" s="17" t="str">
        <f ca="1">IF(一覧表!D41="","",VLOOKUP(VLOOKUP(一覧表!D41,INDIRECT(一覧表!C41&amp;"選手データ貼り付け!A:O"),MATCH("所属",INDIRECT(一覧表!C41&amp;"選手データ貼り付け!1:1"),0),0)&amp;"中",所属csv!$A:$H,MATCH("所属コード",所属csv!$1:$1,0),0))</f>
        <v/>
      </c>
      <c r="C40" s="17"/>
      <c r="D40" s="17"/>
      <c r="E40" s="17" t="str">
        <f>IF(一覧表!D41="","",一覧表!D41)</f>
        <v/>
      </c>
      <c r="F40" s="17" t="str">
        <f ca="1">IF(一覧表!E41="","",一覧表!E41)</f>
        <v/>
      </c>
      <c r="G40" s="17" t="str">
        <f ca="1">IF(一覧表!D41="","",VLOOKUP(一覧表!D41,INDIRECT(一覧表!C41&amp;"選手データ貼り付け!A:O"),MATCH("ﾌﾘｶﾞﾅ(姓)",INDIRECT(一覧表!C41&amp;"選手データ貼り付け!1:1"),0),0)&amp;" "&amp;VLOOKUP(一覧表!D41,INDIRECT(一覧表!C41&amp;"選手データ貼り付け!A:O"),MATCH("ﾌﾘｶﾞﾅ(名)",INDIRECT(一覧表!C41&amp;"選手データ貼り付け!1:1"),0),0))</f>
        <v/>
      </c>
      <c r="H40" s="17" t="str">
        <f ca="1">IF(一覧表!E41="","",一覧表!E41)</f>
        <v/>
      </c>
      <c r="I40" s="17" t="str">
        <f ca="1">IF(一覧表!D41="","",VLOOKUP(一覧表!D41,INDIRECT(一覧表!C41&amp;"選手データ貼り付け!A:O"),MATCH("FAMILY NAME",INDIRECT(一覧表!C41&amp;"選手データ貼り付け!1:1"),0),0)&amp;" "&amp;VLOOKUP(一覧表!D41,INDIRECT(一覧表!C41&amp;"選手データ貼り付け!A:O"),MATCH("Firstname",INDIRECT(一覧表!C41&amp;"選手データ貼り付け!1:1"),0),0))</f>
        <v/>
      </c>
      <c r="J40" s="17" t="str">
        <f>IF(一覧表!D41="","","JPN")</f>
        <v/>
      </c>
      <c r="K40" s="17" t="str">
        <f>IF(一覧表!D41="","",IF(一覧表!C41="男",1,2))</f>
        <v/>
      </c>
      <c r="L40" s="17" t="str">
        <f>IF(一覧表!D41="","",一覧表!F41)</f>
        <v/>
      </c>
      <c r="M40" s="17" t="str">
        <f ca="1">IF(一覧表!D41="","",LEFT(VLOOKUP(一覧表!D41,INDIRECT(一覧表!C41&amp;"選手データ貼り付け!A:O"),MATCH("Birthday",INDIRECT(一覧表!C41&amp;"選手データ貼り付け!1:1"),0),0),4))</f>
        <v/>
      </c>
      <c r="N40" s="17" t="str">
        <f>IF(一覧表!D41="","","0")</f>
        <v/>
      </c>
      <c r="O40" s="17" t="str">
        <f>IF(一覧表!D41="","","千葉")</f>
        <v/>
      </c>
      <c r="P40" s="17"/>
      <c r="Q40" s="17" t="str">
        <f>IF(一覧表!G41="","",VLOOKUP(一覧表!G41,競技csv!$A:$O,MATCH("競技コード",競技csv!$1:$1,0),0))</f>
        <v/>
      </c>
      <c r="R40" s="17" t="str" cm="1">
        <f t="array" ref="R40">IF(一覧表!J41="","",一覧表!J41&amp;".")&amp;_xlfn.IFS(一覧表!K41="","",VLOOKUP(Q40,競技csv!$B:$O,2,0)&lt;=31,TEXT(一覧表!K41,"00")&amp;".",TRUE,TEXT(一覧表!K41,"00")&amp;"m")&amp;IF(一覧表!L41="","",TEXT(一覧表!L41,"00"))</f>
        <v/>
      </c>
      <c r="S40" s="17" t="str">
        <f>IF(一覧表!G41="","","0")</f>
        <v/>
      </c>
      <c r="T40" s="17" t="str">
        <f>IF(一覧表!G41="","","2")</f>
        <v/>
      </c>
      <c r="U40" s="17" t="str">
        <f>IF(一覧表!M41="","",VLOOKUP(一覧表!M41,競技csv!$A:$O,MATCH("競技コード",競技csv!$1:$1,0),0))</f>
        <v/>
      </c>
      <c r="V40" s="17" t="str" cm="1">
        <f t="array" ref="V40">IF(一覧表!P41="","",一覧表!P41&amp;".")&amp;_xlfn.IFS(一覧表!Q41="","",VLOOKUP(U40,競技csv!$B:$O,2,0)&lt;=31,TEXT(一覧表!Q41,"00")&amp;".",TRUE,TEXT(一覧表!Q41,"00")&amp;"m")&amp;IF(一覧表!R41="","",TEXT(一覧表!R41,"00"))</f>
        <v/>
      </c>
      <c r="W40" s="17" t="str">
        <f>IF(一覧表!M41="","","0")</f>
        <v/>
      </c>
      <c r="X40" s="17" t="str">
        <f>IF(一覧表!M41="","","2")</f>
        <v/>
      </c>
      <c r="Y40" s="17" t="str">
        <f>IF(一覧表!S41="","",VLOOKUP("共通"&amp;一覧表!C41&amp;"子4X100mR",競技csv!A:O,MATCH("競技コード",競技csv!$1:$1,0),0))</f>
        <v/>
      </c>
      <c r="Z40" s="17" t="str">
        <f>IF(一覧表!T41="","",一覧表!T41&amp;".")&amp;IF(一覧表!U41="","",TEXT(一覧表!U41,"00")&amp;".")&amp;IF(一覧表!V41="","",TEXT(一覧表!V41,"00"))</f>
        <v/>
      </c>
      <c r="AA40" s="17" t="str">
        <f>IF(一覧表!S41="","","0")</f>
        <v/>
      </c>
      <c r="AB40" s="17" t="str">
        <f>IF(一覧表!S41="","","2")</f>
        <v/>
      </c>
    </row>
    <row r="41" spans="1:28" x14ac:dyDescent="0.45">
      <c r="A41" s="17" t="str">
        <f>IF(一覧表!D42="","",IF(一覧表!C42="男",10000+一覧表!D42,20000+一覧表!D42))</f>
        <v/>
      </c>
      <c r="B41" s="17" t="str">
        <f ca="1">IF(一覧表!D42="","",VLOOKUP(VLOOKUP(一覧表!D42,INDIRECT(一覧表!C42&amp;"選手データ貼り付け!A:O"),MATCH("所属",INDIRECT(一覧表!C42&amp;"選手データ貼り付け!1:1"),0),0)&amp;"中",所属csv!$A:$H,MATCH("所属コード",所属csv!$1:$1,0),0))</f>
        <v/>
      </c>
      <c r="C41" s="17"/>
      <c r="D41" s="17"/>
      <c r="E41" s="17" t="str">
        <f>IF(一覧表!D42="","",一覧表!D42)</f>
        <v/>
      </c>
      <c r="F41" s="17" t="str">
        <f ca="1">IF(一覧表!E42="","",一覧表!E42)</f>
        <v/>
      </c>
      <c r="G41" s="17" t="str">
        <f ca="1">IF(一覧表!D42="","",VLOOKUP(一覧表!D42,INDIRECT(一覧表!C42&amp;"選手データ貼り付け!A:O"),MATCH("ﾌﾘｶﾞﾅ(姓)",INDIRECT(一覧表!C42&amp;"選手データ貼り付け!1:1"),0),0)&amp;" "&amp;VLOOKUP(一覧表!D42,INDIRECT(一覧表!C42&amp;"選手データ貼り付け!A:O"),MATCH("ﾌﾘｶﾞﾅ(名)",INDIRECT(一覧表!C42&amp;"選手データ貼り付け!1:1"),0),0))</f>
        <v/>
      </c>
      <c r="H41" s="17" t="str">
        <f ca="1">IF(一覧表!E42="","",一覧表!E42)</f>
        <v/>
      </c>
      <c r="I41" s="17" t="str">
        <f ca="1">IF(一覧表!D42="","",VLOOKUP(一覧表!D42,INDIRECT(一覧表!C42&amp;"選手データ貼り付け!A:O"),MATCH("FAMILY NAME",INDIRECT(一覧表!C42&amp;"選手データ貼り付け!1:1"),0),0)&amp;" "&amp;VLOOKUP(一覧表!D42,INDIRECT(一覧表!C42&amp;"選手データ貼り付け!A:O"),MATCH("Firstname",INDIRECT(一覧表!C42&amp;"選手データ貼り付け!1:1"),0),0))</f>
        <v/>
      </c>
      <c r="J41" s="17" t="str">
        <f>IF(一覧表!D42="","","JPN")</f>
        <v/>
      </c>
      <c r="K41" s="17" t="str">
        <f>IF(一覧表!D42="","",IF(一覧表!C42="男",1,2))</f>
        <v/>
      </c>
      <c r="L41" s="17" t="str">
        <f>IF(一覧表!D42="","",一覧表!F42)</f>
        <v/>
      </c>
      <c r="M41" s="17" t="str">
        <f ca="1">IF(一覧表!D42="","",LEFT(VLOOKUP(一覧表!D42,INDIRECT(一覧表!C42&amp;"選手データ貼り付け!A:O"),MATCH("Birthday",INDIRECT(一覧表!C42&amp;"選手データ貼り付け!1:1"),0),0),4))</f>
        <v/>
      </c>
      <c r="N41" s="17" t="str">
        <f>IF(一覧表!D42="","","0")</f>
        <v/>
      </c>
      <c r="O41" s="17" t="str">
        <f>IF(一覧表!D42="","","千葉")</f>
        <v/>
      </c>
      <c r="P41" s="17"/>
      <c r="Q41" s="17" t="str">
        <f>IF(一覧表!G42="","",VLOOKUP(一覧表!G42,競技csv!$A:$O,MATCH("競技コード",競技csv!$1:$1,0),0))</f>
        <v/>
      </c>
      <c r="R41" s="17" t="str" cm="1">
        <f t="array" ref="R41">IF(一覧表!J42="","",一覧表!J42&amp;".")&amp;_xlfn.IFS(一覧表!K42="","",VLOOKUP(Q41,競技csv!$B:$O,2,0)&lt;=31,TEXT(一覧表!K42,"00")&amp;".",TRUE,TEXT(一覧表!K42,"00")&amp;"m")&amp;IF(一覧表!L42="","",TEXT(一覧表!L42,"00"))</f>
        <v/>
      </c>
      <c r="S41" s="17" t="str">
        <f>IF(一覧表!G42="","","0")</f>
        <v/>
      </c>
      <c r="T41" s="17" t="str">
        <f>IF(一覧表!G42="","","2")</f>
        <v/>
      </c>
      <c r="U41" s="17" t="str">
        <f>IF(一覧表!M42="","",VLOOKUP(一覧表!M42,競技csv!$A:$O,MATCH("競技コード",競技csv!$1:$1,0),0))</f>
        <v/>
      </c>
      <c r="V41" s="17" t="str" cm="1">
        <f t="array" ref="V41">IF(一覧表!P42="","",一覧表!P42&amp;".")&amp;_xlfn.IFS(一覧表!Q42="","",VLOOKUP(U41,競技csv!$B:$O,2,0)&lt;=31,TEXT(一覧表!Q42,"00")&amp;".",TRUE,TEXT(一覧表!Q42,"00")&amp;"m")&amp;IF(一覧表!R42="","",TEXT(一覧表!R42,"00"))</f>
        <v/>
      </c>
      <c r="W41" s="17" t="str">
        <f>IF(一覧表!M42="","","0")</f>
        <v/>
      </c>
      <c r="X41" s="17" t="str">
        <f>IF(一覧表!M42="","","2")</f>
        <v/>
      </c>
      <c r="Y41" s="17" t="str">
        <f>IF(一覧表!S42="","",VLOOKUP("共通"&amp;一覧表!C42&amp;"子4X100mR",競技csv!A:O,MATCH("競技コード",競技csv!$1:$1,0),0))</f>
        <v/>
      </c>
      <c r="Z41" s="17" t="str">
        <f>IF(一覧表!T42="","",一覧表!T42&amp;".")&amp;IF(一覧表!U42="","",TEXT(一覧表!U42,"00")&amp;".")&amp;IF(一覧表!V42="","",TEXT(一覧表!V42,"00"))</f>
        <v/>
      </c>
      <c r="AA41" s="17" t="str">
        <f>IF(一覧表!S42="","","0")</f>
        <v/>
      </c>
      <c r="AB41" s="17" t="str">
        <f>IF(一覧表!S42="","","2")</f>
        <v/>
      </c>
    </row>
    <row r="42" spans="1:28" x14ac:dyDescent="0.45">
      <c r="A42" s="17" t="str">
        <f>IF(一覧表!D43="","",IF(一覧表!C43="男",10000+一覧表!D43,20000+一覧表!D43))</f>
        <v/>
      </c>
      <c r="B42" s="17" t="str">
        <f ca="1">IF(一覧表!D43="","",VLOOKUP(VLOOKUP(一覧表!D43,INDIRECT(一覧表!C43&amp;"選手データ貼り付け!A:O"),MATCH("所属",INDIRECT(一覧表!C43&amp;"選手データ貼り付け!1:1"),0),0)&amp;"中",所属csv!$A:$H,MATCH("所属コード",所属csv!$1:$1,0),0))</f>
        <v/>
      </c>
      <c r="C42" s="17"/>
      <c r="D42" s="17"/>
      <c r="E42" s="17" t="str">
        <f>IF(一覧表!D43="","",一覧表!D43)</f>
        <v/>
      </c>
      <c r="F42" s="17" t="str">
        <f ca="1">IF(一覧表!E43="","",一覧表!E43)</f>
        <v/>
      </c>
      <c r="G42" s="17" t="str">
        <f ca="1">IF(一覧表!D43="","",VLOOKUP(一覧表!D43,INDIRECT(一覧表!C43&amp;"選手データ貼り付け!A:O"),MATCH("ﾌﾘｶﾞﾅ(姓)",INDIRECT(一覧表!C43&amp;"選手データ貼り付け!1:1"),0),0)&amp;" "&amp;VLOOKUP(一覧表!D43,INDIRECT(一覧表!C43&amp;"選手データ貼り付け!A:O"),MATCH("ﾌﾘｶﾞﾅ(名)",INDIRECT(一覧表!C43&amp;"選手データ貼り付け!1:1"),0),0))</f>
        <v/>
      </c>
      <c r="H42" s="17" t="str">
        <f ca="1">IF(一覧表!E43="","",一覧表!E43)</f>
        <v/>
      </c>
      <c r="I42" s="17" t="str">
        <f ca="1">IF(一覧表!D43="","",VLOOKUP(一覧表!D43,INDIRECT(一覧表!C43&amp;"選手データ貼り付け!A:O"),MATCH("FAMILY NAME",INDIRECT(一覧表!C43&amp;"選手データ貼り付け!1:1"),0),0)&amp;" "&amp;VLOOKUP(一覧表!D43,INDIRECT(一覧表!C43&amp;"選手データ貼り付け!A:O"),MATCH("Firstname",INDIRECT(一覧表!C43&amp;"選手データ貼り付け!1:1"),0),0))</f>
        <v/>
      </c>
      <c r="J42" s="17" t="str">
        <f>IF(一覧表!D43="","","JPN")</f>
        <v/>
      </c>
      <c r="K42" s="17" t="str">
        <f>IF(一覧表!D43="","",IF(一覧表!C43="男",1,2))</f>
        <v/>
      </c>
      <c r="L42" s="17" t="str">
        <f>IF(一覧表!D43="","",一覧表!F43)</f>
        <v/>
      </c>
      <c r="M42" s="17" t="str">
        <f ca="1">IF(一覧表!D43="","",LEFT(VLOOKUP(一覧表!D43,INDIRECT(一覧表!C43&amp;"選手データ貼り付け!A:O"),MATCH("Birthday",INDIRECT(一覧表!C43&amp;"選手データ貼り付け!1:1"),0),0),4))</f>
        <v/>
      </c>
      <c r="N42" s="17" t="str">
        <f>IF(一覧表!D43="","","0")</f>
        <v/>
      </c>
      <c r="O42" s="17" t="str">
        <f>IF(一覧表!D43="","","千葉")</f>
        <v/>
      </c>
      <c r="P42" s="17"/>
      <c r="Q42" s="17" t="str">
        <f>IF(一覧表!G43="","",VLOOKUP(一覧表!G43,競技csv!$A:$O,MATCH("競技コード",競技csv!$1:$1,0),0))</f>
        <v/>
      </c>
      <c r="R42" s="17" t="str" cm="1">
        <f t="array" ref="R42">IF(一覧表!J43="","",一覧表!J43&amp;".")&amp;_xlfn.IFS(一覧表!K43="","",VLOOKUP(Q42,競技csv!$B:$O,2,0)&lt;=31,TEXT(一覧表!K43,"00")&amp;".",TRUE,TEXT(一覧表!K43,"00")&amp;"m")&amp;IF(一覧表!L43="","",TEXT(一覧表!L43,"00"))</f>
        <v/>
      </c>
      <c r="S42" s="17" t="str">
        <f>IF(一覧表!G43="","","0")</f>
        <v/>
      </c>
      <c r="T42" s="17" t="str">
        <f>IF(一覧表!G43="","","2")</f>
        <v/>
      </c>
      <c r="U42" s="17" t="str">
        <f>IF(一覧表!M43="","",VLOOKUP(一覧表!M43,競技csv!$A:$O,MATCH("競技コード",競技csv!$1:$1,0),0))</f>
        <v/>
      </c>
      <c r="V42" s="17" t="str" cm="1">
        <f t="array" ref="V42">IF(一覧表!P43="","",一覧表!P43&amp;".")&amp;_xlfn.IFS(一覧表!Q43="","",VLOOKUP(U42,競技csv!$B:$O,2,0)&lt;=31,TEXT(一覧表!Q43,"00")&amp;".",TRUE,TEXT(一覧表!Q43,"00")&amp;"m")&amp;IF(一覧表!R43="","",TEXT(一覧表!R43,"00"))</f>
        <v/>
      </c>
      <c r="W42" s="17" t="str">
        <f>IF(一覧表!M43="","","0")</f>
        <v/>
      </c>
      <c r="X42" s="17" t="str">
        <f>IF(一覧表!M43="","","2")</f>
        <v/>
      </c>
      <c r="Y42" s="17" t="str">
        <f>IF(一覧表!S43="","",VLOOKUP("共通"&amp;一覧表!C43&amp;"子4X100mR",競技csv!A:O,MATCH("競技コード",競技csv!$1:$1,0),0))</f>
        <v/>
      </c>
      <c r="Z42" s="17" t="str">
        <f>IF(一覧表!T43="","",一覧表!T43&amp;".")&amp;IF(一覧表!U43="","",TEXT(一覧表!U43,"00")&amp;".")&amp;IF(一覧表!V43="","",TEXT(一覧表!V43,"00"))</f>
        <v/>
      </c>
      <c r="AA42" s="17" t="str">
        <f>IF(一覧表!S43="","","0")</f>
        <v/>
      </c>
      <c r="AB42" s="17" t="str">
        <f>IF(一覧表!S43="","","2")</f>
        <v/>
      </c>
    </row>
    <row r="43" spans="1:28" x14ac:dyDescent="0.45">
      <c r="A43" s="17" t="str">
        <f>IF(一覧表!D44="","",IF(一覧表!C44="男",10000+一覧表!D44,20000+一覧表!D44))</f>
        <v/>
      </c>
      <c r="B43" s="17" t="str">
        <f ca="1">IF(一覧表!D44="","",VLOOKUP(VLOOKUP(一覧表!D44,INDIRECT(一覧表!C44&amp;"選手データ貼り付け!A:O"),MATCH("所属",INDIRECT(一覧表!C44&amp;"選手データ貼り付け!1:1"),0),0)&amp;"中",所属csv!$A:$H,MATCH("所属コード",所属csv!$1:$1,0),0))</f>
        <v/>
      </c>
      <c r="C43" s="17"/>
      <c r="D43" s="17"/>
      <c r="E43" s="17" t="str">
        <f>IF(一覧表!D44="","",一覧表!D44)</f>
        <v/>
      </c>
      <c r="F43" s="17" t="str">
        <f ca="1">IF(一覧表!E44="","",一覧表!E44)</f>
        <v/>
      </c>
      <c r="G43" s="17" t="str">
        <f ca="1">IF(一覧表!D44="","",VLOOKUP(一覧表!D44,INDIRECT(一覧表!C44&amp;"選手データ貼り付け!A:O"),MATCH("ﾌﾘｶﾞﾅ(姓)",INDIRECT(一覧表!C44&amp;"選手データ貼り付け!1:1"),0),0)&amp;" "&amp;VLOOKUP(一覧表!D44,INDIRECT(一覧表!C44&amp;"選手データ貼り付け!A:O"),MATCH("ﾌﾘｶﾞﾅ(名)",INDIRECT(一覧表!C44&amp;"選手データ貼り付け!1:1"),0),0))</f>
        <v/>
      </c>
      <c r="H43" s="17" t="str">
        <f ca="1">IF(一覧表!E44="","",一覧表!E44)</f>
        <v/>
      </c>
      <c r="I43" s="17" t="str">
        <f ca="1">IF(一覧表!D44="","",VLOOKUP(一覧表!D44,INDIRECT(一覧表!C44&amp;"選手データ貼り付け!A:O"),MATCH("FAMILY NAME",INDIRECT(一覧表!C44&amp;"選手データ貼り付け!1:1"),0),0)&amp;" "&amp;VLOOKUP(一覧表!D44,INDIRECT(一覧表!C44&amp;"選手データ貼り付け!A:O"),MATCH("Firstname",INDIRECT(一覧表!C44&amp;"選手データ貼り付け!1:1"),0),0))</f>
        <v/>
      </c>
      <c r="J43" s="17" t="str">
        <f>IF(一覧表!D44="","","JPN")</f>
        <v/>
      </c>
      <c r="K43" s="17" t="str">
        <f>IF(一覧表!D44="","",IF(一覧表!C44="男",1,2))</f>
        <v/>
      </c>
      <c r="L43" s="17" t="str">
        <f>IF(一覧表!D44="","",一覧表!F44)</f>
        <v/>
      </c>
      <c r="M43" s="17" t="str">
        <f ca="1">IF(一覧表!D44="","",LEFT(VLOOKUP(一覧表!D44,INDIRECT(一覧表!C44&amp;"選手データ貼り付け!A:O"),MATCH("Birthday",INDIRECT(一覧表!C44&amp;"選手データ貼り付け!1:1"),0),0),4))</f>
        <v/>
      </c>
      <c r="N43" s="17" t="str">
        <f>IF(一覧表!D44="","","0")</f>
        <v/>
      </c>
      <c r="O43" s="17" t="str">
        <f>IF(一覧表!D44="","","千葉")</f>
        <v/>
      </c>
      <c r="P43" s="17"/>
      <c r="Q43" s="17" t="str">
        <f>IF(一覧表!G44="","",VLOOKUP(一覧表!G44,競技csv!$A:$O,MATCH("競技コード",競技csv!$1:$1,0),0))</f>
        <v/>
      </c>
      <c r="R43" s="17" t="str" cm="1">
        <f t="array" ref="R43">IF(一覧表!J44="","",一覧表!J44&amp;".")&amp;_xlfn.IFS(一覧表!K44="","",VLOOKUP(Q43,競技csv!$B:$O,2,0)&lt;=31,TEXT(一覧表!K44,"00")&amp;".",TRUE,TEXT(一覧表!K44,"00")&amp;"m")&amp;IF(一覧表!L44="","",TEXT(一覧表!L44,"00"))</f>
        <v/>
      </c>
      <c r="S43" s="17" t="str">
        <f>IF(一覧表!G44="","","0")</f>
        <v/>
      </c>
      <c r="T43" s="17" t="str">
        <f>IF(一覧表!G44="","","2")</f>
        <v/>
      </c>
      <c r="U43" s="17" t="str">
        <f>IF(一覧表!M44="","",VLOOKUP(一覧表!M44,競技csv!$A:$O,MATCH("競技コード",競技csv!$1:$1,0),0))</f>
        <v/>
      </c>
      <c r="V43" s="17" t="str" cm="1">
        <f t="array" ref="V43">IF(一覧表!P44="","",一覧表!P44&amp;".")&amp;_xlfn.IFS(一覧表!Q44="","",VLOOKUP(U43,競技csv!$B:$O,2,0)&lt;=31,TEXT(一覧表!Q44,"00")&amp;".",TRUE,TEXT(一覧表!Q44,"00")&amp;"m")&amp;IF(一覧表!R44="","",TEXT(一覧表!R44,"00"))</f>
        <v/>
      </c>
      <c r="W43" s="17" t="str">
        <f>IF(一覧表!M44="","","0")</f>
        <v/>
      </c>
      <c r="X43" s="17" t="str">
        <f>IF(一覧表!M44="","","2")</f>
        <v/>
      </c>
      <c r="Y43" s="17" t="str">
        <f>IF(一覧表!S44="","",VLOOKUP("共通"&amp;一覧表!C44&amp;"子4X100mR",競技csv!A:O,MATCH("競技コード",競技csv!$1:$1,0),0))</f>
        <v/>
      </c>
      <c r="Z43" s="17" t="str">
        <f>IF(一覧表!T44="","",一覧表!T44&amp;".")&amp;IF(一覧表!U44="","",TEXT(一覧表!U44,"00")&amp;".")&amp;IF(一覧表!V44="","",TEXT(一覧表!V44,"00"))</f>
        <v/>
      </c>
      <c r="AA43" s="17" t="str">
        <f>IF(一覧表!S44="","","0")</f>
        <v/>
      </c>
      <c r="AB43" s="17" t="str">
        <f>IF(一覧表!S44="","","2")</f>
        <v/>
      </c>
    </row>
    <row r="44" spans="1:28" x14ac:dyDescent="0.45">
      <c r="A44" s="17" t="str">
        <f>IF(一覧表!D45="","",IF(一覧表!C45="男",10000+一覧表!D45,20000+一覧表!D45))</f>
        <v/>
      </c>
      <c r="B44" s="17" t="str">
        <f ca="1">IF(一覧表!D45="","",VLOOKUP(VLOOKUP(一覧表!D45,INDIRECT(一覧表!C45&amp;"選手データ貼り付け!A:O"),MATCH("所属",INDIRECT(一覧表!C45&amp;"選手データ貼り付け!1:1"),0),0)&amp;"中",所属csv!$A:$H,MATCH("所属コード",所属csv!$1:$1,0),0))</f>
        <v/>
      </c>
      <c r="C44" s="17"/>
      <c r="D44" s="17"/>
      <c r="E44" s="17" t="str">
        <f>IF(一覧表!D45="","",一覧表!D45)</f>
        <v/>
      </c>
      <c r="F44" s="17" t="str">
        <f ca="1">IF(一覧表!E45="","",一覧表!E45)</f>
        <v/>
      </c>
      <c r="G44" s="17" t="str">
        <f ca="1">IF(一覧表!D45="","",VLOOKUP(一覧表!D45,INDIRECT(一覧表!C45&amp;"選手データ貼り付け!A:O"),MATCH("ﾌﾘｶﾞﾅ(姓)",INDIRECT(一覧表!C45&amp;"選手データ貼り付け!1:1"),0),0)&amp;" "&amp;VLOOKUP(一覧表!D45,INDIRECT(一覧表!C45&amp;"選手データ貼り付け!A:O"),MATCH("ﾌﾘｶﾞﾅ(名)",INDIRECT(一覧表!C45&amp;"選手データ貼り付け!1:1"),0),0))</f>
        <v/>
      </c>
      <c r="H44" s="17" t="str">
        <f ca="1">IF(一覧表!E45="","",一覧表!E45)</f>
        <v/>
      </c>
      <c r="I44" s="17" t="str">
        <f ca="1">IF(一覧表!D45="","",VLOOKUP(一覧表!D45,INDIRECT(一覧表!C45&amp;"選手データ貼り付け!A:O"),MATCH("FAMILY NAME",INDIRECT(一覧表!C45&amp;"選手データ貼り付け!1:1"),0),0)&amp;" "&amp;VLOOKUP(一覧表!D45,INDIRECT(一覧表!C45&amp;"選手データ貼り付け!A:O"),MATCH("Firstname",INDIRECT(一覧表!C45&amp;"選手データ貼り付け!1:1"),0),0))</f>
        <v/>
      </c>
      <c r="J44" s="17" t="str">
        <f>IF(一覧表!D45="","","JPN")</f>
        <v/>
      </c>
      <c r="K44" s="17" t="str">
        <f>IF(一覧表!D45="","",IF(一覧表!C45="男",1,2))</f>
        <v/>
      </c>
      <c r="L44" s="17" t="str">
        <f>IF(一覧表!D45="","",一覧表!F45)</f>
        <v/>
      </c>
      <c r="M44" s="17" t="str">
        <f ca="1">IF(一覧表!D45="","",LEFT(VLOOKUP(一覧表!D45,INDIRECT(一覧表!C45&amp;"選手データ貼り付け!A:O"),MATCH("Birthday",INDIRECT(一覧表!C45&amp;"選手データ貼り付け!1:1"),0),0),4))</f>
        <v/>
      </c>
      <c r="N44" s="17" t="str">
        <f>IF(一覧表!D45="","","0")</f>
        <v/>
      </c>
      <c r="O44" s="17" t="str">
        <f>IF(一覧表!D45="","","千葉")</f>
        <v/>
      </c>
      <c r="P44" s="17"/>
      <c r="Q44" s="17" t="str">
        <f>IF(一覧表!G45="","",VLOOKUP(一覧表!G45,競技csv!$A:$O,MATCH("競技コード",競技csv!$1:$1,0),0))</f>
        <v/>
      </c>
      <c r="R44" s="17" t="str" cm="1">
        <f t="array" ref="R44">IF(一覧表!J45="","",一覧表!J45&amp;".")&amp;_xlfn.IFS(一覧表!K45="","",VLOOKUP(Q44,競技csv!$B:$O,2,0)&lt;=31,TEXT(一覧表!K45,"00")&amp;".",TRUE,TEXT(一覧表!K45,"00")&amp;"m")&amp;IF(一覧表!L45="","",TEXT(一覧表!L45,"00"))</f>
        <v/>
      </c>
      <c r="S44" s="17" t="str">
        <f>IF(一覧表!G45="","","0")</f>
        <v/>
      </c>
      <c r="T44" s="17" t="str">
        <f>IF(一覧表!G45="","","2")</f>
        <v/>
      </c>
      <c r="U44" s="17" t="str">
        <f>IF(一覧表!M45="","",VLOOKUP(一覧表!M45,競技csv!$A:$O,MATCH("競技コード",競技csv!$1:$1,0),0))</f>
        <v/>
      </c>
      <c r="V44" s="17" t="str" cm="1">
        <f t="array" ref="V44">IF(一覧表!P45="","",一覧表!P45&amp;".")&amp;_xlfn.IFS(一覧表!Q45="","",VLOOKUP(U44,競技csv!$B:$O,2,0)&lt;=31,TEXT(一覧表!Q45,"00")&amp;".",TRUE,TEXT(一覧表!Q45,"00")&amp;"m")&amp;IF(一覧表!R45="","",TEXT(一覧表!R45,"00"))</f>
        <v/>
      </c>
      <c r="W44" s="17" t="str">
        <f>IF(一覧表!M45="","","0")</f>
        <v/>
      </c>
      <c r="X44" s="17" t="str">
        <f>IF(一覧表!M45="","","2")</f>
        <v/>
      </c>
      <c r="Y44" s="17" t="str">
        <f>IF(一覧表!S45="","",VLOOKUP("共通"&amp;一覧表!C45&amp;"子4X100mR",競技csv!A:O,MATCH("競技コード",競技csv!$1:$1,0),0))</f>
        <v/>
      </c>
      <c r="Z44" s="17" t="str">
        <f>IF(一覧表!T45="","",一覧表!T45&amp;".")&amp;IF(一覧表!U45="","",TEXT(一覧表!U45,"00")&amp;".")&amp;IF(一覧表!V45="","",TEXT(一覧表!V45,"00"))</f>
        <v/>
      </c>
      <c r="AA44" s="17" t="str">
        <f>IF(一覧表!S45="","","0")</f>
        <v/>
      </c>
      <c r="AB44" s="17" t="str">
        <f>IF(一覧表!S45="","","2")</f>
        <v/>
      </c>
    </row>
    <row r="45" spans="1:28" x14ac:dyDescent="0.45">
      <c r="A45" s="17" t="str">
        <f>IF(一覧表!D46="","",IF(一覧表!C46="男",10000+一覧表!D46,20000+一覧表!D46))</f>
        <v/>
      </c>
      <c r="B45" s="17" t="str">
        <f ca="1">IF(一覧表!D46="","",VLOOKUP(VLOOKUP(一覧表!D46,INDIRECT(一覧表!C46&amp;"選手データ貼り付け!A:O"),MATCH("所属",INDIRECT(一覧表!C46&amp;"選手データ貼り付け!1:1"),0),0)&amp;"中",所属csv!$A:$H,MATCH("所属コード",所属csv!$1:$1,0),0))</f>
        <v/>
      </c>
      <c r="C45" s="17"/>
      <c r="D45" s="17"/>
      <c r="E45" s="17" t="str">
        <f>IF(一覧表!D46="","",一覧表!D46)</f>
        <v/>
      </c>
      <c r="F45" s="17" t="str">
        <f ca="1">IF(一覧表!E46="","",一覧表!E46)</f>
        <v/>
      </c>
      <c r="G45" s="17" t="str">
        <f ca="1">IF(一覧表!D46="","",VLOOKUP(一覧表!D46,INDIRECT(一覧表!C46&amp;"選手データ貼り付け!A:O"),MATCH("ﾌﾘｶﾞﾅ(姓)",INDIRECT(一覧表!C46&amp;"選手データ貼り付け!1:1"),0),0)&amp;" "&amp;VLOOKUP(一覧表!D46,INDIRECT(一覧表!C46&amp;"選手データ貼り付け!A:O"),MATCH("ﾌﾘｶﾞﾅ(名)",INDIRECT(一覧表!C46&amp;"選手データ貼り付け!1:1"),0),0))</f>
        <v/>
      </c>
      <c r="H45" s="17" t="str">
        <f ca="1">IF(一覧表!E46="","",一覧表!E46)</f>
        <v/>
      </c>
      <c r="I45" s="17" t="str">
        <f ca="1">IF(一覧表!D46="","",VLOOKUP(一覧表!D46,INDIRECT(一覧表!C46&amp;"選手データ貼り付け!A:O"),MATCH("FAMILY NAME",INDIRECT(一覧表!C46&amp;"選手データ貼り付け!1:1"),0),0)&amp;" "&amp;VLOOKUP(一覧表!D46,INDIRECT(一覧表!C46&amp;"選手データ貼り付け!A:O"),MATCH("Firstname",INDIRECT(一覧表!C46&amp;"選手データ貼り付け!1:1"),0),0))</f>
        <v/>
      </c>
      <c r="J45" s="17" t="str">
        <f>IF(一覧表!D46="","","JPN")</f>
        <v/>
      </c>
      <c r="K45" s="17" t="str">
        <f>IF(一覧表!D46="","",IF(一覧表!C46="男",1,2))</f>
        <v/>
      </c>
      <c r="L45" s="17" t="str">
        <f>IF(一覧表!D46="","",一覧表!F46)</f>
        <v/>
      </c>
      <c r="M45" s="17" t="str">
        <f ca="1">IF(一覧表!D46="","",LEFT(VLOOKUP(一覧表!D46,INDIRECT(一覧表!C46&amp;"選手データ貼り付け!A:O"),MATCH("Birthday",INDIRECT(一覧表!C46&amp;"選手データ貼り付け!1:1"),0),0),4))</f>
        <v/>
      </c>
      <c r="N45" s="17" t="str">
        <f>IF(一覧表!D46="","","0")</f>
        <v/>
      </c>
      <c r="O45" s="17" t="str">
        <f>IF(一覧表!D46="","","千葉")</f>
        <v/>
      </c>
      <c r="P45" s="17"/>
      <c r="Q45" s="17" t="str">
        <f>IF(一覧表!G46="","",VLOOKUP(一覧表!G46,競技csv!$A:$O,MATCH("競技コード",競技csv!$1:$1,0),0))</f>
        <v/>
      </c>
      <c r="R45" s="17" t="str" cm="1">
        <f t="array" ref="R45">IF(一覧表!J46="","",一覧表!J46&amp;".")&amp;_xlfn.IFS(一覧表!K46="","",VLOOKUP(Q45,競技csv!$B:$O,2,0)&lt;=31,TEXT(一覧表!K46,"00")&amp;".",TRUE,TEXT(一覧表!K46,"00")&amp;"m")&amp;IF(一覧表!L46="","",TEXT(一覧表!L46,"00"))</f>
        <v/>
      </c>
      <c r="S45" s="17" t="str">
        <f>IF(一覧表!G46="","","0")</f>
        <v/>
      </c>
      <c r="T45" s="17" t="str">
        <f>IF(一覧表!G46="","","2")</f>
        <v/>
      </c>
      <c r="U45" s="17" t="str">
        <f>IF(一覧表!M46="","",VLOOKUP(一覧表!M46,競技csv!$A:$O,MATCH("競技コード",競技csv!$1:$1,0),0))</f>
        <v/>
      </c>
      <c r="V45" s="17" t="str" cm="1">
        <f t="array" ref="V45">IF(一覧表!P46="","",一覧表!P46&amp;".")&amp;_xlfn.IFS(一覧表!Q46="","",VLOOKUP(U45,競技csv!$B:$O,2,0)&lt;=31,TEXT(一覧表!Q46,"00")&amp;".",TRUE,TEXT(一覧表!Q46,"00")&amp;"m")&amp;IF(一覧表!R46="","",TEXT(一覧表!R46,"00"))</f>
        <v/>
      </c>
      <c r="W45" s="17" t="str">
        <f>IF(一覧表!M46="","","0")</f>
        <v/>
      </c>
      <c r="X45" s="17" t="str">
        <f>IF(一覧表!M46="","","2")</f>
        <v/>
      </c>
      <c r="Y45" s="17" t="str">
        <f>IF(一覧表!S46="","",VLOOKUP("共通"&amp;一覧表!C46&amp;"子4X100mR",競技csv!A:O,MATCH("競技コード",競技csv!$1:$1,0),0))</f>
        <v/>
      </c>
      <c r="Z45" s="17" t="str">
        <f>IF(一覧表!T46="","",一覧表!T46&amp;".")&amp;IF(一覧表!U46="","",TEXT(一覧表!U46,"00")&amp;".")&amp;IF(一覧表!V46="","",TEXT(一覧表!V46,"00"))</f>
        <v/>
      </c>
      <c r="AA45" s="17" t="str">
        <f>IF(一覧表!S46="","","0")</f>
        <v/>
      </c>
      <c r="AB45" s="17" t="str">
        <f>IF(一覧表!S46="","","2")</f>
        <v/>
      </c>
    </row>
    <row r="46" spans="1:28" x14ac:dyDescent="0.45">
      <c r="A46" s="17" t="str">
        <f>IF(一覧表!D47="","",IF(一覧表!C47="男",10000+一覧表!D47,20000+一覧表!D47))</f>
        <v/>
      </c>
      <c r="B46" s="17" t="str">
        <f ca="1">IF(一覧表!D47="","",VLOOKUP(VLOOKUP(一覧表!D47,INDIRECT(一覧表!C47&amp;"選手データ貼り付け!A:O"),MATCH("所属",INDIRECT(一覧表!C47&amp;"選手データ貼り付け!1:1"),0),0)&amp;"中",所属csv!$A:$H,MATCH("所属コード",所属csv!$1:$1,0),0))</f>
        <v/>
      </c>
      <c r="C46" s="17"/>
      <c r="D46" s="17"/>
      <c r="E46" s="17" t="str">
        <f>IF(一覧表!D47="","",一覧表!D47)</f>
        <v/>
      </c>
      <c r="F46" s="17" t="str">
        <f ca="1">IF(一覧表!E47="","",一覧表!E47)</f>
        <v/>
      </c>
      <c r="G46" s="17" t="str">
        <f ca="1">IF(一覧表!D47="","",VLOOKUP(一覧表!D47,INDIRECT(一覧表!C47&amp;"選手データ貼り付け!A:O"),MATCH("ﾌﾘｶﾞﾅ(姓)",INDIRECT(一覧表!C47&amp;"選手データ貼り付け!1:1"),0),0)&amp;" "&amp;VLOOKUP(一覧表!D47,INDIRECT(一覧表!C47&amp;"選手データ貼り付け!A:O"),MATCH("ﾌﾘｶﾞﾅ(名)",INDIRECT(一覧表!C47&amp;"選手データ貼り付け!1:1"),0),0))</f>
        <v/>
      </c>
      <c r="H46" s="17" t="str">
        <f ca="1">IF(一覧表!E47="","",一覧表!E47)</f>
        <v/>
      </c>
      <c r="I46" s="17" t="str">
        <f ca="1">IF(一覧表!D47="","",VLOOKUP(一覧表!D47,INDIRECT(一覧表!C47&amp;"選手データ貼り付け!A:O"),MATCH("FAMILY NAME",INDIRECT(一覧表!C47&amp;"選手データ貼り付け!1:1"),0),0)&amp;" "&amp;VLOOKUP(一覧表!D47,INDIRECT(一覧表!C47&amp;"選手データ貼り付け!A:O"),MATCH("Firstname",INDIRECT(一覧表!C47&amp;"選手データ貼り付け!1:1"),0),0))</f>
        <v/>
      </c>
      <c r="J46" s="17" t="str">
        <f>IF(一覧表!D47="","","JPN")</f>
        <v/>
      </c>
      <c r="K46" s="17" t="str">
        <f>IF(一覧表!D47="","",IF(一覧表!C47="男",1,2))</f>
        <v/>
      </c>
      <c r="L46" s="17" t="str">
        <f>IF(一覧表!D47="","",一覧表!F47)</f>
        <v/>
      </c>
      <c r="M46" s="17" t="str">
        <f ca="1">IF(一覧表!D47="","",LEFT(VLOOKUP(一覧表!D47,INDIRECT(一覧表!C47&amp;"選手データ貼り付け!A:O"),MATCH("Birthday",INDIRECT(一覧表!C47&amp;"選手データ貼り付け!1:1"),0),0),4))</f>
        <v/>
      </c>
      <c r="N46" s="17" t="str">
        <f>IF(一覧表!D47="","","0")</f>
        <v/>
      </c>
      <c r="O46" s="17" t="str">
        <f>IF(一覧表!D47="","","千葉")</f>
        <v/>
      </c>
      <c r="P46" s="17"/>
      <c r="Q46" s="17" t="str">
        <f>IF(一覧表!G47="","",VLOOKUP(一覧表!G47,競技csv!$A:$O,MATCH("競技コード",競技csv!$1:$1,0),0))</f>
        <v/>
      </c>
      <c r="R46" s="17" t="str" cm="1">
        <f t="array" ref="R46">IF(一覧表!J47="","",一覧表!J47&amp;".")&amp;_xlfn.IFS(一覧表!K47="","",VLOOKUP(Q46,競技csv!$B:$O,2,0)&lt;=31,TEXT(一覧表!K47,"00")&amp;".",TRUE,TEXT(一覧表!K47,"00")&amp;"m")&amp;IF(一覧表!L47="","",TEXT(一覧表!L47,"00"))</f>
        <v/>
      </c>
      <c r="S46" s="17" t="str">
        <f>IF(一覧表!G47="","","0")</f>
        <v/>
      </c>
      <c r="T46" s="17" t="str">
        <f>IF(一覧表!G47="","","2")</f>
        <v/>
      </c>
      <c r="U46" s="17" t="str">
        <f>IF(一覧表!M47="","",VLOOKUP(一覧表!M47,競技csv!$A:$O,MATCH("競技コード",競技csv!$1:$1,0),0))</f>
        <v/>
      </c>
      <c r="V46" s="17" t="str" cm="1">
        <f t="array" ref="V46">IF(一覧表!P47="","",一覧表!P47&amp;".")&amp;_xlfn.IFS(一覧表!Q47="","",VLOOKUP(U46,競技csv!$B:$O,2,0)&lt;=31,TEXT(一覧表!Q47,"00")&amp;".",TRUE,TEXT(一覧表!Q47,"00")&amp;"m")&amp;IF(一覧表!R47="","",TEXT(一覧表!R47,"00"))</f>
        <v/>
      </c>
      <c r="W46" s="17" t="str">
        <f>IF(一覧表!M47="","","0")</f>
        <v/>
      </c>
      <c r="X46" s="17" t="str">
        <f>IF(一覧表!M47="","","2")</f>
        <v/>
      </c>
      <c r="Y46" s="17" t="str">
        <f>IF(一覧表!S47="","",VLOOKUP("共通"&amp;一覧表!C47&amp;"子4X100mR",競技csv!A:O,MATCH("競技コード",競技csv!$1:$1,0),0))</f>
        <v/>
      </c>
      <c r="Z46" s="17" t="str">
        <f>IF(一覧表!T47="","",一覧表!T47&amp;".")&amp;IF(一覧表!U47="","",TEXT(一覧表!U47,"00")&amp;".")&amp;IF(一覧表!V47="","",TEXT(一覧表!V47,"00"))</f>
        <v/>
      </c>
      <c r="AA46" s="17" t="str">
        <f>IF(一覧表!S47="","","0")</f>
        <v/>
      </c>
      <c r="AB46" s="17" t="str">
        <f>IF(一覧表!S47="","","2")</f>
        <v/>
      </c>
    </row>
    <row r="47" spans="1:28" x14ac:dyDescent="0.45">
      <c r="A47" s="17" t="str">
        <f>IF(一覧表!D48="","",IF(一覧表!C48="男",10000+一覧表!D48,20000+一覧表!D48))</f>
        <v/>
      </c>
      <c r="B47" s="17" t="str">
        <f ca="1">IF(一覧表!D48="","",VLOOKUP(VLOOKUP(一覧表!D48,INDIRECT(一覧表!C48&amp;"選手データ貼り付け!A:O"),MATCH("所属",INDIRECT(一覧表!C48&amp;"選手データ貼り付け!1:1"),0),0)&amp;"中",所属csv!$A:$H,MATCH("所属コード",所属csv!$1:$1,0),0))</f>
        <v/>
      </c>
      <c r="C47" s="17"/>
      <c r="D47" s="17"/>
      <c r="E47" s="17" t="str">
        <f>IF(一覧表!D48="","",一覧表!D48)</f>
        <v/>
      </c>
      <c r="F47" s="17" t="str">
        <f ca="1">IF(一覧表!E48="","",一覧表!E48)</f>
        <v/>
      </c>
      <c r="G47" s="17" t="str">
        <f ca="1">IF(一覧表!D48="","",VLOOKUP(一覧表!D48,INDIRECT(一覧表!C48&amp;"選手データ貼り付け!A:O"),MATCH("ﾌﾘｶﾞﾅ(姓)",INDIRECT(一覧表!C48&amp;"選手データ貼り付け!1:1"),0),0)&amp;" "&amp;VLOOKUP(一覧表!D48,INDIRECT(一覧表!C48&amp;"選手データ貼り付け!A:O"),MATCH("ﾌﾘｶﾞﾅ(名)",INDIRECT(一覧表!C48&amp;"選手データ貼り付け!1:1"),0),0))</f>
        <v/>
      </c>
      <c r="H47" s="17" t="str">
        <f ca="1">IF(一覧表!E48="","",一覧表!E48)</f>
        <v/>
      </c>
      <c r="I47" s="17" t="str">
        <f ca="1">IF(一覧表!D48="","",VLOOKUP(一覧表!D48,INDIRECT(一覧表!C48&amp;"選手データ貼り付け!A:O"),MATCH("FAMILY NAME",INDIRECT(一覧表!C48&amp;"選手データ貼り付け!1:1"),0),0)&amp;" "&amp;VLOOKUP(一覧表!D48,INDIRECT(一覧表!C48&amp;"選手データ貼り付け!A:O"),MATCH("Firstname",INDIRECT(一覧表!C48&amp;"選手データ貼り付け!1:1"),0),0))</f>
        <v/>
      </c>
      <c r="J47" s="17" t="str">
        <f>IF(一覧表!D48="","","JPN")</f>
        <v/>
      </c>
      <c r="K47" s="17" t="str">
        <f>IF(一覧表!D48="","",IF(一覧表!C48="男",1,2))</f>
        <v/>
      </c>
      <c r="L47" s="17" t="str">
        <f>IF(一覧表!D48="","",一覧表!F48)</f>
        <v/>
      </c>
      <c r="M47" s="17" t="str">
        <f ca="1">IF(一覧表!D48="","",LEFT(VLOOKUP(一覧表!D48,INDIRECT(一覧表!C48&amp;"選手データ貼り付け!A:O"),MATCH("Birthday",INDIRECT(一覧表!C48&amp;"選手データ貼り付け!1:1"),0),0),4))</f>
        <v/>
      </c>
      <c r="N47" s="17" t="str">
        <f>IF(一覧表!D48="","","0")</f>
        <v/>
      </c>
      <c r="O47" s="17" t="str">
        <f>IF(一覧表!D48="","","千葉")</f>
        <v/>
      </c>
      <c r="P47" s="17"/>
      <c r="Q47" s="17" t="str">
        <f>IF(一覧表!G48="","",VLOOKUP(一覧表!G48,競技csv!$A:$O,MATCH("競技コード",競技csv!$1:$1,0),0))</f>
        <v/>
      </c>
      <c r="R47" s="17" t="str" cm="1">
        <f t="array" ref="R47">IF(一覧表!J48="","",一覧表!J48&amp;".")&amp;_xlfn.IFS(一覧表!K48="","",VLOOKUP(Q47,競技csv!$B:$O,2,0)&lt;=31,TEXT(一覧表!K48,"00")&amp;".",TRUE,TEXT(一覧表!K48,"00")&amp;"m")&amp;IF(一覧表!L48="","",TEXT(一覧表!L48,"00"))</f>
        <v/>
      </c>
      <c r="S47" s="17" t="str">
        <f>IF(一覧表!G48="","","0")</f>
        <v/>
      </c>
      <c r="T47" s="17" t="str">
        <f>IF(一覧表!G48="","","2")</f>
        <v/>
      </c>
      <c r="U47" s="17" t="str">
        <f>IF(一覧表!M48="","",VLOOKUP(一覧表!M48,競技csv!$A:$O,MATCH("競技コード",競技csv!$1:$1,0),0))</f>
        <v/>
      </c>
      <c r="V47" s="17" t="str" cm="1">
        <f t="array" ref="V47">IF(一覧表!P48="","",一覧表!P48&amp;".")&amp;_xlfn.IFS(一覧表!Q48="","",VLOOKUP(U47,競技csv!$B:$O,2,0)&lt;=31,TEXT(一覧表!Q48,"00")&amp;".",TRUE,TEXT(一覧表!Q48,"00")&amp;"m")&amp;IF(一覧表!R48="","",TEXT(一覧表!R48,"00"))</f>
        <v/>
      </c>
      <c r="W47" s="17" t="str">
        <f>IF(一覧表!M48="","","0")</f>
        <v/>
      </c>
      <c r="X47" s="17" t="str">
        <f>IF(一覧表!M48="","","2")</f>
        <v/>
      </c>
      <c r="Y47" s="17" t="str">
        <f>IF(一覧表!S48="","",VLOOKUP("共通"&amp;一覧表!C48&amp;"子4X100mR",競技csv!A:O,MATCH("競技コード",競技csv!$1:$1,0),0))</f>
        <v/>
      </c>
      <c r="Z47" s="17" t="str">
        <f>IF(一覧表!T48="","",一覧表!T48&amp;".")&amp;IF(一覧表!U48="","",TEXT(一覧表!U48,"00")&amp;".")&amp;IF(一覧表!V48="","",TEXT(一覧表!V48,"00"))</f>
        <v/>
      </c>
      <c r="AA47" s="17" t="str">
        <f>IF(一覧表!S48="","","0")</f>
        <v/>
      </c>
      <c r="AB47" s="17" t="str">
        <f>IF(一覧表!S48="","","2")</f>
        <v/>
      </c>
    </row>
    <row r="48" spans="1:28" x14ac:dyDescent="0.45">
      <c r="A48" s="17" t="str">
        <f>IF(一覧表!D49="","",IF(一覧表!C49="男",10000+一覧表!D49,20000+一覧表!D49))</f>
        <v/>
      </c>
      <c r="B48" s="17" t="str">
        <f ca="1">IF(一覧表!D49="","",VLOOKUP(VLOOKUP(一覧表!D49,INDIRECT(一覧表!C49&amp;"選手データ貼り付け!A:O"),MATCH("所属",INDIRECT(一覧表!C49&amp;"選手データ貼り付け!1:1"),0),0)&amp;"中",所属csv!$A:$H,MATCH("所属コード",所属csv!$1:$1,0),0))</f>
        <v/>
      </c>
      <c r="C48" s="17"/>
      <c r="D48" s="17"/>
      <c r="E48" s="17" t="str">
        <f>IF(一覧表!D49="","",一覧表!D49)</f>
        <v/>
      </c>
      <c r="F48" s="17" t="str">
        <f ca="1">IF(一覧表!E49="","",一覧表!E49)</f>
        <v/>
      </c>
      <c r="G48" s="17" t="str">
        <f ca="1">IF(一覧表!D49="","",VLOOKUP(一覧表!D49,INDIRECT(一覧表!C49&amp;"選手データ貼り付け!A:O"),MATCH("ﾌﾘｶﾞﾅ(姓)",INDIRECT(一覧表!C49&amp;"選手データ貼り付け!1:1"),0),0)&amp;" "&amp;VLOOKUP(一覧表!D49,INDIRECT(一覧表!C49&amp;"選手データ貼り付け!A:O"),MATCH("ﾌﾘｶﾞﾅ(名)",INDIRECT(一覧表!C49&amp;"選手データ貼り付け!1:1"),0),0))</f>
        <v/>
      </c>
      <c r="H48" s="17" t="str">
        <f ca="1">IF(一覧表!E49="","",一覧表!E49)</f>
        <v/>
      </c>
      <c r="I48" s="17" t="str">
        <f ca="1">IF(一覧表!D49="","",VLOOKUP(一覧表!D49,INDIRECT(一覧表!C49&amp;"選手データ貼り付け!A:O"),MATCH("FAMILY NAME",INDIRECT(一覧表!C49&amp;"選手データ貼り付け!1:1"),0),0)&amp;" "&amp;VLOOKUP(一覧表!D49,INDIRECT(一覧表!C49&amp;"選手データ貼り付け!A:O"),MATCH("Firstname",INDIRECT(一覧表!C49&amp;"選手データ貼り付け!1:1"),0),0))</f>
        <v/>
      </c>
      <c r="J48" s="17" t="str">
        <f>IF(一覧表!D49="","","JPN")</f>
        <v/>
      </c>
      <c r="K48" s="17" t="str">
        <f>IF(一覧表!D49="","",IF(一覧表!C49="男",1,2))</f>
        <v/>
      </c>
      <c r="L48" s="17" t="str">
        <f>IF(一覧表!D49="","",一覧表!F49)</f>
        <v/>
      </c>
      <c r="M48" s="17" t="str">
        <f ca="1">IF(一覧表!D49="","",LEFT(VLOOKUP(一覧表!D49,INDIRECT(一覧表!C49&amp;"選手データ貼り付け!A:O"),MATCH("Birthday",INDIRECT(一覧表!C49&amp;"選手データ貼り付け!1:1"),0),0),4))</f>
        <v/>
      </c>
      <c r="N48" s="17" t="str">
        <f>IF(一覧表!D49="","","0")</f>
        <v/>
      </c>
      <c r="O48" s="17" t="str">
        <f>IF(一覧表!D49="","","千葉")</f>
        <v/>
      </c>
      <c r="P48" s="17"/>
      <c r="Q48" s="17" t="str">
        <f>IF(一覧表!G49="","",VLOOKUP(一覧表!G49,競技csv!$A:$O,MATCH("競技コード",競技csv!$1:$1,0),0))</f>
        <v/>
      </c>
      <c r="R48" s="17" t="str" cm="1">
        <f t="array" ref="R48">IF(一覧表!J49="","",一覧表!J49&amp;".")&amp;_xlfn.IFS(一覧表!K49="","",VLOOKUP(Q48,競技csv!$B:$O,2,0)&lt;=31,TEXT(一覧表!K49,"00")&amp;".",TRUE,TEXT(一覧表!K49,"00")&amp;"m")&amp;IF(一覧表!L49="","",TEXT(一覧表!L49,"00"))</f>
        <v/>
      </c>
      <c r="S48" s="17" t="str">
        <f>IF(一覧表!G49="","","0")</f>
        <v/>
      </c>
      <c r="T48" s="17" t="str">
        <f>IF(一覧表!G49="","","2")</f>
        <v/>
      </c>
      <c r="U48" s="17" t="str">
        <f>IF(一覧表!M49="","",VLOOKUP(一覧表!M49,競技csv!$A:$O,MATCH("競技コード",競技csv!$1:$1,0),0))</f>
        <v/>
      </c>
      <c r="V48" s="17" t="str" cm="1">
        <f t="array" ref="V48">IF(一覧表!P49="","",一覧表!P49&amp;".")&amp;_xlfn.IFS(一覧表!Q49="","",VLOOKUP(U48,競技csv!$B:$O,2,0)&lt;=31,TEXT(一覧表!Q49,"00")&amp;".",TRUE,TEXT(一覧表!Q49,"00")&amp;"m")&amp;IF(一覧表!R49="","",TEXT(一覧表!R49,"00"))</f>
        <v/>
      </c>
      <c r="W48" s="17" t="str">
        <f>IF(一覧表!M49="","","0")</f>
        <v/>
      </c>
      <c r="X48" s="17" t="str">
        <f>IF(一覧表!M49="","","2")</f>
        <v/>
      </c>
      <c r="Y48" s="17" t="str">
        <f>IF(一覧表!S49="","",VLOOKUP("共通"&amp;一覧表!C49&amp;"子4X100mR",競技csv!A:O,MATCH("競技コード",競技csv!$1:$1,0),0))</f>
        <v/>
      </c>
      <c r="Z48" s="17" t="str">
        <f>IF(一覧表!T49="","",一覧表!T49&amp;".")&amp;IF(一覧表!U49="","",TEXT(一覧表!U49,"00")&amp;".")&amp;IF(一覧表!V49="","",TEXT(一覧表!V49,"00"))</f>
        <v/>
      </c>
      <c r="AA48" s="17" t="str">
        <f>IF(一覧表!S49="","","0")</f>
        <v/>
      </c>
      <c r="AB48" s="17" t="str">
        <f>IF(一覧表!S49="","","2")</f>
        <v/>
      </c>
    </row>
    <row r="49" spans="1:28" x14ac:dyDescent="0.45">
      <c r="A49" s="17" t="str">
        <f>IF(一覧表!D50="","",IF(一覧表!C50="男",10000+一覧表!D50,20000+一覧表!D50))</f>
        <v/>
      </c>
      <c r="B49" s="17" t="str">
        <f ca="1">IF(一覧表!D50="","",VLOOKUP(VLOOKUP(一覧表!D50,INDIRECT(一覧表!C50&amp;"選手データ貼り付け!A:O"),MATCH("所属",INDIRECT(一覧表!C50&amp;"選手データ貼り付け!1:1"),0),0)&amp;"中",所属csv!$A:$H,MATCH("所属コード",所属csv!$1:$1,0),0))</f>
        <v/>
      </c>
      <c r="C49" s="17"/>
      <c r="D49" s="17"/>
      <c r="E49" s="17" t="str">
        <f>IF(一覧表!D50="","",一覧表!D50)</f>
        <v/>
      </c>
      <c r="F49" s="17" t="str">
        <f ca="1">IF(一覧表!E50="","",一覧表!E50)</f>
        <v/>
      </c>
      <c r="G49" s="17" t="str">
        <f ca="1">IF(一覧表!D50="","",VLOOKUP(一覧表!D50,INDIRECT(一覧表!C50&amp;"選手データ貼り付け!A:O"),MATCH("ﾌﾘｶﾞﾅ(姓)",INDIRECT(一覧表!C50&amp;"選手データ貼り付け!1:1"),0),0)&amp;" "&amp;VLOOKUP(一覧表!D50,INDIRECT(一覧表!C50&amp;"選手データ貼り付け!A:O"),MATCH("ﾌﾘｶﾞﾅ(名)",INDIRECT(一覧表!C50&amp;"選手データ貼り付け!1:1"),0),0))</f>
        <v/>
      </c>
      <c r="H49" s="17" t="str">
        <f ca="1">IF(一覧表!E50="","",一覧表!E50)</f>
        <v/>
      </c>
      <c r="I49" s="17" t="str">
        <f ca="1">IF(一覧表!D50="","",VLOOKUP(一覧表!D50,INDIRECT(一覧表!C50&amp;"選手データ貼り付け!A:O"),MATCH("FAMILY NAME",INDIRECT(一覧表!C50&amp;"選手データ貼り付け!1:1"),0),0)&amp;" "&amp;VLOOKUP(一覧表!D50,INDIRECT(一覧表!C50&amp;"選手データ貼り付け!A:O"),MATCH("Firstname",INDIRECT(一覧表!C50&amp;"選手データ貼り付け!1:1"),0),0))</f>
        <v/>
      </c>
      <c r="J49" s="17" t="str">
        <f>IF(一覧表!D50="","","JPN")</f>
        <v/>
      </c>
      <c r="K49" s="17" t="str">
        <f>IF(一覧表!D50="","",IF(一覧表!C50="男",1,2))</f>
        <v/>
      </c>
      <c r="L49" s="17" t="str">
        <f>IF(一覧表!D50="","",一覧表!F50)</f>
        <v/>
      </c>
      <c r="M49" s="17" t="str">
        <f ca="1">IF(一覧表!D50="","",LEFT(VLOOKUP(一覧表!D50,INDIRECT(一覧表!C50&amp;"選手データ貼り付け!A:O"),MATCH("Birthday",INDIRECT(一覧表!C50&amp;"選手データ貼り付け!1:1"),0),0),4))</f>
        <v/>
      </c>
      <c r="N49" s="17" t="str">
        <f>IF(一覧表!D50="","","0")</f>
        <v/>
      </c>
      <c r="O49" s="17" t="str">
        <f>IF(一覧表!D50="","","千葉")</f>
        <v/>
      </c>
      <c r="P49" s="17"/>
      <c r="Q49" s="17" t="str">
        <f>IF(一覧表!G50="","",VLOOKUP(一覧表!G50,競技csv!$A:$O,MATCH("競技コード",競技csv!$1:$1,0),0))</f>
        <v/>
      </c>
      <c r="R49" s="17" t="str" cm="1">
        <f t="array" ref="R49">IF(一覧表!J50="","",一覧表!J50&amp;".")&amp;_xlfn.IFS(一覧表!K50="","",VLOOKUP(Q49,競技csv!$B:$O,2,0)&lt;=31,TEXT(一覧表!K50,"00")&amp;".",TRUE,TEXT(一覧表!K50,"00")&amp;"m")&amp;IF(一覧表!L50="","",TEXT(一覧表!L50,"00"))</f>
        <v/>
      </c>
      <c r="S49" s="17" t="str">
        <f>IF(一覧表!G50="","","0")</f>
        <v/>
      </c>
      <c r="T49" s="17" t="str">
        <f>IF(一覧表!G50="","","2")</f>
        <v/>
      </c>
      <c r="U49" s="17" t="str">
        <f>IF(一覧表!M50="","",VLOOKUP(一覧表!M50,競技csv!$A:$O,MATCH("競技コード",競技csv!$1:$1,0),0))</f>
        <v/>
      </c>
      <c r="V49" s="17" t="str" cm="1">
        <f t="array" ref="V49">IF(一覧表!P50="","",一覧表!P50&amp;".")&amp;_xlfn.IFS(一覧表!Q50="","",VLOOKUP(U49,競技csv!$B:$O,2,0)&lt;=31,TEXT(一覧表!Q50,"00")&amp;".",TRUE,TEXT(一覧表!Q50,"00")&amp;"m")&amp;IF(一覧表!R50="","",TEXT(一覧表!R50,"00"))</f>
        <v/>
      </c>
      <c r="W49" s="17" t="str">
        <f>IF(一覧表!M50="","","0")</f>
        <v/>
      </c>
      <c r="X49" s="17" t="str">
        <f>IF(一覧表!M50="","","2")</f>
        <v/>
      </c>
      <c r="Y49" s="17" t="str">
        <f>IF(一覧表!S50="","",VLOOKUP("共通"&amp;一覧表!C50&amp;"子4X100mR",競技csv!A:O,MATCH("競技コード",競技csv!$1:$1,0),0))</f>
        <v/>
      </c>
      <c r="Z49" s="17" t="str">
        <f>IF(一覧表!T50="","",一覧表!T50&amp;".")&amp;IF(一覧表!U50="","",TEXT(一覧表!U50,"00")&amp;".")&amp;IF(一覧表!V50="","",TEXT(一覧表!V50,"00"))</f>
        <v/>
      </c>
      <c r="AA49" s="17" t="str">
        <f>IF(一覧表!S50="","","0")</f>
        <v/>
      </c>
      <c r="AB49" s="17" t="str">
        <f>IF(一覧表!S50="","","2")</f>
        <v/>
      </c>
    </row>
    <row r="50" spans="1:28" x14ac:dyDescent="0.45">
      <c r="A50" s="17" t="str">
        <f>IF(一覧表!D51="","",IF(一覧表!C51="男",10000+一覧表!D51,20000+一覧表!D51))</f>
        <v/>
      </c>
      <c r="B50" s="17" t="str">
        <f ca="1">IF(一覧表!D51="","",VLOOKUP(VLOOKUP(一覧表!D51,INDIRECT(一覧表!C51&amp;"選手データ貼り付け!A:O"),MATCH("所属",INDIRECT(一覧表!C51&amp;"選手データ貼り付け!1:1"),0),0)&amp;"中",所属csv!$A:$H,MATCH("所属コード",所属csv!$1:$1,0),0))</f>
        <v/>
      </c>
      <c r="C50" s="17"/>
      <c r="D50" s="17"/>
      <c r="E50" s="17" t="str">
        <f>IF(一覧表!D51="","",一覧表!D51)</f>
        <v/>
      </c>
      <c r="F50" s="17" t="str">
        <f ca="1">IF(一覧表!E51="","",一覧表!E51)</f>
        <v/>
      </c>
      <c r="G50" s="17" t="str">
        <f ca="1">IF(一覧表!D51="","",VLOOKUP(一覧表!D51,INDIRECT(一覧表!C51&amp;"選手データ貼り付け!A:O"),MATCH("ﾌﾘｶﾞﾅ(姓)",INDIRECT(一覧表!C51&amp;"選手データ貼り付け!1:1"),0),0)&amp;" "&amp;VLOOKUP(一覧表!D51,INDIRECT(一覧表!C51&amp;"選手データ貼り付け!A:O"),MATCH("ﾌﾘｶﾞﾅ(名)",INDIRECT(一覧表!C51&amp;"選手データ貼り付け!1:1"),0),0))</f>
        <v/>
      </c>
      <c r="H50" s="17" t="str">
        <f ca="1">IF(一覧表!E51="","",一覧表!E51)</f>
        <v/>
      </c>
      <c r="I50" s="17" t="str">
        <f ca="1">IF(一覧表!D51="","",VLOOKUP(一覧表!D51,INDIRECT(一覧表!C51&amp;"選手データ貼り付け!A:O"),MATCH("FAMILY NAME",INDIRECT(一覧表!C51&amp;"選手データ貼り付け!1:1"),0),0)&amp;" "&amp;VLOOKUP(一覧表!D51,INDIRECT(一覧表!C51&amp;"選手データ貼り付け!A:O"),MATCH("Firstname",INDIRECT(一覧表!C51&amp;"選手データ貼り付け!1:1"),0),0))</f>
        <v/>
      </c>
      <c r="J50" s="17" t="str">
        <f>IF(一覧表!D51="","","JPN")</f>
        <v/>
      </c>
      <c r="K50" s="17" t="str">
        <f>IF(一覧表!D51="","",IF(一覧表!C51="男",1,2))</f>
        <v/>
      </c>
      <c r="L50" s="17" t="str">
        <f>IF(一覧表!D51="","",一覧表!F51)</f>
        <v/>
      </c>
      <c r="M50" s="17" t="str">
        <f ca="1">IF(一覧表!D51="","",LEFT(VLOOKUP(一覧表!D51,INDIRECT(一覧表!C51&amp;"選手データ貼り付け!A:O"),MATCH("Birthday",INDIRECT(一覧表!C51&amp;"選手データ貼り付け!1:1"),0),0),4))</f>
        <v/>
      </c>
      <c r="N50" s="17" t="str">
        <f>IF(一覧表!D51="","","0")</f>
        <v/>
      </c>
      <c r="O50" s="17" t="str">
        <f>IF(一覧表!D51="","","千葉")</f>
        <v/>
      </c>
      <c r="P50" s="17"/>
      <c r="Q50" s="17" t="str">
        <f>IF(一覧表!G51="","",VLOOKUP(一覧表!G51,競技csv!$A:$O,MATCH("競技コード",競技csv!$1:$1,0),0))</f>
        <v/>
      </c>
      <c r="R50" s="17" t="str" cm="1">
        <f t="array" ref="R50">IF(一覧表!J51="","",一覧表!J51&amp;".")&amp;_xlfn.IFS(一覧表!K51="","",VLOOKUP(Q50,競技csv!$B:$O,2,0)&lt;=31,TEXT(一覧表!K51,"00")&amp;".",TRUE,TEXT(一覧表!K51,"00")&amp;"m")&amp;IF(一覧表!L51="","",TEXT(一覧表!L51,"00"))</f>
        <v/>
      </c>
      <c r="S50" s="17" t="str">
        <f>IF(一覧表!G51="","","0")</f>
        <v/>
      </c>
      <c r="T50" s="17" t="str">
        <f>IF(一覧表!G51="","","2")</f>
        <v/>
      </c>
      <c r="U50" s="17" t="str">
        <f>IF(一覧表!M51="","",VLOOKUP(一覧表!M51,競技csv!$A:$O,MATCH("競技コード",競技csv!$1:$1,0),0))</f>
        <v/>
      </c>
      <c r="V50" s="17" t="str" cm="1">
        <f t="array" ref="V50">IF(一覧表!P51="","",一覧表!P51&amp;".")&amp;_xlfn.IFS(一覧表!Q51="","",VLOOKUP(U50,競技csv!$B:$O,2,0)&lt;=31,TEXT(一覧表!Q51,"00")&amp;".",TRUE,TEXT(一覧表!Q51,"00")&amp;"m")&amp;IF(一覧表!R51="","",TEXT(一覧表!R51,"00"))</f>
        <v/>
      </c>
      <c r="W50" s="17" t="str">
        <f>IF(一覧表!M51="","","0")</f>
        <v/>
      </c>
      <c r="X50" s="17" t="str">
        <f>IF(一覧表!M51="","","2")</f>
        <v/>
      </c>
      <c r="Y50" s="17" t="str">
        <f>IF(一覧表!S51="","",VLOOKUP("共通"&amp;一覧表!C51&amp;"子4X100mR",競技csv!A:O,MATCH("競技コード",競技csv!$1:$1,0),0))</f>
        <v/>
      </c>
      <c r="Z50" s="17" t="str">
        <f>IF(一覧表!T51="","",一覧表!T51&amp;".")&amp;IF(一覧表!U51="","",TEXT(一覧表!U51,"00")&amp;".")&amp;IF(一覧表!V51="","",TEXT(一覧表!V51,"00"))</f>
        <v/>
      </c>
      <c r="AA50" s="17" t="str">
        <f>IF(一覧表!S51="","","0")</f>
        <v/>
      </c>
      <c r="AB50" s="17" t="str">
        <f>IF(一覧表!S51="","","2")</f>
        <v/>
      </c>
    </row>
    <row r="51" spans="1:28" x14ac:dyDescent="0.45">
      <c r="A51" s="17" t="str">
        <f>IF(一覧表!D52="","",IF(一覧表!C52="男",10000+一覧表!D52,20000+一覧表!D52))</f>
        <v/>
      </c>
      <c r="B51" s="17" t="str">
        <f ca="1">IF(一覧表!D52="","",VLOOKUP(VLOOKUP(一覧表!D52,INDIRECT(一覧表!C52&amp;"選手データ貼り付け!A:O"),MATCH("所属",INDIRECT(一覧表!C52&amp;"選手データ貼り付け!1:1"),0),0)&amp;"中",所属csv!$A:$H,MATCH("所属コード",所属csv!$1:$1,0),0))</f>
        <v/>
      </c>
      <c r="C51" s="17"/>
      <c r="D51" s="17"/>
      <c r="E51" s="17" t="str">
        <f>IF(一覧表!D52="","",一覧表!D52)</f>
        <v/>
      </c>
      <c r="F51" s="17" t="str">
        <f ca="1">IF(一覧表!E52="","",一覧表!E52)</f>
        <v/>
      </c>
      <c r="G51" s="17" t="str">
        <f ca="1">IF(一覧表!D52="","",VLOOKUP(一覧表!D52,INDIRECT(一覧表!C52&amp;"選手データ貼り付け!A:O"),MATCH("ﾌﾘｶﾞﾅ(姓)",INDIRECT(一覧表!C52&amp;"選手データ貼り付け!1:1"),0),0)&amp;" "&amp;VLOOKUP(一覧表!D52,INDIRECT(一覧表!C52&amp;"選手データ貼り付け!A:O"),MATCH("ﾌﾘｶﾞﾅ(名)",INDIRECT(一覧表!C52&amp;"選手データ貼り付け!1:1"),0),0))</f>
        <v/>
      </c>
      <c r="H51" s="17" t="str">
        <f ca="1">IF(一覧表!E52="","",一覧表!E52)</f>
        <v/>
      </c>
      <c r="I51" s="17" t="str">
        <f ca="1">IF(一覧表!D52="","",VLOOKUP(一覧表!D52,INDIRECT(一覧表!C52&amp;"選手データ貼り付け!A:O"),MATCH("FAMILY NAME",INDIRECT(一覧表!C52&amp;"選手データ貼り付け!1:1"),0),0)&amp;" "&amp;VLOOKUP(一覧表!D52,INDIRECT(一覧表!C52&amp;"選手データ貼り付け!A:O"),MATCH("Firstname",INDIRECT(一覧表!C52&amp;"選手データ貼り付け!1:1"),0),0))</f>
        <v/>
      </c>
      <c r="J51" s="17" t="str">
        <f>IF(一覧表!D52="","","JPN")</f>
        <v/>
      </c>
      <c r="K51" s="17" t="str">
        <f>IF(一覧表!D52="","",IF(一覧表!C52="男",1,2))</f>
        <v/>
      </c>
      <c r="L51" s="17" t="str">
        <f>IF(一覧表!D52="","",一覧表!F52)</f>
        <v/>
      </c>
      <c r="M51" s="17" t="str">
        <f ca="1">IF(一覧表!D52="","",LEFT(VLOOKUP(一覧表!D52,INDIRECT(一覧表!C52&amp;"選手データ貼り付け!A:O"),MATCH("Birthday",INDIRECT(一覧表!C52&amp;"選手データ貼り付け!1:1"),0),0),4))</f>
        <v/>
      </c>
      <c r="N51" s="17" t="str">
        <f>IF(一覧表!D52="","","0")</f>
        <v/>
      </c>
      <c r="O51" s="17" t="str">
        <f>IF(一覧表!D52="","","千葉")</f>
        <v/>
      </c>
      <c r="P51" s="17"/>
      <c r="Q51" s="17" t="str">
        <f>IF(一覧表!G52="","",VLOOKUP(一覧表!G52,競技csv!$A:$O,MATCH("競技コード",競技csv!$1:$1,0),0))</f>
        <v/>
      </c>
      <c r="R51" s="17" t="str" cm="1">
        <f t="array" ref="R51">IF(一覧表!J52="","",一覧表!J52&amp;".")&amp;_xlfn.IFS(一覧表!K52="","",VLOOKUP(Q51,競技csv!$B:$O,2,0)&lt;=31,TEXT(一覧表!K52,"00")&amp;".",TRUE,TEXT(一覧表!K52,"00")&amp;"m")&amp;IF(一覧表!L52="","",TEXT(一覧表!L52,"00"))</f>
        <v/>
      </c>
      <c r="S51" s="17" t="str">
        <f>IF(一覧表!G52="","","0")</f>
        <v/>
      </c>
      <c r="T51" s="17" t="str">
        <f>IF(一覧表!G52="","","2")</f>
        <v/>
      </c>
      <c r="U51" s="17" t="str">
        <f>IF(一覧表!M52="","",VLOOKUP(一覧表!M52,競技csv!$A:$O,MATCH("競技コード",競技csv!$1:$1,0),0))</f>
        <v/>
      </c>
      <c r="V51" s="17" t="str" cm="1">
        <f t="array" ref="V51">IF(一覧表!P52="","",一覧表!P52&amp;".")&amp;_xlfn.IFS(一覧表!Q52="","",VLOOKUP(U51,競技csv!$B:$O,2,0)&lt;=31,TEXT(一覧表!Q52,"00")&amp;".",TRUE,TEXT(一覧表!Q52,"00")&amp;"m")&amp;IF(一覧表!R52="","",TEXT(一覧表!R52,"00"))</f>
        <v/>
      </c>
      <c r="W51" s="17" t="str">
        <f>IF(一覧表!M52="","","0")</f>
        <v/>
      </c>
      <c r="X51" s="17" t="str">
        <f>IF(一覧表!M52="","","2")</f>
        <v/>
      </c>
      <c r="Y51" s="17" t="str">
        <f>IF(一覧表!S52="","",VLOOKUP("共通"&amp;一覧表!C52&amp;"子4X100mR",競技csv!A:O,MATCH("競技コード",競技csv!$1:$1,0),0))</f>
        <v/>
      </c>
      <c r="Z51" s="17" t="str">
        <f>IF(一覧表!T52="","",一覧表!T52&amp;".")&amp;IF(一覧表!U52="","",TEXT(一覧表!U52,"00")&amp;".")&amp;IF(一覧表!V52="","",TEXT(一覧表!V52,"00"))</f>
        <v/>
      </c>
      <c r="AA51" s="17" t="str">
        <f>IF(一覧表!S52="","","0")</f>
        <v/>
      </c>
      <c r="AB51" s="17" t="str">
        <f>IF(一覧表!S52="","","2")</f>
        <v/>
      </c>
    </row>
    <row r="52" spans="1:28" x14ac:dyDescent="0.45">
      <c r="A52" s="17" t="str">
        <f>IF(一覧表!D53="","",IF(一覧表!C53="男",10000+一覧表!D53,20000+一覧表!D53))</f>
        <v/>
      </c>
      <c r="B52" s="17" t="str">
        <f ca="1">IF(一覧表!D53="","",VLOOKUP(VLOOKUP(一覧表!D53,INDIRECT(一覧表!C53&amp;"選手データ貼り付け!A:O"),MATCH("所属",INDIRECT(一覧表!C53&amp;"選手データ貼り付け!1:1"),0),0)&amp;"中",所属csv!$A:$H,MATCH("所属コード",所属csv!$1:$1,0),0))</f>
        <v/>
      </c>
      <c r="C52" s="17"/>
      <c r="D52" s="17"/>
      <c r="E52" s="17" t="str">
        <f>IF(一覧表!D53="","",一覧表!D53)</f>
        <v/>
      </c>
      <c r="F52" s="17" t="str">
        <f ca="1">IF(一覧表!E53="","",一覧表!E53)</f>
        <v/>
      </c>
      <c r="G52" s="17" t="str">
        <f ca="1">IF(一覧表!D53="","",VLOOKUP(一覧表!D53,INDIRECT(一覧表!C53&amp;"選手データ貼り付け!A:O"),MATCH("ﾌﾘｶﾞﾅ(姓)",INDIRECT(一覧表!C53&amp;"選手データ貼り付け!1:1"),0),0)&amp;" "&amp;VLOOKUP(一覧表!D53,INDIRECT(一覧表!C53&amp;"選手データ貼り付け!A:O"),MATCH("ﾌﾘｶﾞﾅ(名)",INDIRECT(一覧表!C53&amp;"選手データ貼り付け!1:1"),0),0))</f>
        <v/>
      </c>
      <c r="H52" s="17" t="str">
        <f ca="1">IF(一覧表!E53="","",一覧表!E53)</f>
        <v/>
      </c>
      <c r="I52" s="17" t="str">
        <f ca="1">IF(一覧表!D53="","",VLOOKUP(一覧表!D53,INDIRECT(一覧表!C53&amp;"選手データ貼り付け!A:O"),MATCH("FAMILY NAME",INDIRECT(一覧表!C53&amp;"選手データ貼り付け!1:1"),0),0)&amp;" "&amp;VLOOKUP(一覧表!D53,INDIRECT(一覧表!C53&amp;"選手データ貼り付け!A:O"),MATCH("Firstname",INDIRECT(一覧表!C53&amp;"選手データ貼り付け!1:1"),0),0))</f>
        <v/>
      </c>
      <c r="J52" s="17" t="str">
        <f>IF(一覧表!D53="","","JPN")</f>
        <v/>
      </c>
      <c r="K52" s="17" t="str">
        <f>IF(一覧表!D53="","",IF(一覧表!C53="男",1,2))</f>
        <v/>
      </c>
      <c r="L52" s="17" t="str">
        <f>IF(一覧表!D53="","",一覧表!F53)</f>
        <v/>
      </c>
      <c r="M52" s="17" t="str">
        <f ca="1">IF(一覧表!D53="","",LEFT(VLOOKUP(一覧表!D53,INDIRECT(一覧表!C53&amp;"選手データ貼り付け!A:O"),MATCH("Birthday",INDIRECT(一覧表!C53&amp;"選手データ貼り付け!1:1"),0),0),4))</f>
        <v/>
      </c>
      <c r="N52" s="17" t="str">
        <f>IF(一覧表!D53="","","0")</f>
        <v/>
      </c>
      <c r="O52" s="17" t="str">
        <f>IF(一覧表!D53="","","千葉")</f>
        <v/>
      </c>
      <c r="P52" s="17"/>
      <c r="Q52" s="17" t="str">
        <f>IF(一覧表!G53="","",VLOOKUP(一覧表!G53,競技csv!$A:$O,MATCH("競技コード",競技csv!$1:$1,0),0))</f>
        <v/>
      </c>
      <c r="R52" s="17" t="str" cm="1">
        <f t="array" ref="R52">IF(一覧表!J53="","",一覧表!J53&amp;".")&amp;_xlfn.IFS(一覧表!K53="","",VLOOKUP(Q52,競技csv!$B:$O,2,0)&lt;=31,TEXT(一覧表!K53,"00")&amp;".",TRUE,TEXT(一覧表!K53,"00")&amp;"m")&amp;IF(一覧表!L53="","",TEXT(一覧表!L53,"00"))</f>
        <v/>
      </c>
      <c r="S52" s="17" t="str">
        <f>IF(一覧表!G53="","","0")</f>
        <v/>
      </c>
      <c r="T52" s="17" t="str">
        <f>IF(一覧表!G53="","","2")</f>
        <v/>
      </c>
      <c r="U52" s="17" t="str">
        <f>IF(一覧表!M53="","",VLOOKUP(一覧表!M53,競技csv!$A:$O,MATCH("競技コード",競技csv!$1:$1,0),0))</f>
        <v/>
      </c>
      <c r="V52" s="17" t="str" cm="1">
        <f t="array" ref="V52">IF(一覧表!P53="","",一覧表!P53&amp;".")&amp;_xlfn.IFS(一覧表!Q53="","",VLOOKUP(U52,競技csv!$B:$O,2,0)&lt;=31,TEXT(一覧表!Q53,"00")&amp;".",TRUE,TEXT(一覧表!Q53,"00")&amp;"m")&amp;IF(一覧表!R53="","",TEXT(一覧表!R53,"00"))</f>
        <v/>
      </c>
      <c r="W52" s="17" t="str">
        <f>IF(一覧表!M53="","","0")</f>
        <v/>
      </c>
      <c r="X52" s="17" t="str">
        <f>IF(一覧表!M53="","","2")</f>
        <v/>
      </c>
      <c r="Y52" s="17" t="str">
        <f>IF(一覧表!S53="","",VLOOKUP("共通"&amp;一覧表!C53&amp;"子4X100mR",競技csv!A:O,MATCH("競技コード",競技csv!$1:$1,0),0))</f>
        <v/>
      </c>
      <c r="Z52" s="17" t="str">
        <f>IF(一覧表!T53="","",一覧表!T53&amp;".")&amp;IF(一覧表!U53="","",TEXT(一覧表!U53,"00")&amp;".")&amp;IF(一覧表!V53="","",TEXT(一覧表!V53,"00"))</f>
        <v/>
      </c>
      <c r="AA52" s="17" t="str">
        <f>IF(一覧表!S53="","","0")</f>
        <v/>
      </c>
      <c r="AB52" s="17" t="str">
        <f>IF(一覧表!S53="","","2")</f>
        <v/>
      </c>
    </row>
    <row r="53" spans="1:28" x14ac:dyDescent="0.45">
      <c r="A53" s="17" t="str">
        <f>IF(一覧表!D54="","",IF(一覧表!C54="男",10000+一覧表!D54,20000+一覧表!D54))</f>
        <v/>
      </c>
      <c r="B53" s="17" t="str">
        <f ca="1">IF(一覧表!D54="","",VLOOKUP(VLOOKUP(一覧表!D54,INDIRECT(一覧表!C54&amp;"選手データ貼り付け!A:O"),MATCH("所属",INDIRECT(一覧表!C54&amp;"選手データ貼り付け!1:1"),0),0)&amp;"中",所属csv!$A:$H,MATCH("所属コード",所属csv!$1:$1,0),0))</f>
        <v/>
      </c>
      <c r="C53" s="17"/>
      <c r="D53" s="17"/>
      <c r="E53" s="17" t="str">
        <f>IF(一覧表!D54="","",一覧表!D54)</f>
        <v/>
      </c>
      <c r="F53" s="17" t="str">
        <f ca="1">IF(一覧表!E54="","",一覧表!E54)</f>
        <v/>
      </c>
      <c r="G53" s="17" t="str">
        <f ca="1">IF(一覧表!D54="","",VLOOKUP(一覧表!D54,INDIRECT(一覧表!C54&amp;"選手データ貼り付け!A:O"),MATCH("ﾌﾘｶﾞﾅ(姓)",INDIRECT(一覧表!C54&amp;"選手データ貼り付け!1:1"),0),0)&amp;" "&amp;VLOOKUP(一覧表!D54,INDIRECT(一覧表!C54&amp;"選手データ貼り付け!A:O"),MATCH("ﾌﾘｶﾞﾅ(名)",INDIRECT(一覧表!C54&amp;"選手データ貼り付け!1:1"),0),0))</f>
        <v/>
      </c>
      <c r="H53" s="17" t="str">
        <f ca="1">IF(一覧表!E54="","",一覧表!E54)</f>
        <v/>
      </c>
      <c r="I53" s="17" t="str">
        <f ca="1">IF(一覧表!D54="","",VLOOKUP(一覧表!D54,INDIRECT(一覧表!C54&amp;"選手データ貼り付け!A:O"),MATCH("FAMILY NAME",INDIRECT(一覧表!C54&amp;"選手データ貼り付け!1:1"),0),0)&amp;" "&amp;VLOOKUP(一覧表!D54,INDIRECT(一覧表!C54&amp;"選手データ貼り付け!A:O"),MATCH("Firstname",INDIRECT(一覧表!C54&amp;"選手データ貼り付け!1:1"),0),0))</f>
        <v/>
      </c>
      <c r="J53" s="17" t="str">
        <f>IF(一覧表!D54="","","JPN")</f>
        <v/>
      </c>
      <c r="K53" s="17" t="str">
        <f>IF(一覧表!D54="","",IF(一覧表!C54="男",1,2))</f>
        <v/>
      </c>
      <c r="L53" s="17" t="str">
        <f>IF(一覧表!D54="","",一覧表!F54)</f>
        <v/>
      </c>
      <c r="M53" s="17" t="str">
        <f ca="1">IF(一覧表!D54="","",LEFT(VLOOKUP(一覧表!D54,INDIRECT(一覧表!C54&amp;"選手データ貼り付け!A:O"),MATCH("Birthday",INDIRECT(一覧表!C54&amp;"選手データ貼り付け!1:1"),0),0),4))</f>
        <v/>
      </c>
      <c r="N53" s="17" t="str">
        <f>IF(一覧表!D54="","","0")</f>
        <v/>
      </c>
      <c r="O53" s="17" t="str">
        <f>IF(一覧表!D54="","","千葉")</f>
        <v/>
      </c>
      <c r="P53" s="17"/>
      <c r="Q53" s="17" t="str">
        <f>IF(一覧表!G54="","",VLOOKUP(一覧表!G54,競技csv!$A:$O,MATCH("競技コード",競技csv!$1:$1,0),0))</f>
        <v/>
      </c>
      <c r="R53" s="17" t="str" cm="1">
        <f t="array" ref="R53">IF(一覧表!J54="","",一覧表!J54&amp;".")&amp;_xlfn.IFS(一覧表!K54="","",VLOOKUP(Q53,競技csv!$B:$O,2,0)&lt;=31,TEXT(一覧表!K54,"00")&amp;".",TRUE,TEXT(一覧表!K54,"00")&amp;"m")&amp;IF(一覧表!L54="","",TEXT(一覧表!L54,"00"))</f>
        <v/>
      </c>
      <c r="S53" s="17" t="str">
        <f>IF(一覧表!G54="","","0")</f>
        <v/>
      </c>
      <c r="T53" s="17" t="str">
        <f>IF(一覧表!G54="","","2")</f>
        <v/>
      </c>
      <c r="U53" s="17" t="str">
        <f>IF(一覧表!M54="","",VLOOKUP(一覧表!M54,競技csv!$A:$O,MATCH("競技コード",競技csv!$1:$1,0),0))</f>
        <v/>
      </c>
      <c r="V53" s="17" t="str" cm="1">
        <f t="array" ref="V53">IF(一覧表!P54="","",一覧表!P54&amp;".")&amp;_xlfn.IFS(一覧表!Q54="","",VLOOKUP(U53,競技csv!$B:$O,2,0)&lt;=31,TEXT(一覧表!Q54,"00")&amp;".",TRUE,TEXT(一覧表!Q54,"00")&amp;"m")&amp;IF(一覧表!R54="","",TEXT(一覧表!R54,"00"))</f>
        <v/>
      </c>
      <c r="W53" s="17" t="str">
        <f>IF(一覧表!M54="","","0")</f>
        <v/>
      </c>
      <c r="X53" s="17" t="str">
        <f>IF(一覧表!M54="","","2")</f>
        <v/>
      </c>
      <c r="Y53" s="17" t="str">
        <f>IF(一覧表!S54="","",VLOOKUP("共通"&amp;一覧表!C54&amp;"子4X100mR",競技csv!A:O,MATCH("競技コード",競技csv!$1:$1,0),0))</f>
        <v/>
      </c>
      <c r="Z53" s="17" t="str">
        <f>IF(一覧表!T54="","",一覧表!T54&amp;".")&amp;IF(一覧表!U54="","",TEXT(一覧表!U54,"00")&amp;".")&amp;IF(一覧表!V54="","",TEXT(一覧表!V54,"00"))</f>
        <v/>
      </c>
      <c r="AA53" s="17" t="str">
        <f>IF(一覧表!S54="","","0")</f>
        <v/>
      </c>
      <c r="AB53" s="17" t="str">
        <f>IF(一覧表!S54="","","2")</f>
        <v/>
      </c>
    </row>
    <row r="54" spans="1:28" x14ac:dyDescent="0.45">
      <c r="A54" s="17" t="str">
        <f>IF(一覧表!D55="","",IF(一覧表!C55="男",10000+一覧表!D55,20000+一覧表!D55))</f>
        <v/>
      </c>
      <c r="B54" s="17" t="str">
        <f ca="1">IF(一覧表!D55="","",VLOOKUP(VLOOKUP(一覧表!D55,INDIRECT(一覧表!C55&amp;"選手データ貼り付け!A:O"),MATCH("所属",INDIRECT(一覧表!C55&amp;"選手データ貼り付け!1:1"),0),0)&amp;"中",所属csv!$A:$H,MATCH("所属コード",所属csv!$1:$1,0),0))</f>
        <v/>
      </c>
      <c r="C54" s="17"/>
      <c r="D54" s="17"/>
      <c r="E54" s="17" t="str">
        <f>IF(一覧表!D55="","",一覧表!D55)</f>
        <v/>
      </c>
      <c r="F54" s="17" t="str">
        <f ca="1">IF(一覧表!E55="","",一覧表!E55)</f>
        <v/>
      </c>
      <c r="G54" s="17" t="str">
        <f ca="1">IF(一覧表!D55="","",VLOOKUP(一覧表!D55,INDIRECT(一覧表!C55&amp;"選手データ貼り付け!A:O"),MATCH("ﾌﾘｶﾞﾅ(姓)",INDIRECT(一覧表!C55&amp;"選手データ貼り付け!1:1"),0),0)&amp;" "&amp;VLOOKUP(一覧表!D55,INDIRECT(一覧表!C55&amp;"選手データ貼り付け!A:O"),MATCH("ﾌﾘｶﾞﾅ(名)",INDIRECT(一覧表!C55&amp;"選手データ貼り付け!1:1"),0),0))</f>
        <v/>
      </c>
      <c r="H54" s="17" t="str">
        <f ca="1">IF(一覧表!E55="","",一覧表!E55)</f>
        <v/>
      </c>
      <c r="I54" s="17" t="str">
        <f ca="1">IF(一覧表!D55="","",VLOOKUP(一覧表!D55,INDIRECT(一覧表!C55&amp;"選手データ貼り付け!A:O"),MATCH("FAMILY NAME",INDIRECT(一覧表!C55&amp;"選手データ貼り付け!1:1"),0),0)&amp;" "&amp;VLOOKUP(一覧表!D55,INDIRECT(一覧表!C55&amp;"選手データ貼り付け!A:O"),MATCH("Firstname",INDIRECT(一覧表!C55&amp;"選手データ貼り付け!1:1"),0),0))</f>
        <v/>
      </c>
      <c r="J54" s="17" t="str">
        <f>IF(一覧表!D55="","","JPN")</f>
        <v/>
      </c>
      <c r="K54" s="17" t="str">
        <f>IF(一覧表!D55="","",IF(一覧表!C55="男",1,2))</f>
        <v/>
      </c>
      <c r="L54" s="17" t="str">
        <f>IF(一覧表!D55="","",一覧表!F55)</f>
        <v/>
      </c>
      <c r="M54" s="17" t="str">
        <f ca="1">IF(一覧表!D55="","",LEFT(VLOOKUP(一覧表!D55,INDIRECT(一覧表!C55&amp;"選手データ貼り付け!A:O"),MATCH("Birthday",INDIRECT(一覧表!C55&amp;"選手データ貼り付け!1:1"),0),0),4))</f>
        <v/>
      </c>
      <c r="N54" s="17" t="str">
        <f>IF(一覧表!D55="","","0")</f>
        <v/>
      </c>
      <c r="O54" s="17" t="str">
        <f>IF(一覧表!D55="","","千葉")</f>
        <v/>
      </c>
      <c r="P54" s="17"/>
      <c r="Q54" s="17" t="str">
        <f>IF(一覧表!G55="","",VLOOKUP(一覧表!G55,競技csv!$A:$O,MATCH("競技コード",競技csv!$1:$1,0),0))</f>
        <v/>
      </c>
      <c r="R54" s="17" t="str" cm="1">
        <f t="array" ref="R54">IF(一覧表!J55="","",一覧表!J55&amp;".")&amp;_xlfn.IFS(一覧表!K55="","",VLOOKUP(Q54,競技csv!$B:$O,2,0)&lt;=31,TEXT(一覧表!K55,"00")&amp;".",TRUE,TEXT(一覧表!K55,"00")&amp;"m")&amp;IF(一覧表!L55="","",TEXT(一覧表!L55,"00"))</f>
        <v/>
      </c>
      <c r="S54" s="17" t="str">
        <f>IF(一覧表!G55="","","0")</f>
        <v/>
      </c>
      <c r="T54" s="17" t="str">
        <f>IF(一覧表!G55="","","2")</f>
        <v/>
      </c>
      <c r="U54" s="17" t="str">
        <f>IF(一覧表!M55="","",VLOOKUP(一覧表!M55,競技csv!$A:$O,MATCH("競技コード",競技csv!$1:$1,0),0))</f>
        <v/>
      </c>
      <c r="V54" s="17" t="str" cm="1">
        <f t="array" ref="V54">IF(一覧表!P55="","",一覧表!P55&amp;".")&amp;_xlfn.IFS(一覧表!Q55="","",VLOOKUP(U54,競技csv!$B:$O,2,0)&lt;=31,TEXT(一覧表!Q55,"00")&amp;".",TRUE,TEXT(一覧表!Q55,"00")&amp;"m")&amp;IF(一覧表!R55="","",TEXT(一覧表!R55,"00"))</f>
        <v/>
      </c>
      <c r="W54" s="17" t="str">
        <f>IF(一覧表!M55="","","0")</f>
        <v/>
      </c>
      <c r="X54" s="17" t="str">
        <f>IF(一覧表!M55="","","2")</f>
        <v/>
      </c>
      <c r="Y54" s="17" t="str">
        <f>IF(一覧表!S55="","",VLOOKUP("共通"&amp;一覧表!C55&amp;"子4X100mR",競技csv!A:O,MATCH("競技コード",競技csv!$1:$1,0),0))</f>
        <v/>
      </c>
      <c r="Z54" s="17" t="str">
        <f>IF(一覧表!T55="","",一覧表!T55&amp;".")&amp;IF(一覧表!U55="","",TEXT(一覧表!U55,"00")&amp;".")&amp;IF(一覧表!V55="","",TEXT(一覧表!V55,"00"))</f>
        <v/>
      </c>
      <c r="AA54" s="17" t="str">
        <f>IF(一覧表!S55="","","0")</f>
        <v/>
      </c>
      <c r="AB54" s="17" t="str">
        <f>IF(一覧表!S55="","","2")</f>
        <v/>
      </c>
    </row>
    <row r="55" spans="1:28" x14ac:dyDescent="0.45">
      <c r="A55" s="17" t="str">
        <f>IF(一覧表!D56="","",IF(一覧表!C56="男",10000+一覧表!D56,20000+一覧表!D56))</f>
        <v/>
      </c>
      <c r="B55" s="17" t="str">
        <f ca="1">IF(一覧表!D56="","",VLOOKUP(VLOOKUP(一覧表!D56,INDIRECT(一覧表!C56&amp;"選手データ貼り付け!A:O"),MATCH("所属",INDIRECT(一覧表!C56&amp;"選手データ貼り付け!1:1"),0),0)&amp;"中",所属csv!$A:$H,MATCH("所属コード",所属csv!$1:$1,0),0))</f>
        <v/>
      </c>
      <c r="C55" s="17"/>
      <c r="D55" s="17"/>
      <c r="E55" s="17" t="str">
        <f>IF(一覧表!D56="","",一覧表!D56)</f>
        <v/>
      </c>
      <c r="F55" s="17" t="str">
        <f ca="1">IF(一覧表!E56="","",一覧表!E56)</f>
        <v/>
      </c>
      <c r="G55" s="17" t="str">
        <f ca="1">IF(一覧表!D56="","",VLOOKUP(一覧表!D56,INDIRECT(一覧表!C56&amp;"選手データ貼り付け!A:O"),MATCH("ﾌﾘｶﾞﾅ(姓)",INDIRECT(一覧表!C56&amp;"選手データ貼り付け!1:1"),0),0)&amp;" "&amp;VLOOKUP(一覧表!D56,INDIRECT(一覧表!C56&amp;"選手データ貼り付け!A:O"),MATCH("ﾌﾘｶﾞﾅ(名)",INDIRECT(一覧表!C56&amp;"選手データ貼り付け!1:1"),0),0))</f>
        <v/>
      </c>
      <c r="H55" s="17" t="str">
        <f ca="1">IF(一覧表!E56="","",一覧表!E56)</f>
        <v/>
      </c>
      <c r="I55" s="17" t="str">
        <f ca="1">IF(一覧表!D56="","",VLOOKUP(一覧表!D56,INDIRECT(一覧表!C56&amp;"選手データ貼り付け!A:O"),MATCH("FAMILY NAME",INDIRECT(一覧表!C56&amp;"選手データ貼り付け!1:1"),0),0)&amp;" "&amp;VLOOKUP(一覧表!D56,INDIRECT(一覧表!C56&amp;"選手データ貼り付け!A:O"),MATCH("Firstname",INDIRECT(一覧表!C56&amp;"選手データ貼り付け!1:1"),0),0))</f>
        <v/>
      </c>
      <c r="J55" s="17" t="str">
        <f>IF(一覧表!D56="","","JPN")</f>
        <v/>
      </c>
      <c r="K55" s="17" t="str">
        <f>IF(一覧表!D56="","",IF(一覧表!C56="男",1,2))</f>
        <v/>
      </c>
      <c r="L55" s="17" t="str">
        <f>IF(一覧表!D56="","",一覧表!F56)</f>
        <v/>
      </c>
      <c r="M55" s="17" t="str">
        <f ca="1">IF(一覧表!D56="","",LEFT(VLOOKUP(一覧表!D56,INDIRECT(一覧表!C56&amp;"選手データ貼り付け!A:O"),MATCH("Birthday",INDIRECT(一覧表!C56&amp;"選手データ貼り付け!1:1"),0),0),4))</f>
        <v/>
      </c>
      <c r="N55" s="17" t="str">
        <f>IF(一覧表!D56="","","0")</f>
        <v/>
      </c>
      <c r="O55" s="17" t="str">
        <f>IF(一覧表!D56="","","千葉")</f>
        <v/>
      </c>
      <c r="P55" s="17"/>
      <c r="Q55" s="17" t="str">
        <f>IF(一覧表!G56="","",VLOOKUP(一覧表!G56,競技csv!$A:$O,MATCH("競技コード",競技csv!$1:$1,0),0))</f>
        <v/>
      </c>
      <c r="R55" s="17" t="str" cm="1">
        <f t="array" ref="R55">IF(一覧表!J56="","",一覧表!J56&amp;".")&amp;_xlfn.IFS(一覧表!K56="","",VLOOKUP(Q55,競技csv!$B:$O,2,0)&lt;=31,TEXT(一覧表!K56,"00")&amp;".",TRUE,TEXT(一覧表!K56,"00")&amp;"m")&amp;IF(一覧表!L56="","",TEXT(一覧表!L56,"00"))</f>
        <v/>
      </c>
      <c r="S55" s="17" t="str">
        <f>IF(一覧表!G56="","","0")</f>
        <v/>
      </c>
      <c r="T55" s="17" t="str">
        <f>IF(一覧表!G56="","","2")</f>
        <v/>
      </c>
      <c r="U55" s="17" t="str">
        <f>IF(一覧表!M56="","",VLOOKUP(一覧表!M56,競技csv!$A:$O,MATCH("競技コード",競技csv!$1:$1,0),0))</f>
        <v/>
      </c>
      <c r="V55" s="17" t="str" cm="1">
        <f t="array" ref="V55">IF(一覧表!P56="","",一覧表!P56&amp;".")&amp;_xlfn.IFS(一覧表!Q56="","",VLOOKUP(U55,競技csv!$B:$O,2,0)&lt;=31,TEXT(一覧表!Q56,"00")&amp;".",TRUE,TEXT(一覧表!Q56,"00")&amp;"m")&amp;IF(一覧表!R56="","",TEXT(一覧表!R56,"00"))</f>
        <v/>
      </c>
      <c r="W55" s="17" t="str">
        <f>IF(一覧表!M56="","","0")</f>
        <v/>
      </c>
      <c r="X55" s="17" t="str">
        <f>IF(一覧表!M56="","","2")</f>
        <v/>
      </c>
      <c r="Y55" s="17" t="str">
        <f>IF(一覧表!S56="","",VLOOKUP("共通"&amp;一覧表!C56&amp;"子4X100mR",競技csv!A:O,MATCH("競技コード",競技csv!$1:$1,0),0))</f>
        <v/>
      </c>
      <c r="Z55" s="17" t="str">
        <f>IF(一覧表!T56="","",一覧表!T56&amp;".")&amp;IF(一覧表!U56="","",TEXT(一覧表!U56,"00")&amp;".")&amp;IF(一覧表!V56="","",TEXT(一覧表!V56,"00"))</f>
        <v/>
      </c>
      <c r="AA55" s="17" t="str">
        <f>IF(一覧表!S56="","","0")</f>
        <v/>
      </c>
      <c r="AB55" s="17" t="str">
        <f>IF(一覧表!S56="","","2")</f>
        <v/>
      </c>
    </row>
    <row r="56" spans="1:28" x14ac:dyDescent="0.45">
      <c r="A56" s="17" t="str">
        <f>IF(一覧表!D57="","",IF(一覧表!C57="男",10000+一覧表!D57,20000+一覧表!D57))</f>
        <v/>
      </c>
      <c r="B56" s="17" t="str">
        <f ca="1">IF(一覧表!D57="","",VLOOKUP(VLOOKUP(一覧表!D57,INDIRECT(一覧表!C57&amp;"選手データ貼り付け!A:O"),MATCH("所属",INDIRECT(一覧表!C57&amp;"選手データ貼り付け!1:1"),0),0)&amp;"中",所属csv!$A:$H,MATCH("所属コード",所属csv!$1:$1,0),0))</f>
        <v/>
      </c>
      <c r="C56" s="17"/>
      <c r="D56" s="17"/>
      <c r="E56" s="17" t="str">
        <f>IF(一覧表!D57="","",一覧表!D57)</f>
        <v/>
      </c>
      <c r="F56" s="17" t="str">
        <f ca="1">IF(一覧表!E57="","",一覧表!E57)</f>
        <v/>
      </c>
      <c r="G56" s="17" t="str">
        <f ca="1">IF(一覧表!D57="","",VLOOKUP(一覧表!D57,INDIRECT(一覧表!C57&amp;"選手データ貼り付け!A:O"),MATCH("ﾌﾘｶﾞﾅ(姓)",INDIRECT(一覧表!C57&amp;"選手データ貼り付け!1:1"),0),0)&amp;" "&amp;VLOOKUP(一覧表!D57,INDIRECT(一覧表!C57&amp;"選手データ貼り付け!A:O"),MATCH("ﾌﾘｶﾞﾅ(名)",INDIRECT(一覧表!C57&amp;"選手データ貼り付け!1:1"),0),0))</f>
        <v/>
      </c>
      <c r="H56" s="17" t="str">
        <f ca="1">IF(一覧表!E57="","",一覧表!E57)</f>
        <v/>
      </c>
      <c r="I56" s="17" t="str">
        <f ca="1">IF(一覧表!D57="","",VLOOKUP(一覧表!D57,INDIRECT(一覧表!C57&amp;"選手データ貼り付け!A:O"),MATCH("FAMILY NAME",INDIRECT(一覧表!C57&amp;"選手データ貼り付け!1:1"),0),0)&amp;" "&amp;VLOOKUP(一覧表!D57,INDIRECT(一覧表!C57&amp;"選手データ貼り付け!A:O"),MATCH("Firstname",INDIRECT(一覧表!C57&amp;"選手データ貼り付け!1:1"),0),0))</f>
        <v/>
      </c>
      <c r="J56" s="17" t="str">
        <f>IF(一覧表!D57="","","JPN")</f>
        <v/>
      </c>
      <c r="K56" s="17" t="str">
        <f>IF(一覧表!D57="","",IF(一覧表!C57="男",1,2))</f>
        <v/>
      </c>
      <c r="L56" s="17" t="str">
        <f>IF(一覧表!D57="","",一覧表!F57)</f>
        <v/>
      </c>
      <c r="M56" s="17" t="str">
        <f ca="1">IF(一覧表!D57="","",LEFT(VLOOKUP(一覧表!D57,INDIRECT(一覧表!C57&amp;"選手データ貼り付け!A:O"),MATCH("Birthday",INDIRECT(一覧表!C57&amp;"選手データ貼り付け!1:1"),0),0),4))</f>
        <v/>
      </c>
      <c r="N56" s="17" t="str">
        <f>IF(一覧表!D57="","","0")</f>
        <v/>
      </c>
      <c r="O56" s="17" t="str">
        <f>IF(一覧表!D57="","","千葉")</f>
        <v/>
      </c>
      <c r="P56" s="17"/>
      <c r="Q56" s="17" t="str">
        <f>IF(一覧表!G57="","",VLOOKUP(一覧表!G57,競技csv!$A:$O,MATCH("競技コード",競技csv!$1:$1,0),0))</f>
        <v/>
      </c>
      <c r="R56" s="17" t="str" cm="1">
        <f t="array" ref="R56">IF(一覧表!J57="","",一覧表!J57&amp;".")&amp;_xlfn.IFS(一覧表!K57="","",VLOOKUP(Q56,競技csv!$B:$O,2,0)&lt;=31,TEXT(一覧表!K57,"00")&amp;".",TRUE,TEXT(一覧表!K57,"00")&amp;"m")&amp;IF(一覧表!L57="","",TEXT(一覧表!L57,"00"))</f>
        <v/>
      </c>
      <c r="S56" s="17" t="str">
        <f>IF(一覧表!G57="","","0")</f>
        <v/>
      </c>
      <c r="T56" s="17" t="str">
        <f>IF(一覧表!G57="","","2")</f>
        <v/>
      </c>
      <c r="U56" s="17" t="str">
        <f>IF(一覧表!M57="","",VLOOKUP(一覧表!M57,競技csv!$A:$O,MATCH("競技コード",競技csv!$1:$1,0),0))</f>
        <v/>
      </c>
      <c r="V56" s="17" t="str" cm="1">
        <f t="array" ref="V56">IF(一覧表!P57="","",一覧表!P57&amp;".")&amp;_xlfn.IFS(一覧表!Q57="","",VLOOKUP(U56,競技csv!$B:$O,2,0)&lt;=31,TEXT(一覧表!Q57,"00")&amp;".",TRUE,TEXT(一覧表!Q57,"00")&amp;"m")&amp;IF(一覧表!R57="","",TEXT(一覧表!R57,"00"))</f>
        <v/>
      </c>
      <c r="W56" s="17" t="str">
        <f>IF(一覧表!M57="","","0")</f>
        <v/>
      </c>
      <c r="X56" s="17" t="str">
        <f>IF(一覧表!M57="","","2")</f>
        <v/>
      </c>
      <c r="Y56" s="17" t="str">
        <f>IF(一覧表!S57="","",VLOOKUP("共通"&amp;一覧表!C57&amp;"子4X100mR",競技csv!A:O,MATCH("競技コード",競技csv!$1:$1,0),0))</f>
        <v/>
      </c>
      <c r="Z56" s="17" t="str">
        <f>IF(一覧表!T57="","",一覧表!T57&amp;".")&amp;IF(一覧表!U57="","",TEXT(一覧表!U57,"00")&amp;".")&amp;IF(一覧表!V57="","",TEXT(一覧表!V57,"00"))</f>
        <v/>
      </c>
      <c r="AA56" s="17" t="str">
        <f>IF(一覧表!S57="","","0")</f>
        <v/>
      </c>
      <c r="AB56" s="17" t="str">
        <f>IF(一覧表!S57="","","2")</f>
        <v/>
      </c>
    </row>
    <row r="57" spans="1:28" x14ac:dyDescent="0.45">
      <c r="A57" s="17" t="str">
        <f>IF(一覧表!D58="","",IF(一覧表!C58="男",10000+一覧表!D58,20000+一覧表!D58))</f>
        <v/>
      </c>
      <c r="B57" s="17" t="str">
        <f ca="1">IF(一覧表!D58="","",VLOOKUP(VLOOKUP(一覧表!D58,INDIRECT(一覧表!C58&amp;"選手データ貼り付け!A:O"),MATCH("所属",INDIRECT(一覧表!C58&amp;"選手データ貼り付け!1:1"),0),0)&amp;"中",所属csv!$A:$H,MATCH("所属コード",所属csv!$1:$1,0),0))</f>
        <v/>
      </c>
      <c r="C57" s="17"/>
      <c r="D57" s="17"/>
      <c r="E57" s="17" t="str">
        <f>IF(一覧表!D58="","",一覧表!D58)</f>
        <v/>
      </c>
      <c r="F57" s="17" t="str">
        <f ca="1">IF(一覧表!E58="","",一覧表!E58)</f>
        <v/>
      </c>
      <c r="G57" s="17" t="str">
        <f ca="1">IF(一覧表!D58="","",VLOOKUP(一覧表!D58,INDIRECT(一覧表!C58&amp;"選手データ貼り付け!A:O"),MATCH("ﾌﾘｶﾞﾅ(姓)",INDIRECT(一覧表!C58&amp;"選手データ貼り付け!1:1"),0),0)&amp;" "&amp;VLOOKUP(一覧表!D58,INDIRECT(一覧表!C58&amp;"選手データ貼り付け!A:O"),MATCH("ﾌﾘｶﾞﾅ(名)",INDIRECT(一覧表!C58&amp;"選手データ貼り付け!1:1"),0),0))</f>
        <v/>
      </c>
      <c r="H57" s="17" t="str">
        <f ca="1">IF(一覧表!E58="","",一覧表!E58)</f>
        <v/>
      </c>
      <c r="I57" s="17" t="str">
        <f ca="1">IF(一覧表!D58="","",VLOOKUP(一覧表!D58,INDIRECT(一覧表!C58&amp;"選手データ貼り付け!A:O"),MATCH("FAMILY NAME",INDIRECT(一覧表!C58&amp;"選手データ貼り付け!1:1"),0),0)&amp;" "&amp;VLOOKUP(一覧表!D58,INDIRECT(一覧表!C58&amp;"選手データ貼り付け!A:O"),MATCH("Firstname",INDIRECT(一覧表!C58&amp;"選手データ貼り付け!1:1"),0),0))</f>
        <v/>
      </c>
      <c r="J57" s="17" t="str">
        <f>IF(一覧表!D58="","","JPN")</f>
        <v/>
      </c>
      <c r="K57" s="17" t="str">
        <f>IF(一覧表!D58="","",IF(一覧表!C58="男",1,2))</f>
        <v/>
      </c>
      <c r="L57" s="17" t="str">
        <f>IF(一覧表!D58="","",一覧表!F58)</f>
        <v/>
      </c>
      <c r="M57" s="17" t="str">
        <f ca="1">IF(一覧表!D58="","",LEFT(VLOOKUP(一覧表!D58,INDIRECT(一覧表!C58&amp;"選手データ貼り付け!A:O"),MATCH("Birthday",INDIRECT(一覧表!C58&amp;"選手データ貼り付け!1:1"),0),0),4))</f>
        <v/>
      </c>
      <c r="N57" s="17" t="str">
        <f>IF(一覧表!D58="","","0")</f>
        <v/>
      </c>
      <c r="O57" s="17" t="str">
        <f>IF(一覧表!D58="","","千葉")</f>
        <v/>
      </c>
      <c r="P57" s="17"/>
      <c r="Q57" s="17" t="str">
        <f>IF(一覧表!G58="","",VLOOKUP(一覧表!G58,競技csv!$A:$O,MATCH("競技コード",競技csv!$1:$1,0),0))</f>
        <v/>
      </c>
      <c r="R57" s="17" t="str" cm="1">
        <f t="array" ref="R57">IF(一覧表!J58="","",一覧表!J58&amp;".")&amp;_xlfn.IFS(一覧表!K58="","",VLOOKUP(Q57,競技csv!$B:$O,2,0)&lt;=31,TEXT(一覧表!K58,"00")&amp;".",TRUE,TEXT(一覧表!K58,"00")&amp;"m")&amp;IF(一覧表!L58="","",TEXT(一覧表!L58,"00"))</f>
        <v/>
      </c>
      <c r="S57" s="17" t="str">
        <f>IF(一覧表!G58="","","0")</f>
        <v/>
      </c>
      <c r="T57" s="17" t="str">
        <f>IF(一覧表!G58="","","2")</f>
        <v/>
      </c>
      <c r="U57" s="17" t="str">
        <f>IF(一覧表!M58="","",VLOOKUP(一覧表!M58,競技csv!$A:$O,MATCH("競技コード",競技csv!$1:$1,0),0))</f>
        <v/>
      </c>
      <c r="V57" s="17" t="str" cm="1">
        <f t="array" ref="V57">IF(一覧表!P58="","",一覧表!P58&amp;".")&amp;_xlfn.IFS(一覧表!Q58="","",VLOOKUP(U57,競技csv!$B:$O,2,0)&lt;=31,TEXT(一覧表!Q58,"00")&amp;".",TRUE,TEXT(一覧表!Q58,"00")&amp;"m")&amp;IF(一覧表!R58="","",TEXT(一覧表!R58,"00"))</f>
        <v/>
      </c>
      <c r="W57" s="17" t="str">
        <f>IF(一覧表!M58="","","0")</f>
        <v/>
      </c>
      <c r="X57" s="17" t="str">
        <f>IF(一覧表!M58="","","2")</f>
        <v/>
      </c>
      <c r="Y57" s="17" t="str">
        <f>IF(一覧表!S58="","",VLOOKUP("共通"&amp;一覧表!C58&amp;"子4X100mR",競技csv!A:O,MATCH("競技コード",競技csv!$1:$1,0),0))</f>
        <v/>
      </c>
      <c r="Z57" s="17" t="str">
        <f>IF(一覧表!T58="","",一覧表!T58&amp;".")&amp;IF(一覧表!U58="","",TEXT(一覧表!U58,"00")&amp;".")&amp;IF(一覧表!V58="","",TEXT(一覧表!V58,"00"))</f>
        <v/>
      </c>
      <c r="AA57" s="17" t="str">
        <f>IF(一覧表!S58="","","0")</f>
        <v/>
      </c>
      <c r="AB57" s="17" t="str">
        <f>IF(一覧表!S58="","","2")</f>
        <v/>
      </c>
    </row>
    <row r="58" spans="1:28" x14ac:dyDescent="0.45">
      <c r="A58" s="17" t="str">
        <f>IF(一覧表!D59="","",IF(一覧表!C59="男",10000+一覧表!D59,20000+一覧表!D59))</f>
        <v/>
      </c>
      <c r="B58" s="17" t="str">
        <f ca="1">IF(一覧表!D59="","",VLOOKUP(VLOOKUP(一覧表!D59,INDIRECT(一覧表!C59&amp;"選手データ貼り付け!A:O"),MATCH("所属",INDIRECT(一覧表!C59&amp;"選手データ貼り付け!1:1"),0),0)&amp;"中",所属csv!$A:$H,MATCH("所属コード",所属csv!$1:$1,0),0))</f>
        <v/>
      </c>
      <c r="C58" s="17"/>
      <c r="D58" s="17"/>
      <c r="E58" s="17" t="str">
        <f>IF(一覧表!D59="","",一覧表!D59)</f>
        <v/>
      </c>
      <c r="F58" s="17" t="str">
        <f ca="1">IF(一覧表!E59="","",一覧表!E59)</f>
        <v/>
      </c>
      <c r="G58" s="17" t="str">
        <f ca="1">IF(一覧表!D59="","",VLOOKUP(一覧表!D59,INDIRECT(一覧表!C59&amp;"選手データ貼り付け!A:O"),MATCH("ﾌﾘｶﾞﾅ(姓)",INDIRECT(一覧表!C59&amp;"選手データ貼り付け!1:1"),0),0)&amp;" "&amp;VLOOKUP(一覧表!D59,INDIRECT(一覧表!C59&amp;"選手データ貼り付け!A:O"),MATCH("ﾌﾘｶﾞﾅ(名)",INDIRECT(一覧表!C59&amp;"選手データ貼り付け!1:1"),0),0))</f>
        <v/>
      </c>
      <c r="H58" s="17" t="str">
        <f ca="1">IF(一覧表!E59="","",一覧表!E59)</f>
        <v/>
      </c>
      <c r="I58" s="17" t="str">
        <f ca="1">IF(一覧表!D59="","",VLOOKUP(一覧表!D59,INDIRECT(一覧表!C59&amp;"選手データ貼り付け!A:O"),MATCH("FAMILY NAME",INDIRECT(一覧表!C59&amp;"選手データ貼り付け!1:1"),0),0)&amp;" "&amp;VLOOKUP(一覧表!D59,INDIRECT(一覧表!C59&amp;"選手データ貼り付け!A:O"),MATCH("Firstname",INDIRECT(一覧表!C59&amp;"選手データ貼り付け!1:1"),0),0))</f>
        <v/>
      </c>
      <c r="J58" s="17" t="str">
        <f>IF(一覧表!D59="","","JPN")</f>
        <v/>
      </c>
      <c r="K58" s="17" t="str">
        <f>IF(一覧表!D59="","",IF(一覧表!C59="男",1,2))</f>
        <v/>
      </c>
      <c r="L58" s="17" t="str">
        <f>IF(一覧表!D59="","",一覧表!F59)</f>
        <v/>
      </c>
      <c r="M58" s="17" t="str">
        <f ca="1">IF(一覧表!D59="","",LEFT(VLOOKUP(一覧表!D59,INDIRECT(一覧表!C59&amp;"選手データ貼り付け!A:O"),MATCH("Birthday",INDIRECT(一覧表!C59&amp;"選手データ貼り付け!1:1"),0),0),4))</f>
        <v/>
      </c>
      <c r="N58" s="17" t="str">
        <f>IF(一覧表!D59="","","0")</f>
        <v/>
      </c>
      <c r="O58" s="17" t="str">
        <f>IF(一覧表!D59="","","千葉")</f>
        <v/>
      </c>
      <c r="P58" s="17"/>
      <c r="Q58" s="17" t="str">
        <f>IF(一覧表!G59="","",VLOOKUP(一覧表!G59,競技csv!$A:$O,MATCH("競技コード",競技csv!$1:$1,0),0))</f>
        <v/>
      </c>
      <c r="R58" s="17" t="str" cm="1">
        <f t="array" ref="R58">IF(一覧表!J59="","",一覧表!J59&amp;".")&amp;_xlfn.IFS(一覧表!K59="","",VLOOKUP(Q58,競技csv!$B:$O,2,0)&lt;=31,TEXT(一覧表!K59,"00")&amp;".",TRUE,TEXT(一覧表!K59,"00")&amp;"m")&amp;IF(一覧表!L59="","",TEXT(一覧表!L59,"00"))</f>
        <v/>
      </c>
      <c r="S58" s="17" t="str">
        <f>IF(一覧表!G59="","","0")</f>
        <v/>
      </c>
      <c r="T58" s="17" t="str">
        <f>IF(一覧表!G59="","","2")</f>
        <v/>
      </c>
      <c r="U58" s="17" t="str">
        <f>IF(一覧表!M59="","",VLOOKUP(一覧表!M59,競技csv!$A:$O,MATCH("競技コード",競技csv!$1:$1,0),0))</f>
        <v/>
      </c>
      <c r="V58" s="17" t="str" cm="1">
        <f t="array" ref="V58">IF(一覧表!P59="","",一覧表!P59&amp;".")&amp;_xlfn.IFS(一覧表!Q59="","",VLOOKUP(U58,競技csv!$B:$O,2,0)&lt;=31,TEXT(一覧表!Q59,"00")&amp;".",TRUE,TEXT(一覧表!Q59,"00")&amp;"m")&amp;IF(一覧表!R59="","",TEXT(一覧表!R59,"00"))</f>
        <v/>
      </c>
      <c r="W58" s="17" t="str">
        <f>IF(一覧表!M59="","","0")</f>
        <v/>
      </c>
      <c r="X58" s="17" t="str">
        <f>IF(一覧表!M59="","","2")</f>
        <v/>
      </c>
      <c r="Y58" s="17" t="str">
        <f>IF(一覧表!S59="","",VLOOKUP("共通"&amp;一覧表!C59&amp;"子4X100mR",競技csv!A:O,MATCH("競技コード",競技csv!$1:$1,0),0))</f>
        <v/>
      </c>
      <c r="Z58" s="17" t="str">
        <f>IF(一覧表!T59="","",一覧表!T59&amp;".")&amp;IF(一覧表!U59="","",TEXT(一覧表!U59,"00")&amp;".")&amp;IF(一覧表!V59="","",TEXT(一覧表!V59,"00"))</f>
        <v/>
      </c>
      <c r="AA58" s="17" t="str">
        <f>IF(一覧表!S59="","","0")</f>
        <v/>
      </c>
      <c r="AB58" s="17" t="str">
        <f>IF(一覧表!S59="","","2")</f>
        <v/>
      </c>
    </row>
    <row r="59" spans="1:28" x14ac:dyDescent="0.45">
      <c r="A59" s="17" t="str">
        <f>IF(一覧表!D60="","",IF(一覧表!C60="男",10000+一覧表!D60,20000+一覧表!D60))</f>
        <v/>
      </c>
      <c r="B59" s="17" t="str">
        <f ca="1">IF(一覧表!D60="","",VLOOKUP(VLOOKUP(一覧表!D60,INDIRECT(一覧表!C60&amp;"選手データ貼り付け!A:O"),MATCH("所属",INDIRECT(一覧表!C60&amp;"選手データ貼り付け!1:1"),0),0)&amp;"中",所属csv!$A:$H,MATCH("所属コード",所属csv!$1:$1,0),0))</f>
        <v/>
      </c>
      <c r="C59" s="17"/>
      <c r="D59" s="17"/>
      <c r="E59" s="17" t="str">
        <f>IF(一覧表!D60="","",一覧表!D60)</f>
        <v/>
      </c>
      <c r="F59" s="17" t="str">
        <f ca="1">IF(一覧表!E60="","",一覧表!E60)</f>
        <v/>
      </c>
      <c r="G59" s="17" t="str">
        <f ca="1">IF(一覧表!D60="","",VLOOKUP(一覧表!D60,INDIRECT(一覧表!C60&amp;"選手データ貼り付け!A:O"),MATCH("ﾌﾘｶﾞﾅ(姓)",INDIRECT(一覧表!C60&amp;"選手データ貼り付け!1:1"),0),0)&amp;" "&amp;VLOOKUP(一覧表!D60,INDIRECT(一覧表!C60&amp;"選手データ貼り付け!A:O"),MATCH("ﾌﾘｶﾞﾅ(名)",INDIRECT(一覧表!C60&amp;"選手データ貼り付け!1:1"),0),0))</f>
        <v/>
      </c>
      <c r="H59" s="17" t="str">
        <f ca="1">IF(一覧表!E60="","",一覧表!E60)</f>
        <v/>
      </c>
      <c r="I59" s="17" t="str">
        <f ca="1">IF(一覧表!D60="","",VLOOKUP(一覧表!D60,INDIRECT(一覧表!C60&amp;"選手データ貼り付け!A:O"),MATCH("FAMILY NAME",INDIRECT(一覧表!C60&amp;"選手データ貼り付け!1:1"),0),0)&amp;" "&amp;VLOOKUP(一覧表!D60,INDIRECT(一覧表!C60&amp;"選手データ貼り付け!A:O"),MATCH("Firstname",INDIRECT(一覧表!C60&amp;"選手データ貼り付け!1:1"),0),0))</f>
        <v/>
      </c>
      <c r="J59" s="17" t="str">
        <f>IF(一覧表!D60="","","JPN")</f>
        <v/>
      </c>
      <c r="K59" s="17" t="str">
        <f>IF(一覧表!D60="","",IF(一覧表!C60="男",1,2))</f>
        <v/>
      </c>
      <c r="L59" s="17" t="str">
        <f>IF(一覧表!D60="","",一覧表!F60)</f>
        <v/>
      </c>
      <c r="M59" s="17" t="str">
        <f ca="1">IF(一覧表!D60="","",LEFT(VLOOKUP(一覧表!D60,INDIRECT(一覧表!C60&amp;"選手データ貼り付け!A:O"),MATCH("Birthday",INDIRECT(一覧表!C60&amp;"選手データ貼り付け!1:1"),0),0),4))</f>
        <v/>
      </c>
      <c r="N59" s="17" t="str">
        <f>IF(一覧表!D60="","","0")</f>
        <v/>
      </c>
      <c r="O59" s="17" t="str">
        <f>IF(一覧表!D60="","","千葉")</f>
        <v/>
      </c>
      <c r="P59" s="17"/>
      <c r="Q59" s="17" t="str">
        <f>IF(一覧表!G60="","",VLOOKUP(一覧表!G60,競技csv!$A:$O,MATCH("競技コード",競技csv!$1:$1,0),0))</f>
        <v/>
      </c>
      <c r="R59" s="17" t="str" cm="1">
        <f t="array" ref="R59">IF(一覧表!J60="","",一覧表!J60&amp;".")&amp;_xlfn.IFS(一覧表!K60="","",VLOOKUP(Q59,競技csv!$B:$O,2,0)&lt;=31,TEXT(一覧表!K60,"00")&amp;".",TRUE,TEXT(一覧表!K60,"00")&amp;"m")&amp;IF(一覧表!L60="","",TEXT(一覧表!L60,"00"))</f>
        <v/>
      </c>
      <c r="S59" s="17" t="str">
        <f>IF(一覧表!G60="","","0")</f>
        <v/>
      </c>
      <c r="T59" s="17" t="str">
        <f>IF(一覧表!G60="","","2")</f>
        <v/>
      </c>
      <c r="U59" s="17" t="str">
        <f>IF(一覧表!M60="","",VLOOKUP(一覧表!M60,競技csv!$A:$O,MATCH("競技コード",競技csv!$1:$1,0),0))</f>
        <v/>
      </c>
      <c r="V59" s="17" t="str" cm="1">
        <f t="array" ref="V59">IF(一覧表!P60="","",一覧表!P60&amp;".")&amp;_xlfn.IFS(一覧表!Q60="","",VLOOKUP(U59,競技csv!$B:$O,2,0)&lt;=31,TEXT(一覧表!Q60,"00")&amp;".",TRUE,TEXT(一覧表!Q60,"00")&amp;"m")&amp;IF(一覧表!R60="","",TEXT(一覧表!R60,"00"))</f>
        <v/>
      </c>
      <c r="W59" s="17" t="str">
        <f>IF(一覧表!M60="","","0")</f>
        <v/>
      </c>
      <c r="X59" s="17" t="str">
        <f>IF(一覧表!M60="","","2")</f>
        <v/>
      </c>
      <c r="Y59" s="17" t="str">
        <f>IF(一覧表!S60="","",VLOOKUP("共通"&amp;一覧表!C60&amp;"子4X100mR",競技csv!A:O,MATCH("競技コード",競技csv!$1:$1,0),0))</f>
        <v/>
      </c>
      <c r="Z59" s="17" t="str">
        <f>IF(一覧表!T60="","",一覧表!T60&amp;".")&amp;IF(一覧表!U60="","",TEXT(一覧表!U60,"00")&amp;".")&amp;IF(一覧表!V60="","",TEXT(一覧表!V60,"00"))</f>
        <v/>
      </c>
      <c r="AA59" s="17" t="str">
        <f>IF(一覧表!S60="","","0")</f>
        <v/>
      </c>
      <c r="AB59" s="17" t="str">
        <f>IF(一覧表!S60="","","2")</f>
        <v/>
      </c>
    </row>
    <row r="60" spans="1:28" x14ac:dyDescent="0.45">
      <c r="A60" s="17" t="str">
        <f>IF(一覧表!D61="","",IF(一覧表!C61="男",10000+一覧表!D61,20000+一覧表!D61))</f>
        <v/>
      </c>
      <c r="B60" s="17" t="str">
        <f ca="1">IF(一覧表!D61="","",VLOOKUP(VLOOKUP(一覧表!D61,INDIRECT(一覧表!C61&amp;"選手データ貼り付け!A:O"),MATCH("所属",INDIRECT(一覧表!C61&amp;"選手データ貼り付け!1:1"),0),0)&amp;"中",所属csv!$A:$H,MATCH("所属コード",所属csv!$1:$1,0),0))</f>
        <v/>
      </c>
      <c r="C60" s="17"/>
      <c r="D60" s="17"/>
      <c r="E60" s="17" t="str">
        <f>IF(一覧表!D61="","",一覧表!D61)</f>
        <v/>
      </c>
      <c r="F60" s="17" t="str">
        <f ca="1">IF(一覧表!E61="","",一覧表!E61)</f>
        <v/>
      </c>
      <c r="G60" s="17" t="str">
        <f ca="1">IF(一覧表!D61="","",VLOOKUP(一覧表!D61,INDIRECT(一覧表!C61&amp;"選手データ貼り付け!A:O"),MATCH("ﾌﾘｶﾞﾅ(姓)",INDIRECT(一覧表!C61&amp;"選手データ貼り付け!1:1"),0),0)&amp;" "&amp;VLOOKUP(一覧表!D61,INDIRECT(一覧表!C61&amp;"選手データ貼り付け!A:O"),MATCH("ﾌﾘｶﾞﾅ(名)",INDIRECT(一覧表!C61&amp;"選手データ貼り付け!1:1"),0),0))</f>
        <v/>
      </c>
      <c r="H60" s="17" t="str">
        <f ca="1">IF(一覧表!E61="","",一覧表!E61)</f>
        <v/>
      </c>
      <c r="I60" s="17" t="str">
        <f ca="1">IF(一覧表!D61="","",VLOOKUP(一覧表!D61,INDIRECT(一覧表!C61&amp;"選手データ貼り付け!A:O"),MATCH("FAMILY NAME",INDIRECT(一覧表!C61&amp;"選手データ貼り付け!1:1"),0),0)&amp;" "&amp;VLOOKUP(一覧表!D61,INDIRECT(一覧表!C61&amp;"選手データ貼り付け!A:O"),MATCH("Firstname",INDIRECT(一覧表!C61&amp;"選手データ貼り付け!1:1"),0),0))</f>
        <v/>
      </c>
      <c r="J60" s="17" t="str">
        <f>IF(一覧表!D61="","","JPN")</f>
        <v/>
      </c>
      <c r="K60" s="17" t="str">
        <f>IF(一覧表!D61="","",IF(一覧表!C61="男",1,2))</f>
        <v/>
      </c>
      <c r="L60" s="17" t="str">
        <f>IF(一覧表!D61="","",一覧表!F61)</f>
        <v/>
      </c>
      <c r="M60" s="17" t="str">
        <f ca="1">IF(一覧表!D61="","",LEFT(VLOOKUP(一覧表!D61,INDIRECT(一覧表!C61&amp;"選手データ貼り付け!A:O"),MATCH("Birthday",INDIRECT(一覧表!C61&amp;"選手データ貼り付け!1:1"),0),0),4))</f>
        <v/>
      </c>
      <c r="N60" s="17" t="str">
        <f>IF(一覧表!D61="","","0")</f>
        <v/>
      </c>
      <c r="O60" s="17" t="str">
        <f>IF(一覧表!D61="","","千葉")</f>
        <v/>
      </c>
      <c r="P60" s="17"/>
      <c r="Q60" s="17" t="str">
        <f>IF(一覧表!G61="","",VLOOKUP(一覧表!G61,競技csv!$A:$O,MATCH("競技コード",競技csv!$1:$1,0),0))</f>
        <v/>
      </c>
      <c r="R60" s="17" t="str" cm="1">
        <f t="array" ref="R60">IF(一覧表!J61="","",一覧表!J61&amp;".")&amp;_xlfn.IFS(一覧表!K61="","",VLOOKUP(Q60,競技csv!$B:$O,2,0)&lt;=31,TEXT(一覧表!K61,"00")&amp;".",TRUE,TEXT(一覧表!K61,"00")&amp;"m")&amp;IF(一覧表!L61="","",TEXT(一覧表!L61,"00"))</f>
        <v/>
      </c>
      <c r="S60" s="17" t="str">
        <f>IF(一覧表!G61="","","0")</f>
        <v/>
      </c>
      <c r="T60" s="17" t="str">
        <f>IF(一覧表!G61="","","2")</f>
        <v/>
      </c>
      <c r="U60" s="17" t="str">
        <f>IF(一覧表!M61="","",VLOOKUP(一覧表!M61,競技csv!$A:$O,MATCH("競技コード",競技csv!$1:$1,0),0))</f>
        <v/>
      </c>
      <c r="V60" s="17" t="str" cm="1">
        <f t="array" ref="V60">IF(一覧表!P61="","",一覧表!P61&amp;".")&amp;_xlfn.IFS(一覧表!Q61="","",VLOOKUP(U60,競技csv!$B:$O,2,0)&lt;=31,TEXT(一覧表!Q61,"00")&amp;".",TRUE,TEXT(一覧表!Q61,"00")&amp;"m")&amp;IF(一覧表!R61="","",TEXT(一覧表!R61,"00"))</f>
        <v/>
      </c>
      <c r="W60" s="17" t="str">
        <f>IF(一覧表!M61="","","0")</f>
        <v/>
      </c>
      <c r="X60" s="17" t="str">
        <f>IF(一覧表!M61="","","2")</f>
        <v/>
      </c>
      <c r="Y60" s="17" t="str">
        <f>IF(一覧表!S61="","",VLOOKUP("共通"&amp;一覧表!C61&amp;"子4X100mR",競技csv!A:O,MATCH("競技コード",競技csv!$1:$1,0),0))</f>
        <v/>
      </c>
      <c r="Z60" s="17" t="str">
        <f>IF(一覧表!T61="","",一覧表!T61&amp;".")&amp;IF(一覧表!U61="","",TEXT(一覧表!U61,"00")&amp;".")&amp;IF(一覧表!V61="","",TEXT(一覧表!V61,"00"))</f>
        <v/>
      </c>
      <c r="AA60" s="17" t="str">
        <f>IF(一覧表!S61="","","0")</f>
        <v/>
      </c>
      <c r="AB60" s="17" t="str">
        <f>IF(一覧表!S61="","","2")</f>
        <v/>
      </c>
    </row>
    <row r="61" spans="1:28" x14ac:dyDescent="0.45">
      <c r="A61" s="17" t="str">
        <f>IF(一覧表!D62="","",IF(一覧表!C62="男",10000+一覧表!D62,20000+一覧表!D62))</f>
        <v/>
      </c>
      <c r="B61" s="17" t="str">
        <f ca="1">IF(一覧表!D62="","",VLOOKUP(VLOOKUP(一覧表!D62,INDIRECT(一覧表!C62&amp;"選手データ貼り付け!A:O"),MATCH("所属",INDIRECT(一覧表!C62&amp;"選手データ貼り付け!1:1"),0),0)&amp;"中",所属csv!$A:$H,MATCH("所属コード",所属csv!$1:$1,0),0))</f>
        <v/>
      </c>
      <c r="C61" s="17"/>
      <c r="D61" s="17"/>
      <c r="E61" s="17" t="str">
        <f>IF(一覧表!D62="","",一覧表!D62)</f>
        <v/>
      </c>
      <c r="F61" s="17" t="str">
        <f ca="1">IF(一覧表!E62="","",一覧表!E62)</f>
        <v/>
      </c>
      <c r="G61" s="17" t="str">
        <f ca="1">IF(一覧表!D62="","",VLOOKUP(一覧表!D62,INDIRECT(一覧表!C62&amp;"選手データ貼り付け!A:O"),MATCH("ﾌﾘｶﾞﾅ(姓)",INDIRECT(一覧表!C62&amp;"選手データ貼り付け!1:1"),0),0)&amp;" "&amp;VLOOKUP(一覧表!D62,INDIRECT(一覧表!C62&amp;"選手データ貼り付け!A:O"),MATCH("ﾌﾘｶﾞﾅ(名)",INDIRECT(一覧表!C62&amp;"選手データ貼り付け!1:1"),0),0))</f>
        <v/>
      </c>
      <c r="H61" s="17" t="str">
        <f ca="1">IF(一覧表!E62="","",一覧表!E62)</f>
        <v/>
      </c>
      <c r="I61" s="17" t="str">
        <f ca="1">IF(一覧表!D62="","",VLOOKUP(一覧表!D62,INDIRECT(一覧表!C62&amp;"選手データ貼り付け!A:O"),MATCH("FAMILY NAME",INDIRECT(一覧表!C62&amp;"選手データ貼り付け!1:1"),0),0)&amp;" "&amp;VLOOKUP(一覧表!D62,INDIRECT(一覧表!C62&amp;"選手データ貼り付け!A:O"),MATCH("Firstname",INDIRECT(一覧表!C62&amp;"選手データ貼り付け!1:1"),0),0))</f>
        <v/>
      </c>
      <c r="J61" s="17" t="str">
        <f>IF(一覧表!D62="","","JPN")</f>
        <v/>
      </c>
      <c r="K61" s="17" t="str">
        <f>IF(一覧表!D62="","",IF(一覧表!C62="男",1,2))</f>
        <v/>
      </c>
      <c r="L61" s="17" t="str">
        <f>IF(一覧表!D62="","",一覧表!F62)</f>
        <v/>
      </c>
      <c r="M61" s="17" t="str">
        <f ca="1">IF(一覧表!D62="","",LEFT(VLOOKUP(一覧表!D62,INDIRECT(一覧表!C62&amp;"選手データ貼り付け!A:O"),MATCH("Birthday",INDIRECT(一覧表!C62&amp;"選手データ貼り付け!1:1"),0),0),4))</f>
        <v/>
      </c>
      <c r="N61" s="17" t="str">
        <f>IF(一覧表!D62="","","0")</f>
        <v/>
      </c>
      <c r="O61" s="17" t="str">
        <f>IF(一覧表!D62="","","千葉")</f>
        <v/>
      </c>
      <c r="P61" s="17"/>
      <c r="Q61" s="17" t="str">
        <f>IF(一覧表!G62="","",VLOOKUP(一覧表!G62,競技csv!$A:$O,MATCH("競技コード",競技csv!$1:$1,0),0))</f>
        <v/>
      </c>
      <c r="R61" s="17" t="str" cm="1">
        <f t="array" ref="R61">IF(一覧表!J62="","",一覧表!J62&amp;".")&amp;_xlfn.IFS(一覧表!K62="","",VLOOKUP(Q61,競技csv!$B:$O,2,0)&lt;=31,TEXT(一覧表!K62,"00")&amp;".",TRUE,TEXT(一覧表!K62,"00")&amp;"m")&amp;IF(一覧表!L62="","",TEXT(一覧表!L62,"00"))</f>
        <v/>
      </c>
      <c r="S61" s="17" t="str">
        <f>IF(一覧表!G62="","","0")</f>
        <v/>
      </c>
      <c r="T61" s="17" t="str">
        <f>IF(一覧表!G62="","","2")</f>
        <v/>
      </c>
      <c r="U61" s="17" t="str">
        <f>IF(一覧表!M62="","",VLOOKUP(一覧表!M62,競技csv!$A:$O,MATCH("競技コード",競技csv!$1:$1,0),0))</f>
        <v/>
      </c>
      <c r="V61" s="17" t="str" cm="1">
        <f t="array" ref="V61">IF(一覧表!P62="","",一覧表!P62&amp;".")&amp;_xlfn.IFS(一覧表!Q62="","",VLOOKUP(U61,競技csv!$B:$O,2,0)&lt;=31,TEXT(一覧表!Q62,"00")&amp;".",TRUE,TEXT(一覧表!Q62,"00")&amp;"m")&amp;IF(一覧表!R62="","",TEXT(一覧表!R62,"00"))</f>
        <v/>
      </c>
      <c r="W61" s="17" t="str">
        <f>IF(一覧表!M62="","","0")</f>
        <v/>
      </c>
      <c r="X61" s="17" t="str">
        <f>IF(一覧表!M62="","","2")</f>
        <v/>
      </c>
      <c r="Y61" s="17" t="str">
        <f>IF(一覧表!S62="","",VLOOKUP("共通"&amp;一覧表!C62&amp;"子4X100mR",競技csv!A:O,MATCH("競技コード",競技csv!$1:$1,0),0))</f>
        <v/>
      </c>
      <c r="Z61" s="17" t="str">
        <f>IF(一覧表!T62="","",一覧表!T62&amp;".")&amp;IF(一覧表!U62="","",TEXT(一覧表!U62,"00")&amp;".")&amp;IF(一覧表!V62="","",TEXT(一覧表!V62,"00"))</f>
        <v/>
      </c>
      <c r="AA61" s="17" t="str">
        <f>IF(一覧表!S62="","","0")</f>
        <v/>
      </c>
      <c r="AB61" s="17" t="str">
        <f>IF(一覧表!S62="","","2")</f>
        <v/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01E8-AAE0-4F56-A899-0F035106D8CA}">
  <sheetPr codeName="Sheet8"/>
  <dimension ref="A1:P37"/>
  <sheetViews>
    <sheetView topLeftCell="B1" workbookViewId="0">
      <selection activeCell="F2" sqref="F2"/>
    </sheetView>
  </sheetViews>
  <sheetFormatPr defaultRowHeight="18" x14ac:dyDescent="0.45"/>
  <cols>
    <col min="1" max="1" width="0" hidden="1" customWidth="1"/>
  </cols>
  <sheetData>
    <row r="1" spans="1:16" x14ac:dyDescent="0.45">
      <c r="B1" t="s">
        <v>172</v>
      </c>
      <c r="C1" t="s">
        <v>109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98</v>
      </c>
      <c r="J1" t="s">
        <v>178</v>
      </c>
      <c r="K1" t="s">
        <v>90</v>
      </c>
      <c r="L1" t="s">
        <v>94</v>
      </c>
      <c r="M1" t="s">
        <v>179</v>
      </c>
      <c r="N1" t="s">
        <v>180</v>
      </c>
      <c r="O1" t="s">
        <v>181</v>
      </c>
      <c r="P1" t="s">
        <v>182</v>
      </c>
    </row>
    <row r="2" spans="1:16" x14ac:dyDescent="0.45">
      <c r="A2">
        <f>IF(B1="","",A1+1)</f>
        <v>1</v>
      </c>
      <c r="B2" t="str">
        <f ca="1">IF(ISERROR(VLOOKUP($A2,チームcsv変換!$A:$P,MATCH(チームcsv貼り付け用!B$1,チームcsv変換!$1:$1,0),0)),"",VLOOKUP($A2,チームcsv変換!$A:$P,MATCH(チームcsv貼り付け用!B$1,チームcsv変換!$1:$1,0),0))</f>
        <v/>
      </c>
      <c r="C2" t="str">
        <f ca="1">IF(ISERROR(VLOOKUP($A2,チームcsv変換!$A:$P,MATCH(チームcsv貼り付け用!C$1,チームcsv変換!$1:$1,0),0)),"",VLOOKUP($A2,チームcsv変換!$A:$P,MATCH(チームcsv貼り付け用!C$1,チームcsv変換!$1:$1,0),0))</f>
        <v/>
      </c>
      <c r="D2" t="str">
        <f ca="1">IF(ISERROR(VLOOKUP($A2,チームcsv変換!$A:$P,MATCH(チームcsv貼り付け用!D$1,チームcsv変換!$1:$1,0),0)),"",VLOOKUP($A2,チームcsv変換!$A:$P,MATCH(チームcsv貼り付け用!D$1,チームcsv変換!$1:$1,0),0))</f>
        <v/>
      </c>
      <c r="F2" t="str">
        <f ca="1">IF(ISERROR(VLOOKUP($A2,チームcsv変換!$A:$P,MATCH(チームcsv貼り付け用!F$1,チームcsv変換!$1:$1,0),0)),"",VLOOKUP($A2,チームcsv変換!$A:$P,MATCH(チームcsv貼り付け用!F$1,チームcsv変換!$1:$1,0),0))</f>
        <v/>
      </c>
      <c r="I2" t="str">
        <f ca="1">IF(ISERROR(VLOOKUP($A2,チームcsv変換!$A:$P,MATCH(チームcsv貼り付け用!I$1,チームcsv変換!$1:$1,0),0)),"",VLOOKUP($A2,チームcsv変換!$A:$P,MATCH(チームcsv貼り付け用!I$1,チームcsv変換!$1:$1,0),0))</f>
        <v/>
      </c>
      <c r="J2" t="str">
        <f ca="1">IF(ISERROR(VLOOKUP($A2,チームcsv変換!$A:$P,MATCH(チームcsv貼り付け用!J$1,チームcsv変換!$1:$1,0),0)),"",VLOOKUP($A2,チームcsv変換!$A:$P,MATCH(チームcsv貼り付け用!J$1,チームcsv変換!$1:$1,0),0))</f>
        <v/>
      </c>
      <c r="K2" t="str">
        <f ca="1">IF(ISERROR(VLOOKUP($A2,チームcsv変換!$A:$P,MATCH(チームcsv貼り付け用!K$1,チームcsv変換!$1:$1,0),0)),"",VLOOKUP($A2,チームcsv変換!$A:$P,MATCH(チームcsv貼り付け用!K$1,チームcsv変換!$1:$1,0),0))</f>
        <v/>
      </c>
      <c r="L2" t="str">
        <f ca="1">IF(ISERROR(VLOOKUP($A2,チームcsv変換!$A:$P,MATCH(チームcsv貼り付け用!L$1,チームcsv変換!$1:$1,0),0)),"",VLOOKUP($A2,チームcsv変換!$A:$P,MATCH(チームcsv貼り付け用!L$1,チームcsv変換!$1:$1,0),0))</f>
        <v/>
      </c>
      <c r="M2" t="str">
        <f ca="1">IF(ISERROR(VLOOKUP($A2,チームcsv変換!$A:$P,MATCH(チームcsv貼り付け用!M$1,チームcsv変換!$1:$1,0),0)),"",VLOOKUP($A2,チームcsv変換!$A:$P,MATCH(チームcsv貼り付け用!M$1,チームcsv変換!$1:$1,0),0))</f>
        <v/>
      </c>
      <c r="N2" t="str">
        <f ca="1">IF(ISERROR(VLOOKUP($A2,チームcsv変換!$A:$P,MATCH(チームcsv貼り付け用!N$1,チームcsv変換!$1:$1,0),0)),"",VLOOKUP($A2,チームcsv変換!$A:$P,MATCH(チームcsv貼り付け用!N$1,チームcsv変換!$1:$1,0),0))</f>
        <v/>
      </c>
      <c r="O2" t="str">
        <f ca="1">IF(ISERROR(VLOOKUP($A2,チームcsv変換!$A:$P,MATCH(チームcsv貼り付け用!O$1,チームcsv変換!$1:$1,0),0)),"",VLOOKUP($A2,チームcsv変換!$A:$P,MATCH(チームcsv貼り付け用!O$1,チームcsv変換!$1:$1,0),0))</f>
        <v/>
      </c>
      <c r="P2" t="str">
        <f ca="1">IF(ISERROR(VLOOKUP($A2,チームcsv変換!$A:$P,MATCH(チームcsv貼り付け用!P$1,チームcsv変換!$1:$1,0),0)),"",VLOOKUP($A2,チームcsv変換!$A:$P,MATCH(チームcsv貼り付け用!P$1,チームcsv変換!$1:$1,0),0))</f>
        <v/>
      </c>
    </row>
    <row r="3" spans="1:16" x14ac:dyDescent="0.45">
      <c r="A3" t="str">
        <f t="shared" ref="A3:A37" ca="1" si="0">IF(B2="","",A2+1)</f>
        <v/>
      </c>
      <c r="B3" t="str">
        <f ca="1">IF(ISERROR(VLOOKUP($A3,チームcsv変換!$A:$P,MATCH(チームcsv貼り付け用!B$1,チームcsv変換!$1:$1,0),0)),"",VLOOKUP($A3,チームcsv変換!$A:$P,MATCH(チームcsv貼り付け用!B$1,チームcsv変換!$1:$1,0),0))</f>
        <v/>
      </c>
      <c r="C3" t="str">
        <f ca="1">IF(ISERROR(VLOOKUP($A3,チームcsv変換!$A:$P,MATCH(チームcsv貼り付け用!C$1,チームcsv変換!$1:$1,0),0)),"",VLOOKUP($A3,チームcsv変換!$A:$P,MATCH(チームcsv貼り付け用!C$1,チームcsv変換!$1:$1,0),0))</f>
        <v/>
      </c>
      <c r="D3" t="str">
        <f ca="1">IF(ISERROR(VLOOKUP($A3,チームcsv変換!$A:$P,MATCH(チームcsv貼り付け用!D$1,チームcsv変換!$1:$1,0),0)),"",VLOOKUP($A3,チームcsv変換!$A:$P,MATCH(チームcsv貼り付け用!D$1,チームcsv変換!$1:$1,0),0))</f>
        <v/>
      </c>
      <c r="F3" t="str">
        <f ca="1">IF(ISERROR(VLOOKUP($A3,チームcsv変換!$A:$P,MATCH(チームcsv貼り付け用!F$1,チームcsv変換!$1:$1,0),0)),"",VLOOKUP($A3,チームcsv変換!$A:$P,MATCH(チームcsv貼り付け用!F$1,チームcsv変換!$1:$1,0),0))</f>
        <v/>
      </c>
      <c r="I3" t="str">
        <f ca="1">IF(ISERROR(VLOOKUP($A3,チームcsv変換!$A:$P,MATCH(チームcsv貼り付け用!I$1,チームcsv変換!$1:$1,0),0)),"",VLOOKUP($A3,チームcsv変換!$A:$P,MATCH(チームcsv貼り付け用!I$1,チームcsv変換!$1:$1,0),0))</f>
        <v/>
      </c>
      <c r="J3" t="str">
        <f ca="1">IF(ISERROR(VLOOKUP($A3,チームcsv変換!$A:$P,MATCH(チームcsv貼り付け用!J$1,チームcsv変換!$1:$1,0),0)),"",VLOOKUP($A3,チームcsv変換!$A:$P,MATCH(チームcsv貼り付け用!J$1,チームcsv変換!$1:$1,0),0))</f>
        <v/>
      </c>
      <c r="K3" t="str">
        <f ca="1">IF(ISERROR(VLOOKUP($A3,チームcsv変換!$A:$P,MATCH(チームcsv貼り付け用!K$1,チームcsv変換!$1:$1,0),0)),"",VLOOKUP($A3,チームcsv変換!$A:$P,MATCH(チームcsv貼り付け用!K$1,チームcsv変換!$1:$1,0),0))</f>
        <v/>
      </c>
      <c r="L3" t="str">
        <f ca="1">IF(ISERROR(VLOOKUP($A3,チームcsv変換!$A:$P,MATCH(チームcsv貼り付け用!L$1,チームcsv変換!$1:$1,0),0)),"",VLOOKUP($A3,チームcsv変換!$A:$P,MATCH(チームcsv貼り付け用!L$1,チームcsv変換!$1:$1,0),0))</f>
        <v/>
      </c>
      <c r="M3" t="str">
        <f ca="1">IF(ISERROR(VLOOKUP($A3,チームcsv変換!$A:$P,MATCH(チームcsv貼り付け用!M$1,チームcsv変換!$1:$1,0),0)),"",VLOOKUP($A3,チームcsv変換!$A:$P,MATCH(チームcsv貼り付け用!M$1,チームcsv変換!$1:$1,0),0))</f>
        <v/>
      </c>
      <c r="N3" t="str">
        <f ca="1">IF(ISERROR(VLOOKUP($A3,チームcsv変換!$A:$P,MATCH(チームcsv貼り付け用!N$1,チームcsv変換!$1:$1,0),0)),"",VLOOKUP($A3,チームcsv変換!$A:$P,MATCH(チームcsv貼り付け用!N$1,チームcsv変換!$1:$1,0),0))</f>
        <v/>
      </c>
      <c r="O3" t="str">
        <f ca="1">IF(ISERROR(VLOOKUP($A3,チームcsv変換!$A:$P,MATCH(チームcsv貼り付け用!O$1,チームcsv変換!$1:$1,0),0)),"",VLOOKUP($A3,チームcsv変換!$A:$P,MATCH(チームcsv貼り付け用!O$1,チームcsv変換!$1:$1,0),0))</f>
        <v/>
      </c>
      <c r="P3" t="str">
        <f ca="1">IF(ISERROR(VLOOKUP($A3,チームcsv変換!$A:$P,MATCH(チームcsv貼り付け用!P$1,チームcsv変換!$1:$1,0),0)),"",VLOOKUP($A3,チームcsv変換!$A:$P,MATCH(チームcsv貼り付け用!P$1,チームcsv変換!$1:$1,0),0))</f>
        <v/>
      </c>
    </row>
    <row r="4" spans="1:16" x14ac:dyDescent="0.45">
      <c r="A4" t="str">
        <f t="shared" ca="1" si="0"/>
        <v/>
      </c>
      <c r="B4" t="str">
        <f ca="1">IF(ISERROR(VLOOKUP($A4,チームcsv変換!$A:$P,MATCH(チームcsv貼り付け用!B$1,チームcsv変換!$1:$1,0),0)),"",VLOOKUP($A4,チームcsv変換!$A:$P,MATCH(チームcsv貼り付け用!B$1,チームcsv変換!$1:$1,0),0))</f>
        <v/>
      </c>
      <c r="C4" t="str">
        <f ca="1">IF(ISERROR(VLOOKUP($A4,チームcsv変換!$A:$P,MATCH(チームcsv貼り付け用!C$1,チームcsv変換!$1:$1,0),0)),"",VLOOKUP($A4,チームcsv変換!$A:$P,MATCH(チームcsv貼り付け用!C$1,チームcsv変換!$1:$1,0),0))</f>
        <v/>
      </c>
      <c r="D4" t="str">
        <f ca="1">IF(ISERROR(VLOOKUP($A4,チームcsv変換!$A:$P,MATCH(チームcsv貼り付け用!D$1,チームcsv変換!$1:$1,0),0)),"",VLOOKUP($A4,チームcsv変換!$A:$P,MATCH(チームcsv貼り付け用!D$1,チームcsv変換!$1:$1,0),0))</f>
        <v/>
      </c>
      <c r="F4" t="str">
        <f ca="1">IF(ISERROR(VLOOKUP($A4,チームcsv変換!$A:$P,MATCH(チームcsv貼り付け用!F$1,チームcsv変換!$1:$1,0),0)),"",VLOOKUP($A4,チームcsv変換!$A:$P,MATCH(チームcsv貼り付け用!F$1,チームcsv変換!$1:$1,0),0))</f>
        <v/>
      </c>
      <c r="I4" t="str">
        <f ca="1">IF(ISERROR(VLOOKUP($A4,チームcsv変換!$A:$P,MATCH(チームcsv貼り付け用!I$1,チームcsv変換!$1:$1,0),0)),"",VLOOKUP($A4,チームcsv変換!$A:$P,MATCH(チームcsv貼り付け用!I$1,チームcsv変換!$1:$1,0),0))</f>
        <v/>
      </c>
      <c r="J4" t="str">
        <f ca="1">IF(ISERROR(VLOOKUP($A4,チームcsv変換!$A:$P,MATCH(チームcsv貼り付け用!J$1,チームcsv変換!$1:$1,0),0)),"",VLOOKUP($A4,チームcsv変換!$A:$P,MATCH(チームcsv貼り付け用!J$1,チームcsv変換!$1:$1,0),0))</f>
        <v/>
      </c>
      <c r="K4" t="str">
        <f ca="1">IF(ISERROR(VLOOKUP($A4,チームcsv変換!$A:$P,MATCH(チームcsv貼り付け用!K$1,チームcsv変換!$1:$1,0),0)),"",VLOOKUP($A4,チームcsv変換!$A:$P,MATCH(チームcsv貼り付け用!K$1,チームcsv変換!$1:$1,0),0))</f>
        <v/>
      </c>
      <c r="L4" t="str">
        <f ca="1">IF(ISERROR(VLOOKUP($A4,チームcsv変換!$A:$P,MATCH(チームcsv貼り付け用!L$1,チームcsv変換!$1:$1,0),0)),"",VLOOKUP($A4,チームcsv変換!$A:$P,MATCH(チームcsv貼り付け用!L$1,チームcsv変換!$1:$1,0),0))</f>
        <v/>
      </c>
      <c r="M4" t="str">
        <f ca="1">IF(ISERROR(VLOOKUP($A4,チームcsv変換!$A:$P,MATCH(チームcsv貼り付け用!M$1,チームcsv変換!$1:$1,0),0)),"",VLOOKUP($A4,チームcsv変換!$A:$P,MATCH(チームcsv貼り付け用!M$1,チームcsv変換!$1:$1,0),0))</f>
        <v/>
      </c>
      <c r="N4" t="str">
        <f ca="1">IF(ISERROR(VLOOKUP($A4,チームcsv変換!$A:$P,MATCH(チームcsv貼り付け用!N$1,チームcsv変換!$1:$1,0),0)),"",VLOOKUP($A4,チームcsv変換!$A:$P,MATCH(チームcsv貼り付け用!N$1,チームcsv変換!$1:$1,0),0))</f>
        <v/>
      </c>
      <c r="O4" t="str">
        <f ca="1">IF(ISERROR(VLOOKUP($A4,チームcsv変換!$A:$P,MATCH(チームcsv貼り付け用!O$1,チームcsv変換!$1:$1,0),0)),"",VLOOKUP($A4,チームcsv変換!$A:$P,MATCH(チームcsv貼り付け用!O$1,チームcsv変換!$1:$1,0),0))</f>
        <v/>
      </c>
      <c r="P4" t="str">
        <f ca="1">IF(ISERROR(VLOOKUP($A4,チームcsv変換!$A:$P,MATCH(チームcsv貼り付け用!P$1,チームcsv変換!$1:$1,0),0)),"",VLOOKUP($A4,チームcsv変換!$A:$P,MATCH(チームcsv貼り付け用!P$1,チームcsv変換!$1:$1,0),0))</f>
        <v/>
      </c>
    </row>
    <row r="5" spans="1:16" x14ac:dyDescent="0.45">
      <c r="A5" t="str">
        <f t="shared" ca="1" si="0"/>
        <v/>
      </c>
      <c r="B5" t="str">
        <f ca="1">IF(ISERROR(VLOOKUP($A5,チームcsv変換!$A:$P,MATCH(チームcsv貼り付け用!B$1,チームcsv変換!$1:$1,0),0)),"",VLOOKUP($A5,チームcsv変換!$A:$P,MATCH(チームcsv貼り付け用!B$1,チームcsv変換!$1:$1,0),0))</f>
        <v/>
      </c>
      <c r="C5" t="str">
        <f ca="1">IF(ISERROR(VLOOKUP($A5,チームcsv変換!$A:$P,MATCH(チームcsv貼り付け用!C$1,チームcsv変換!$1:$1,0),0)),"",VLOOKUP($A5,チームcsv変換!$A:$P,MATCH(チームcsv貼り付け用!C$1,チームcsv変換!$1:$1,0),0))</f>
        <v/>
      </c>
      <c r="D5" t="str">
        <f ca="1">IF(ISERROR(VLOOKUP($A5,チームcsv変換!$A:$P,MATCH(チームcsv貼り付け用!D$1,チームcsv変換!$1:$1,0),0)),"",VLOOKUP($A5,チームcsv変換!$A:$P,MATCH(チームcsv貼り付け用!D$1,チームcsv変換!$1:$1,0),0))</f>
        <v/>
      </c>
      <c r="F5" t="str">
        <f ca="1">IF(ISERROR(VLOOKUP($A5,チームcsv変換!$A:$P,MATCH(チームcsv貼り付け用!F$1,チームcsv変換!$1:$1,0),0)),"",VLOOKUP($A5,チームcsv変換!$A:$P,MATCH(チームcsv貼り付け用!F$1,チームcsv変換!$1:$1,0),0))</f>
        <v/>
      </c>
      <c r="I5" t="str">
        <f ca="1">IF(ISERROR(VLOOKUP($A5,チームcsv変換!$A:$P,MATCH(チームcsv貼り付け用!I$1,チームcsv変換!$1:$1,0),0)),"",VLOOKUP($A5,チームcsv変換!$A:$P,MATCH(チームcsv貼り付け用!I$1,チームcsv変換!$1:$1,0),0))</f>
        <v/>
      </c>
      <c r="J5" t="str">
        <f ca="1">IF(ISERROR(VLOOKUP($A5,チームcsv変換!$A:$P,MATCH(チームcsv貼り付け用!J$1,チームcsv変換!$1:$1,0),0)),"",VLOOKUP($A5,チームcsv変換!$A:$P,MATCH(チームcsv貼り付け用!J$1,チームcsv変換!$1:$1,0),0))</f>
        <v/>
      </c>
      <c r="K5" t="str">
        <f ca="1">IF(ISERROR(VLOOKUP($A5,チームcsv変換!$A:$P,MATCH(チームcsv貼り付け用!K$1,チームcsv変換!$1:$1,0),0)),"",VLOOKUP($A5,チームcsv変換!$A:$P,MATCH(チームcsv貼り付け用!K$1,チームcsv変換!$1:$1,0),0))</f>
        <v/>
      </c>
      <c r="L5" t="str">
        <f ca="1">IF(ISERROR(VLOOKUP($A5,チームcsv変換!$A:$P,MATCH(チームcsv貼り付け用!L$1,チームcsv変換!$1:$1,0),0)),"",VLOOKUP($A5,チームcsv変換!$A:$P,MATCH(チームcsv貼り付け用!L$1,チームcsv変換!$1:$1,0),0))</f>
        <v/>
      </c>
      <c r="M5" t="str">
        <f ca="1">IF(ISERROR(VLOOKUP($A5,チームcsv変換!$A:$P,MATCH(チームcsv貼り付け用!M$1,チームcsv変換!$1:$1,0),0)),"",VLOOKUP($A5,チームcsv変換!$A:$P,MATCH(チームcsv貼り付け用!M$1,チームcsv変換!$1:$1,0),0))</f>
        <v/>
      </c>
      <c r="N5" t="str">
        <f ca="1">IF(ISERROR(VLOOKUP($A5,チームcsv変換!$A:$P,MATCH(チームcsv貼り付け用!N$1,チームcsv変換!$1:$1,0),0)),"",VLOOKUP($A5,チームcsv変換!$A:$P,MATCH(チームcsv貼り付け用!N$1,チームcsv変換!$1:$1,0),0))</f>
        <v/>
      </c>
      <c r="O5" t="str">
        <f ca="1">IF(ISERROR(VLOOKUP($A5,チームcsv変換!$A:$P,MATCH(チームcsv貼り付け用!O$1,チームcsv変換!$1:$1,0),0)),"",VLOOKUP($A5,チームcsv変換!$A:$P,MATCH(チームcsv貼り付け用!O$1,チームcsv変換!$1:$1,0),0))</f>
        <v/>
      </c>
      <c r="P5" t="str">
        <f ca="1">IF(ISERROR(VLOOKUP($A5,チームcsv変換!$A:$P,MATCH(チームcsv貼り付け用!P$1,チームcsv変換!$1:$1,0),0)),"",VLOOKUP($A5,チームcsv変換!$A:$P,MATCH(チームcsv貼り付け用!P$1,チームcsv変換!$1:$1,0),0))</f>
        <v/>
      </c>
    </row>
    <row r="6" spans="1:16" x14ac:dyDescent="0.45">
      <c r="A6" t="str">
        <f t="shared" ca="1" si="0"/>
        <v/>
      </c>
      <c r="B6" t="str">
        <f ca="1">IF(ISERROR(VLOOKUP($A6,チームcsv変換!$A:$P,MATCH(チームcsv貼り付け用!B$1,チームcsv変換!$1:$1,0),0)),"",VLOOKUP($A6,チームcsv変換!$A:$P,MATCH(チームcsv貼り付け用!B$1,チームcsv変換!$1:$1,0),0))</f>
        <v/>
      </c>
      <c r="C6" t="str">
        <f ca="1">IF(ISERROR(VLOOKUP($A6,チームcsv変換!$A:$P,MATCH(チームcsv貼り付け用!C$1,チームcsv変換!$1:$1,0),0)),"",VLOOKUP($A6,チームcsv変換!$A:$P,MATCH(チームcsv貼り付け用!C$1,チームcsv変換!$1:$1,0),0))</f>
        <v/>
      </c>
      <c r="D6" t="str">
        <f ca="1">IF(ISERROR(VLOOKUP($A6,チームcsv変換!$A:$P,MATCH(チームcsv貼り付け用!D$1,チームcsv変換!$1:$1,0),0)),"",VLOOKUP($A6,チームcsv変換!$A:$P,MATCH(チームcsv貼り付け用!D$1,チームcsv変換!$1:$1,0),0))</f>
        <v/>
      </c>
      <c r="F6" t="str">
        <f ca="1">IF(ISERROR(VLOOKUP($A6,チームcsv変換!$A:$P,MATCH(チームcsv貼り付け用!F$1,チームcsv変換!$1:$1,0),0)),"",VLOOKUP($A6,チームcsv変換!$A:$P,MATCH(チームcsv貼り付け用!F$1,チームcsv変換!$1:$1,0),0))</f>
        <v/>
      </c>
      <c r="I6" t="str">
        <f ca="1">IF(ISERROR(VLOOKUP($A6,チームcsv変換!$A:$P,MATCH(チームcsv貼り付け用!I$1,チームcsv変換!$1:$1,0),0)),"",VLOOKUP($A6,チームcsv変換!$A:$P,MATCH(チームcsv貼り付け用!I$1,チームcsv変換!$1:$1,0),0))</f>
        <v/>
      </c>
      <c r="J6" t="str">
        <f ca="1">IF(ISERROR(VLOOKUP($A6,チームcsv変換!$A:$P,MATCH(チームcsv貼り付け用!J$1,チームcsv変換!$1:$1,0),0)),"",VLOOKUP($A6,チームcsv変換!$A:$P,MATCH(チームcsv貼り付け用!J$1,チームcsv変換!$1:$1,0),0))</f>
        <v/>
      </c>
      <c r="K6" t="str">
        <f ca="1">IF(ISERROR(VLOOKUP($A6,チームcsv変換!$A:$P,MATCH(チームcsv貼り付け用!K$1,チームcsv変換!$1:$1,0),0)),"",VLOOKUP($A6,チームcsv変換!$A:$P,MATCH(チームcsv貼り付け用!K$1,チームcsv変換!$1:$1,0),0))</f>
        <v/>
      </c>
      <c r="L6" t="str">
        <f ca="1">IF(ISERROR(VLOOKUP($A6,チームcsv変換!$A:$P,MATCH(チームcsv貼り付け用!L$1,チームcsv変換!$1:$1,0),0)),"",VLOOKUP($A6,チームcsv変換!$A:$P,MATCH(チームcsv貼り付け用!L$1,チームcsv変換!$1:$1,0),0))</f>
        <v/>
      </c>
      <c r="M6" t="str">
        <f ca="1">IF(ISERROR(VLOOKUP($A6,チームcsv変換!$A:$P,MATCH(チームcsv貼り付け用!M$1,チームcsv変換!$1:$1,0),0)),"",VLOOKUP($A6,チームcsv変換!$A:$P,MATCH(チームcsv貼り付け用!M$1,チームcsv変換!$1:$1,0),0))</f>
        <v/>
      </c>
      <c r="N6" t="str">
        <f ca="1">IF(ISERROR(VLOOKUP($A6,チームcsv変換!$A:$P,MATCH(チームcsv貼り付け用!N$1,チームcsv変換!$1:$1,0),0)),"",VLOOKUP($A6,チームcsv変換!$A:$P,MATCH(チームcsv貼り付け用!N$1,チームcsv変換!$1:$1,0),0))</f>
        <v/>
      </c>
      <c r="O6" t="str">
        <f ca="1">IF(ISERROR(VLOOKUP($A6,チームcsv変換!$A:$P,MATCH(チームcsv貼り付け用!O$1,チームcsv変換!$1:$1,0),0)),"",VLOOKUP($A6,チームcsv変換!$A:$P,MATCH(チームcsv貼り付け用!O$1,チームcsv変換!$1:$1,0),0))</f>
        <v/>
      </c>
      <c r="P6" t="str">
        <f ca="1">IF(ISERROR(VLOOKUP($A6,チームcsv変換!$A:$P,MATCH(チームcsv貼り付け用!P$1,チームcsv変換!$1:$1,0),0)),"",VLOOKUP($A6,チームcsv変換!$A:$P,MATCH(チームcsv貼り付け用!P$1,チームcsv変換!$1:$1,0),0))</f>
        <v/>
      </c>
    </row>
    <row r="7" spans="1:16" x14ac:dyDescent="0.45">
      <c r="A7" t="str">
        <f t="shared" ca="1" si="0"/>
        <v/>
      </c>
      <c r="B7" t="str">
        <f ca="1">IF(ISERROR(VLOOKUP($A7,チームcsv変換!$A:$P,MATCH(チームcsv貼り付け用!B$1,チームcsv変換!$1:$1,0),0)),"",VLOOKUP($A7,チームcsv変換!$A:$P,MATCH(チームcsv貼り付け用!B$1,チームcsv変換!$1:$1,0),0))</f>
        <v/>
      </c>
      <c r="C7" t="str">
        <f ca="1">IF(ISERROR(VLOOKUP($A7,チームcsv変換!$A:$P,MATCH(チームcsv貼り付け用!C$1,チームcsv変換!$1:$1,0),0)),"",VLOOKUP($A7,チームcsv変換!$A:$P,MATCH(チームcsv貼り付け用!C$1,チームcsv変換!$1:$1,0),0))</f>
        <v/>
      </c>
      <c r="D7" t="str">
        <f ca="1">IF(ISERROR(VLOOKUP($A7,チームcsv変換!$A:$P,MATCH(チームcsv貼り付け用!D$1,チームcsv変換!$1:$1,0),0)),"",VLOOKUP($A7,チームcsv変換!$A:$P,MATCH(チームcsv貼り付け用!D$1,チームcsv変換!$1:$1,0),0))</f>
        <v/>
      </c>
      <c r="F7" t="str">
        <f ca="1">IF(ISERROR(VLOOKUP($A7,チームcsv変換!$A:$P,MATCH(チームcsv貼り付け用!F$1,チームcsv変換!$1:$1,0),0)),"",VLOOKUP($A7,チームcsv変換!$A:$P,MATCH(チームcsv貼り付け用!F$1,チームcsv変換!$1:$1,0),0))</f>
        <v/>
      </c>
      <c r="I7" t="str">
        <f ca="1">IF(ISERROR(VLOOKUP($A7,チームcsv変換!$A:$P,MATCH(チームcsv貼り付け用!I$1,チームcsv変換!$1:$1,0),0)),"",VLOOKUP($A7,チームcsv変換!$A:$P,MATCH(チームcsv貼り付け用!I$1,チームcsv変換!$1:$1,0),0))</f>
        <v/>
      </c>
      <c r="J7" t="str">
        <f ca="1">IF(ISERROR(VLOOKUP($A7,チームcsv変換!$A:$P,MATCH(チームcsv貼り付け用!J$1,チームcsv変換!$1:$1,0),0)),"",VLOOKUP($A7,チームcsv変換!$A:$P,MATCH(チームcsv貼り付け用!J$1,チームcsv変換!$1:$1,0),0))</f>
        <v/>
      </c>
      <c r="K7" t="str">
        <f ca="1">IF(ISERROR(VLOOKUP($A7,チームcsv変換!$A:$P,MATCH(チームcsv貼り付け用!K$1,チームcsv変換!$1:$1,0),0)),"",VLOOKUP($A7,チームcsv変換!$A:$P,MATCH(チームcsv貼り付け用!K$1,チームcsv変換!$1:$1,0),0))</f>
        <v/>
      </c>
      <c r="L7" t="str">
        <f ca="1">IF(ISERROR(VLOOKUP($A7,チームcsv変換!$A:$P,MATCH(チームcsv貼り付け用!L$1,チームcsv変換!$1:$1,0),0)),"",VLOOKUP($A7,チームcsv変換!$A:$P,MATCH(チームcsv貼り付け用!L$1,チームcsv変換!$1:$1,0),0))</f>
        <v/>
      </c>
      <c r="M7" t="str">
        <f ca="1">IF(ISERROR(VLOOKUP($A7,チームcsv変換!$A:$P,MATCH(チームcsv貼り付け用!M$1,チームcsv変換!$1:$1,0),0)),"",VLOOKUP($A7,チームcsv変換!$A:$P,MATCH(チームcsv貼り付け用!M$1,チームcsv変換!$1:$1,0),0))</f>
        <v/>
      </c>
      <c r="N7" t="str">
        <f ca="1">IF(ISERROR(VLOOKUP($A7,チームcsv変換!$A:$P,MATCH(チームcsv貼り付け用!N$1,チームcsv変換!$1:$1,0),0)),"",VLOOKUP($A7,チームcsv変換!$A:$P,MATCH(チームcsv貼り付け用!N$1,チームcsv変換!$1:$1,0),0))</f>
        <v/>
      </c>
      <c r="O7" t="str">
        <f ca="1">IF(ISERROR(VLOOKUP($A7,チームcsv変換!$A:$P,MATCH(チームcsv貼り付け用!O$1,チームcsv変換!$1:$1,0),0)),"",VLOOKUP($A7,チームcsv変換!$A:$P,MATCH(チームcsv貼り付け用!O$1,チームcsv変換!$1:$1,0),0))</f>
        <v/>
      </c>
      <c r="P7" t="str">
        <f ca="1">IF(ISERROR(VLOOKUP($A7,チームcsv変換!$A:$P,MATCH(チームcsv貼り付け用!P$1,チームcsv変換!$1:$1,0),0)),"",VLOOKUP($A7,チームcsv変換!$A:$P,MATCH(チームcsv貼り付け用!P$1,チームcsv変換!$1:$1,0),0))</f>
        <v/>
      </c>
    </row>
    <row r="8" spans="1:16" x14ac:dyDescent="0.45">
      <c r="A8" t="str">
        <f t="shared" ca="1" si="0"/>
        <v/>
      </c>
      <c r="B8" t="str">
        <f ca="1">IF(ISERROR(VLOOKUP($A8,チームcsv変換!$A:$P,MATCH(チームcsv貼り付け用!B$1,チームcsv変換!$1:$1,0),0)),"",VLOOKUP($A8,チームcsv変換!$A:$P,MATCH(チームcsv貼り付け用!B$1,チームcsv変換!$1:$1,0),0))</f>
        <v/>
      </c>
      <c r="C8" t="str">
        <f ca="1">IF(ISERROR(VLOOKUP($A8,チームcsv変換!$A:$P,MATCH(チームcsv貼り付け用!C$1,チームcsv変換!$1:$1,0),0)),"",VLOOKUP($A8,チームcsv変換!$A:$P,MATCH(チームcsv貼り付け用!C$1,チームcsv変換!$1:$1,0),0))</f>
        <v/>
      </c>
      <c r="D8" t="str">
        <f ca="1">IF(ISERROR(VLOOKUP($A8,チームcsv変換!$A:$P,MATCH(チームcsv貼り付け用!D$1,チームcsv変換!$1:$1,0),0)),"",VLOOKUP($A8,チームcsv変換!$A:$P,MATCH(チームcsv貼り付け用!D$1,チームcsv変換!$1:$1,0),0))</f>
        <v/>
      </c>
      <c r="F8" t="str">
        <f ca="1">IF(ISERROR(VLOOKUP($A8,チームcsv変換!$A:$P,MATCH(チームcsv貼り付け用!F$1,チームcsv変換!$1:$1,0),0)),"",VLOOKUP($A8,チームcsv変換!$A:$P,MATCH(チームcsv貼り付け用!F$1,チームcsv変換!$1:$1,0),0))</f>
        <v/>
      </c>
      <c r="I8" t="str">
        <f ca="1">IF(ISERROR(VLOOKUP($A8,チームcsv変換!$A:$P,MATCH(チームcsv貼り付け用!I$1,チームcsv変換!$1:$1,0),0)),"",VLOOKUP($A8,チームcsv変換!$A:$P,MATCH(チームcsv貼り付け用!I$1,チームcsv変換!$1:$1,0),0))</f>
        <v/>
      </c>
      <c r="J8" t="str">
        <f ca="1">IF(ISERROR(VLOOKUP($A8,チームcsv変換!$A:$P,MATCH(チームcsv貼り付け用!J$1,チームcsv変換!$1:$1,0),0)),"",VLOOKUP($A8,チームcsv変換!$A:$P,MATCH(チームcsv貼り付け用!J$1,チームcsv変換!$1:$1,0),0))</f>
        <v/>
      </c>
      <c r="K8" t="str">
        <f ca="1">IF(ISERROR(VLOOKUP($A8,チームcsv変換!$A:$P,MATCH(チームcsv貼り付け用!K$1,チームcsv変換!$1:$1,0),0)),"",VLOOKUP($A8,チームcsv変換!$A:$P,MATCH(チームcsv貼り付け用!K$1,チームcsv変換!$1:$1,0),0))</f>
        <v/>
      </c>
      <c r="L8" t="str">
        <f ca="1">IF(ISERROR(VLOOKUP($A8,チームcsv変換!$A:$P,MATCH(チームcsv貼り付け用!L$1,チームcsv変換!$1:$1,0),0)),"",VLOOKUP($A8,チームcsv変換!$A:$P,MATCH(チームcsv貼り付け用!L$1,チームcsv変換!$1:$1,0),0))</f>
        <v/>
      </c>
      <c r="M8" t="str">
        <f ca="1">IF(ISERROR(VLOOKUP($A8,チームcsv変換!$A:$P,MATCH(チームcsv貼り付け用!M$1,チームcsv変換!$1:$1,0),0)),"",VLOOKUP($A8,チームcsv変換!$A:$P,MATCH(チームcsv貼り付け用!M$1,チームcsv変換!$1:$1,0),0))</f>
        <v/>
      </c>
      <c r="N8" t="str">
        <f ca="1">IF(ISERROR(VLOOKUP($A8,チームcsv変換!$A:$P,MATCH(チームcsv貼り付け用!N$1,チームcsv変換!$1:$1,0),0)),"",VLOOKUP($A8,チームcsv変換!$A:$P,MATCH(チームcsv貼り付け用!N$1,チームcsv変換!$1:$1,0),0))</f>
        <v/>
      </c>
      <c r="O8" t="str">
        <f ca="1">IF(ISERROR(VLOOKUP($A8,チームcsv変換!$A:$P,MATCH(チームcsv貼り付け用!O$1,チームcsv変換!$1:$1,0),0)),"",VLOOKUP($A8,チームcsv変換!$A:$P,MATCH(チームcsv貼り付け用!O$1,チームcsv変換!$1:$1,0),0))</f>
        <v/>
      </c>
      <c r="P8" t="str">
        <f ca="1">IF(ISERROR(VLOOKUP($A8,チームcsv変換!$A:$P,MATCH(チームcsv貼り付け用!P$1,チームcsv変換!$1:$1,0),0)),"",VLOOKUP($A8,チームcsv変換!$A:$P,MATCH(チームcsv貼り付け用!P$1,チームcsv変換!$1:$1,0),0))</f>
        <v/>
      </c>
    </row>
    <row r="9" spans="1:16" x14ac:dyDescent="0.45">
      <c r="A9" t="str">
        <f t="shared" ca="1" si="0"/>
        <v/>
      </c>
      <c r="B9" t="str">
        <f ca="1">IF(ISERROR(VLOOKUP($A9,チームcsv変換!$A:$P,MATCH(チームcsv貼り付け用!B$1,チームcsv変換!$1:$1,0),0)),"",VLOOKUP($A9,チームcsv変換!$A:$P,MATCH(チームcsv貼り付け用!B$1,チームcsv変換!$1:$1,0),0))</f>
        <v/>
      </c>
      <c r="C9" t="str">
        <f ca="1">IF(ISERROR(VLOOKUP($A9,チームcsv変換!$A:$P,MATCH(チームcsv貼り付け用!C$1,チームcsv変換!$1:$1,0),0)),"",VLOOKUP($A9,チームcsv変換!$A:$P,MATCH(チームcsv貼り付け用!C$1,チームcsv変換!$1:$1,0),0))</f>
        <v/>
      </c>
      <c r="D9" t="str">
        <f ca="1">IF(ISERROR(VLOOKUP($A9,チームcsv変換!$A:$P,MATCH(チームcsv貼り付け用!D$1,チームcsv変換!$1:$1,0),0)),"",VLOOKUP($A9,チームcsv変換!$A:$P,MATCH(チームcsv貼り付け用!D$1,チームcsv変換!$1:$1,0),0))</f>
        <v/>
      </c>
      <c r="F9" t="str">
        <f ca="1">IF(ISERROR(VLOOKUP($A9,チームcsv変換!$A:$P,MATCH(チームcsv貼り付け用!F$1,チームcsv変換!$1:$1,0),0)),"",VLOOKUP($A9,チームcsv変換!$A:$P,MATCH(チームcsv貼り付け用!F$1,チームcsv変換!$1:$1,0),0))</f>
        <v/>
      </c>
      <c r="I9" t="str">
        <f ca="1">IF(ISERROR(VLOOKUP($A9,チームcsv変換!$A:$P,MATCH(チームcsv貼り付け用!I$1,チームcsv変換!$1:$1,0),0)),"",VLOOKUP($A9,チームcsv変換!$A:$P,MATCH(チームcsv貼り付け用!I$1,チームcsv変換!$1:$1,0),0))</f>
        <v/>
      </c>
      <c r="J9" t="str">
        <f ca="1">IF(ISERROR(VLOOKUP($A9,チームcsv変換!$A:$P,MATCH(チームcsv貼り付け用!J$1,チームcsv変換!$1:$1,0),0)),"",VLOOKUP($A9,チームcsv変換!$A:$P,MATCH(チームcsv貼り付け用!J$1,チームcsv変換!$1:$1,0),0))</f>
        <v/>
      </c>
      <c r="K9" t="str">
        <f ca="1">IF(ISERROR(VLOOKUP($A9,チームcsv変換!$A:$P,MATCH(チームcsv貼り付け用!K$1,チームcsv変換!$1:$1,0),0)),"",VLOOKUP($A9,チームcsv変換!$A:$P,MATCH(チームcsv貼り付け用!K$1,チームcsv変換!$1:$1,0),0))</f>
        <v/>
      </c>
      <c r="L9" t="str">
        <f ca="1">IF(ISERROR(VLOOKUP($A9,チームcsv変換!$A:$P,MATCH(チームcsv貼り付け用!L$1,チームcsv変換!$1:$1,0),0)),"",VLOOKUP($A9,チームcsv変換!$A:$P,MATCH(チームcsv貼り付け用!L$1,チームcsv変換!$1:$1,0),0))</f>
        <v/>
      </c>
      <c r="M9" t="str">
        <f ca="1">IF(ISERROR(VLOOKUP($A9,チームcsv変換!$A:$P,MATCH(チームcsv貼り付け用!M$1,チームcsv変換!$1:$1,0),0)),"",VLOOKUP($A9,チームcsv変換!$A:$P,MATCH(チームcsv貼り付け用!M$1,チームcsv変換!$1:$1,0),0))</f>
        <v/>
      </c>
      <c r="N9" t="str">
        <f ca="1">IF(ISERROR(VLOOKUP($A9,チームcsv変換!$A:$P,MATCH(チームcsv貼り付け用!N$1,チームcsv変換!$1:$1,0),0)),"",VLOOKUP($A9,チームcsv変換!$A:$P,MATCH(チームcsv貼り付け用!N$1,チームcsv変換!$1:$1,0),0))</f>
        <v/>
      </c>
      <c r="O9" t="str">
        <f ca="1">IF(ISERROR(VLOOKUP($A9,チームcsv変換!$A:$P,MATCH(チームcsv貼り付け用!O$1,チームcsv変換!$1:$1,0),0)),"",VLOOKUP($A9,チームcsv変換!$A:$P,MATCH(チームcsv貼り付け用!O$1,チームcsv変換!$1:$1,0),0))</f>
        <v/>
      </c>
      <c r="P9" t="str">
        <f ca="1">IF(ISERROR(VLOOKUP($A9,チームcsv変換!$A:$P,MATCH(チームcsv貼り付け用!P$1,チームcsv変換!$1:$1,0),0)),"",VLOOKUP($A9,チームcsv変換!$A:$P,MATCH(チームcsv貼り付け用!P$1,チームcsv変換!$1:$1,0),0))</f>
        <v/>
      </c>
    </row>
    <row r="10" spans="1:16" x14ac:dyDescent="0.45">
      <c r="A10" t="str">
        <f t="shared" ca="1" si="0"/>
        <v/>
      </c>
      <c r="B10" t="str">
        <f ca="1">IF(ISERROR(VLOOKUP($A10,チームcsv変換!$A:$P,MATCH(チームcsv貼り付け用!B$1,チームcsv変換!$1:$1,0),0)),"",VLOOKUP($A10,チームcsv変換!$A:$P,MATCH(チームcsv貼り付け用!B$1,チームcsv変換!$1:$1,0),0))</f>
        <v/>
      </c>
      <c r="C10" t="str">
        <f ca="1">IF(ISERROR(VLOOKUP($A10,チームcsv変換!$A:$P,MATCH(チームcsv貼り付け用!C$1,チームcsv変換!$1:$1,0),0)),"",VLOOKUP($A10,チームcsv変換!$A:$P,MATCH(チームcsv貼り付け用!C$1,チームcsv変換!$1:$1,0),0))</f>
        <v/>
      </c>
      <c r="D10" t="str">
        <f ca="1">IF(ISERROR(VLOOKUP($A10,チームcsv変換!$A:$P,MATCH(チームcsv貼り付け用!D$1,チームcsv変換!$1:$1,0),0)),"",VLOOKUP($A10,チームcsv変換!$A:$P,MATCH(チームcsv貼り付け用!D$1,チームcsv変換!$1:$1,0),0))</f>
        <v/>
      </c>
      <c r="F10" t="str">
        <f ca="1">IF(ISERROR(VLOOKUP($A10,チームcsv変換!$A:$P,MATCH(チームcsv貼り付け用!F$1,チームcsv変換!$1:$1,0),0)),"",VLOOKUP($A10,チームcsv変換!$A:$P,MATCH(チームcsv貼り付け用!F$1,チームcsv変換!$1:$1,0),0))</f>
        <v/>
      </c>
      <c r="I10" t="str">
        <f ca="1">IF(ISERROR(VLOOKUP($A10,チームcsv変換!$A:$P,MATCH(チームcsv貼り付け用!I$1,チームcsv変換!$1:$1,0),0)),"",VLOOKUP($A10,チームcsv変換!$A:$P,MATCH(チームcsv貼り付け用!I$1,チームcsv変換!$1:$1,0),0))</f>
        <v/>
      </c>
      <c r="J10" t="str">
        <f ca="1">IF(ISERROR(VLOOKUP($A10,チームcsv変換!$A:$P,MATCH(チームcsv貼り付け用!J$1,チームcsv変換!$1:$1,0),0)),"",VLOOKUP($A10,チームcsv変換!$A:$P,MATCH(チームcsv貼り付け用!J$1,チームcsv変換!$1:$1,0),0))</f>
        <v/>
      </c>
      <c r="K10" t="str">
        <f ca="1">IF(ISERROR(VLOOKUP($A10,チームcsv変換!$A:$P,MATCH(チームcsv貼り付け用!K$1,チームcsv変換!$1:$1,0),0)),"",VLOOKUP($A10,チームcsv変換!$A:$P,MATCH(チームcsv貼り付け用!K$1,チームcsv変換!$1:$1,0),0))</f>
        <v/>
      </c>
      <c r="L10" t="str">
        <f ca="1">IF(ISERROR(VLOOKUP($A10,チームcsv変換!$A:$P,MATCH(チームcsv貼り付け用!L$1,チームcsv変換!$1:$1,0),0)),"",VLOOKUP($A10,チームcsv変換!$A:$P,MATCH(チームcsv貼り付け用!L$1,チームcsv変換!$1:$1,0),0))</f>
        <v/>
      </c>
      <c r="M10" t="str">
        <f ca="1">IF(ISERROR(VLOOKUP($A10,チームcsv変換!$A:$P,MATCH(チームcsv貼り付け用!M$1,チームcsv変換!$1:$1,0),0)),"",VLOOKUP($A10,チームcsv変換!$A:$P,MATCH(チームcsv貼り付け用!M$1,チームcsv変換!$1:$1,0),0))</f>
        <v/>
      </c>
      <c r="N10" t="str">
        <f ca="1">IF(ISERROR(VLOOKUP($A10,チームcsv変換!$A:$P,MATCH(チームcsv貼り付け用!N$1,チームcsv変換!$1:$1,0),0)),"",VLOOKUP($A10,チームcsv変換!$A:$P,MATCH(チームcsv貼り付け用!N$1,チームcsv変換!$1:$1,0),0))</f>
        <v/>
      </c>
      <c r="O10" t="str">
        <f ca="1">IF(ISERROR(VLOOKUP($A10,チームcsv変換!$A:$P,MATCH(チームcsv貼り付け用!O$1,チームcsv変換!$1:$1,0),0)),"",VLOOKUP($A10,チームcsv変換!$A:$P,MATCH(チームcsv貼り付け用!O$1,チームcsv変換!$1:$1,0),0))</f>
        <v/>
      </c>
      <c r="P10" t="str">
        <f ca="1">IF(ISERROR(VLOOKUP($A10,チームcsv変換!$A:$P,MATCH(チームcsv貼り付け用!P$1,チームcsv変換!$1:$1,0),0)),"",VLOOKUP($A10,チームcsv変換!$A:$P,MATCH(チームcsv貼り付け用!P$1,チームcsv変換!$1:$1,0),0))</f>
        <v/>
      </c>
    </row>
    <row r="11" spans="1:16" x14ac:dyDescent="0.45">
      <c r="A11" t="str">
        <f t="shared" ca="1" si="0"/>
        <v/>
      </c>
      <c r="B11" t="str">
        <f ca="1">IF(ISERROR(VLOOKUP($A11,チームcsv変換!$A:$P,MATCH(チームcsv貼り付け用!B$1,チームcsv変換!$1:$1,0),0)),"",VLOOKUP($A11,チームcsv変換!$A:$P,MATCH(チームcsv貼り付け用!B$1,チームcsv変換!$1:$1,0),0))</f>
        <v/>
      </c>
      <c r="C11" t="str">
        <f ca="1">IF(ISERROR(VLOOKUP($A11,チームcsv変換!$A:$P,MATCH(チームcsv貼り付け用!C$1,チームcsv変換!$1:$1,0),0)),"",VLOOKUP($A11,チームcsv変換!$A:$P,MATCH(チームcsv貼り付け用!C$1,チームcsv変換!$1:$1,0),0))</f>
        <v/>
      </c>
      <c r="D11" t="str">
        <f ca="1">IF(ISERROR(VLOOKUP($A11,チームcsv変換!$A:$P,MATCH(チームcsv貼り付け用!D$1,チームcsv変換!$1:$1,0),0)),"",VLOOKUP($A11,チームcsv変換!$A:$P,MATCH(チームcsv貼り付け用!D$1,チームcsv変換!$1:$1,0),0))</f>
        <v/>
      </c>
      <c r="F11" t="str">
        <f ca="1">IF(ISERROR(VLOOKUP($A11,チームcsv変換!$A:$P,MATCH(チームcsv貼り付け用!F$1,チームcsv変換!$1:$1,0),0)),"",VLOOKUP($A11,チームcsv変換!$A:$P,MATCH(チームcsv貼り付け用!F$1,チームcsv変換!$1:$1,0),0))</f>
        <v/>
      </c>
      <c r="I11" t="str">
        <f ca="1">IF(ISERROR(VLOOKUP($A11,チームcsv変換!$A:$P,MATCH(チームcsv貼り付け用!I$1,チームcsv変換!$1:$1,0),0)),"",VLOOKUP($A11,チームcsv変換!$A:$P,MATCH(チームcsv貼り付け用!I$1,チームcsv変換!$1:$1,0),0))</f>
        <v/>
      </c>
      <c r="J11" t="str">
        <f ca="1">IF(ISERROR(VLOOKUP($A11,チームcsv変換!$A:$P,MATCH(チームcsv貼り付け用!J$1,チームcsv変換!$1:$1,0),0)),"",VLOOKUP($A11,チームcsv変換!$A:$P,MATCH(チームcsv貼り付け用!J$1,チームcsv変換!$1:$1,0),0))</f>
        <v/>
      </c>
      <c r="K11" t="str">
        <f ca="1">IF(ISERROR(VLOOKUP($A11,チームcsv変換!$A:$P,MATCH(チームcsv貼り付け用!K$1,チームcsv変換!$1:$1,0),0)),"",VLOOKUP($A11,チームcsv変換!$A:$P,MATCH(チームcsv貼り付け用!K$1,チームcsv変換!$1:$1,0),0))</f>
        <v/>
      </c>
      <c r="L11" t="str">
        <f ca="1">IF(ISERROR(VLOOKUP($A11,チームcsv変換!$A:$P,MATCH(チームcsv貼り付け用!L$1,チームcsv変換!$1:$1,0),0)),"",VLOOKUP($A11,チームcsv変換!$A:$P,MATCH(チームcsv貼り付け用!L$1,チームcsv変換!$1:$1,0),0))</f>
        <v/>
      </c>
      <c r="M11" t="str">
        <f ca="1">IF(ISERROR(VLOOKUP($A11,チームcsv変換!$A:$P,MATCH(チームcsv貼り付け用!M$1,チームcsv変換!$1:$1,0),0)),"",VLOOKUP($A11,チームcsv変換!$A:$P,MATCH(チームcsv貼り付け用!M$1,チームcsv変換!$1:$1,0),0))</f>
        <v/>
      </c>
      <c r="N11" t="str">
        <f ca="1">IF(ISERROR(VLOOKUP($A11,チームcsv変換!$A:$P,MATCH(チームcsv貼り付け用!N$1,チームcsv変換!$1:$1,0),0)),"",VLOOKUP($A11,チームcsv変換!$A:$P,MATCH(チームcsv貼り付け用!N$1,チームcsv変換!$1:$1,0),0))</f>
        <v/>
      </c>
      <c r="O11" t="str">
        <f ca="1">IF(ISERROR(VLOOKUP($A11,チームcsv変換!$A:$P,MATCH(チームcsv貼り付け用!O$1,チームcsv変換!$1:$1,0),0)),"",VLOOKUP($A11,チームcsv変換!$A:$P,MATCH(チームcsv貼り付け用!O$1,チームcsv変換!$1:$1,0),0))</f>
        <v/>
      </c>
      <c r="P11" t="str">
        <f ca="1">IF(ISERROR(VLOOKUP($A11,チームcsv変換!$A:$P,MATCH(チームcsv貼り付け用!P$1,チームcsv変換!$1:$1,0),0)),"",VLOOKUP($A11,チームcsv変換!$A:$P,MATCH(チームcsv貼り付け用!P$1,チームcsv変換!$1:$1,0),0))</f>
        <v/>
      </c>
    </row>
    <row r="12" spans="1:16" x14ac:dyDescent="0.45">
      <c r="A12" t="str">
        <f t="shared" ca="1" si="0"/>
        <v/>
      </c>
      <c r="B12" t="str">
        <f ca="1">IF(ISERROR(VLOOKUP($A12,チームcsv変換!$A:$P,MATCH(チームcsv貼り付け用!B$1,チームcsv変換!$1:$1,0),0)),"",VLOOKUP($A12,チームcsv変換!$A:$P,MATCH(チームcsv貼り付け用!B$1,チームcsv変換!$1:$1,0),0))</f>
        <v/>
      </c>
      <c r="C12" t="str">
        <f ca="1">IF(ISERROR(VLOOKUP($A12,チームcsv変換!$A:$P,MATCH(チームcsv貼り付け用!C$1,チームcsv変換!$1:$1,0),0)),"",VLOOKUP($A12,チームcsv変換!$A:$P,MATCH(チームcsv貼り付け用!C$1,チームcsv変換!$1:$1,0),0))</f>
        <v/>
      </c>
      <c r="D12" t="str">
        <f ca="1">IF(ISERROR(VLOOKUP($A12,チームcsv変換!$A:$P,MATCH(チームcsv貼り付け用!D$1,チームcsv変換!$1:$1,0),0)),"",VLOOKUP($A12,チームcsv変換!$A:$P,MATCH(チームcsv貼り付け用!D$1,チームcsv変換!$1:$1,0),0))</f>
        <v/>
      </c>
      <c r="F12" t="str">
        <f ca="1">IF(ISERROR(VLOOKUP($A12,チームcsv変換!$A:$P,MATCH(チームcsv貼り付け用!F$1,チームcsv変換!$1:$1,0),0)),"",VLOOKUP($A12,チームcsv変換!$A:$P,MATCH(チームcsv貼り付け用!F$1,チームcsv変換!$1:$1,0),0))</f>
        <v/>
      </c>
      <c r="I12" t="str">
        <f ca="1">IF(ISERROR(VLOOKUP($A12,チームcsv変換!$A:$P,MATCH(チームcsv貼り付け用!I$1,チームcsv変換!$1:$1,0),0)),"",VLOOKUP($A12,チームcsv変換!$A:$P,MATCH(チームcsv貼り付け用!I$1,チームcsv変換!$1:$1,0),0))</f>
        <v/>
      </c>
      <c r="J12" t="str">
        <f ca="1">IF(ISERROR(VLOOKUP($A12,チームcsv変換!$A:$P,MATCH(チームcsv貼り付け用!J$1,チームcsv変換!$1:$1,0),0)),"",VLOOKUP($A12,チームcsv変換!$A:$P,MATCH(チームcsv貼り付け用!J$1,チームcsv変換!$1:$1,0),0))</f>
        <v/>
      </c>
      <c r="K12" t="str">
        <f ca="1">IF(ISERROR(VLOOKUP($A12,チームcsv変換!$A:$P,MATCH(チームcsv貼り付け用!K$1,チームcsv変換!$1:$1,0),0)),"",VLOOKUP($A12,チームcsv変換!$A:$P,MATCH(チームcsv貼り付け用!K$1,チームcsv変換!$1:$1,0),0))</f>
        <v/>
      </c>
      <c r="L12" t="str">
        <f ca="1">IF(ISERROR(VLOOKUP($A12,チームcsv変換!$A:$P,MATCH(チームcsv貼り付け用!L$1,チームcsv変換!$1:$1,0),0)),"",VLOOKUP($A12,チームcsv変換!$A:$P,MATCH(チームcsv貼り付け用!L$1,チームcsv変換!$1:$1,0),0))</f>
        <v/>
      </c>
      <c r="M12" t="str">
        <f ca="1">IF(ISERROR(VLOOKUP($A12,チームcsv変換!$A:$P,MATCH(チームcsv貼り付け用!M$1,チームcsv変換!$1:$1,0),0)),"",VLOOKUP($A12,チームcsv変換!$A:$P,MATCH(チームcsv貼り付け用!M$1,チームcsv変換!$1:$1,0),0))</f>
        <v/>
      </c>
      <c r="N12" t="str">
        <f ca="1">IF(ISERROR(VLOOKUP($A12,チームcsv変換!$A:$P,MATCH(チームcsv貼り付け用!N$1,チームcsv変換!$1:$1,0),0)),"",VLOOKUP($A12,チームcsv変換!$A:$P,MATCH(チームcsv貼り付け用!N$1,チームcsv変換!$1:$1,0),0))</f>
        <v/>
      </c>
      <c r="O12" t="str">
        <f ca="1">IF(ISERROR(VLOOKUP($A12,チームcsv変換!$A:$P,MATCH(チームcsv貼り付け用!O$1,チームcsv変換!$1:$1,0),0)),"",VLOOKUP($A12,チームcsv変換!$A:$P,MATCH(チームcsv貼り付け用!O$1,チームcsv変換!$1:$1,0),0))</f>
        <v/>
      </c>
      <c r="P12" t="str">
        <f ca="1">IF(ISERROR(VLOOKUP($A12,チームcsv変換!$A:$P,MATCH(チームcsv貼り付け用!P$1,チームcsv変換!$1:$1,0),0)),"",VLOOKUP($A12,チームcsv変換!$A:$P,MATCH(チームcsv貼り付け用!P$1,チームcsv変換!$1:$1,0),0))</f>
        <v/>
      </c>
    </row>
    <row r="13" spans="1:16" x14ac:dyDescent="0.45">
      <c r="A13" t="str">
        <f t="shared" ca="1" si="0"/>
        <v/>
      </c>
      <c r="B13" t="str">
        <f ca="1">IF(ISERROR(VLOOKUP($A13,チームcsv変換!$A:$P,MATCH(チームcsv貼り付け用!B$1,チームcsv変換!$1:$1,0),0)),"",VLOOKUP($A13,チームcsv変換!$A:$P,MATCH(チームcsv貼り付け用!B$1,チームcsv変換!$1:$1,0),0))</f>
        <v/>
      </c>
      <c r="C13" t="str">
        <f ca="1">IF(ISERROR(VLOOKUP($A13,チームcsv変換!$A:$P,MATCH(チームcsv貼り付け用!C$1,チームcsv変換!$1:$1,0),0)),"",VLOOKUP($A13,チームcsv変換!$A:$P,MATCH(チームcsv貼り付け用!C$1,チームcsv変換!$1:$1,0),0))</f>
        <v/>
      </c>
      <c r="D13" t="str">
        <f ca="1">IF(ISERROR(VLOOKUP($A13,チームcsv変換!$A:$P,MATCH(チームcsv貼り付け用!D$1,チームcsv変換!$1:$1,0),0)),"",VLOOKUP($A13,チームcsv変換!$A:$P,MATCH(チームcsv貼り付け用!D$1,チームcsv変換!$1:$1,0),0))</f>
        <v/>
      </c>
      <c r="F13" t="str">
        <f ca="1">IF(ISERROR(VLOOKUP($A13,チームcsv変換!$A:$P,MATCH(チームcsv貼り付け用!F$1,チームcsv変換!$1:$1,0),0)),"",VLOOKUP($A13,チームcsv変換!$A:$P,MATCH(チームcsv貼り付け用!F$1,チームcsv変換!$1:$1,0),0))</f>
        <v/>
      </c>
      <c r="I13" t="str">
        <f ca="1">IF(ISERROR(VLOOKUP($A13,チームcsv変換!$A:$P,MATCH(チームcsv貼り付け用!I$1,チームcsv変換!$1:$1,0),0)),"",VLOOKUP($A13,チームcsv変換!$A:$P,MATCH(チームcsv貼り付け用!I$1,チームcsv変換!$1:$1,0),0))</f>
        <v/>
      </c>
      <c r="J13" t="str">
        <f ca="1">IF(ISERROR(VLOOKUP($A13,チームcsv変換!$A:$P,MATCH(チームcsv貼り付け用!J$1,チームcsv変換!$1:$1,0),0)),"",VLOOKUP($A13,チームcsv変換!$A:$P,MATCH(チームcsv貼り付け用!J$1,チームcsv変換!$1:$1,0),0))</f>
        <v/>
      </c>
      <c r="K13" t="str">
        <f ca="1">IF(ISERROR(VLOOKUP($A13,チームcsv変換!$A:$P,MATCH(チームcsv貼り付け用!K$1,チームcsv変換!$1:$1,0),0)),"",VLOOKUP($A13,チームcsv変換!$A:$P,MATCH(チームcsv貼り付け用!K$1,チームcsv変換!$1:$1,0),0))</f>
        <v/>
      </c>
      <c r="L13" t="str">
        <f ca="1">IF(ISERROR(VLOOKUP($A13,チームcsv変換!$A:$P,MATCH(チームcsv貼り付け用!L$1,チームcsv変換!$1:$1,0),0)),"",VLOOKUP($A13,チームcsv変換!$A:$P,MATCH(チームcsv貼り付け用!L$1,チームcsv変換!$1:$1,0),0))</f>
        <v/>
      </c>
      <c r="M13" t="str">
        <f ca="1">IF(ISERROR(VLOOKUP($A13,チームcsv変換!$A:$P,MATCH(チームcsv貼り付け用!M$1,チームcsv変換!$1:$1,0),0)),"",VLOOKUP($A13,チームcsv変換!$A:$P,MATCH(チームcsv貼り付け用!M$1,チームcsv変換!$1:$1,0),0))</f>
        <v/>
      </c>
      <c r="N13" t="str">
        <f ca="1">IF(ISERROR(VLOOKUP($A13,チームcsv変換!$A:$P,MATCH(チームcsv貼り付け用!N$1,チームcsv変換!$1:$1,0),0)),"",VLOOKUP($A13,チームcsv変換!$A:$P,MATCH(チームcsv貼り付け用!N$1,チームcsv変換!$1:$1,0),0))</f>
        <v/>
      </c>
      <c r="O13" t="str">
        <f ca="1">IF(ISERROR(VLOOKUP($A13,チームcsv変換!$A:$P,MATCH(チームcsv貼り付け用!O$1,チームcsv変換!$1:$1,0),0)),"",VLOOKUP($A13,チームcsv変換!$A:$P,MATCH(チームcsv貼り付け用!O$1,チームcsv変換!$1:$1,0),0))</f>
        <v/>
      </c>
      <c r="P13" t="str">
        <f ca="1">IF(ISERROR(VLOOKUP($A13,チームcsv変換!$A:$P,MATCH(チームcsv貼り付け用!P$1,チームcsv変換!$1:$1,0),0)),"",VLOOKUP($A13,チームcsv変換!$A:$P,MATCH(チームcsv貼り付け用!P$1,チームcsv変換!$1:$1,0),0))</f>
        <v/>
      </c>
    </row>
    <row r="14" spans="1:16" x14ac:dyDescent="0.45">
      <c r="A14" t="str">
        <f t="shared" ca="1" si="0"/>
        <v/>
      </c>
      <c r="B14" t="str">
        <f ca="1">IF(ISERROR(VLOOKUP($A14,チームcsv変換!$A:$P,MATCH(チームcsv貼り付け用!B$1,チームcsv変換!$1:$1,0),0)),"",VLOOKUP($A14,チームcsv変換!$A:$P,MATCH(チームcsv貼り付け用!B$1,チームcsv変換!$1:$1,0),0))</f>
        <v/>
      </c>
      <c r="C14" t="str">
        <f ca="1">IF(ISERROR(VLOOKUP($A14,チームcsv変換!$A:$P,MATCH(チームcsv貼り付け用!C$1,チームcsv変換!$1:$1,0),0)),"",VLOOKUP($A14,チームcsv変換!$A:$P,MATCH(チームcsv貼り付け用!C$1,チームcsv変換!$1:$1,0),0))</f>
        <v/>
      </c>
      <c r="D14" t="str">
        <f ca="1">IF(ISERROR(VLOOKUP($A14,チームcsv変換!$A:$P,MATCH(チームcsv貼り付け用!D$1,チームcsv変換!$1:$1,0),0)),"",VLOOKUP($A14,チームcsv変換!$A:$P,MATCH(チームcsv貼り付け用!D$1,チームcsv変換!$1:$1,0),0))</f>
        <v/>
      </c>
      <c r="F14" t="str">
        <f ca="1">IF(ISERROR(VLOOKUP($A14,チームcsv変換!$A:$P,MATCH(チームcsv貼り付け用!F$1,チームcsv変換!$1:$1,0),0)),"",VLOOKUP($A14,チームcsv変換!$A:$P,MATCH(チームcsv貼り付け用!F$1,チームcsv変換!$1:$1,0),0))</f>
        <v/>
      </c>
      <c r="I14" t="str">
        <f ca="1">IF(ISERROR(VLOOKUP($A14,チームcsv変換!$A:$P,MATCH(チームcsv貼り付け用!I$1,チームcsv変換!$1:$1,0),0)),"",VLOOKUP($A14,チームcsv変換!$A:$P,MATCH(チームcsv貼り付け用!I$1,チームcsv変換!$1:$1,0),0))</f>
        <v/>
      </c>
      <c r="J14" t="str">
        <f ca="1">IF(ISERROR(VLOOKUP($A14,チームcsv変換!$A:$P,MATCH(チームcsv貼り付け用!J$1,チームcsv変換!$1:$1,0),0)),"",VLOOKUP($A14,チームcsv変換!$A:$P,MATCH(チームcsv貼り付け用!J$1,チームcsv変換!$1:$1,0),0))</f>
        <v/>
      </c>
      <c r="K14" t="str">
        <f ca="1">IF(ISERROR(VLOOKUP($A14,チームcsv変換!$A:$P,MATCH(チームcsv貼り付け用!K$1,チームcsv変換!$1:$1,0),0)),"",VLOOKUP($A14,チームcsv変換!$A:$P,MATCH(チームcsv貼り付け用!K$1,チームcsv変換!$1:$1,0),0))</f>
        <v/>
      </c>
      <c r="L14" t="str">
        <f ca="1">IF(ISERROR(VLOOKUP($A14,チームcsv変換!$A:$P,MATCH(チームcsv貼り付け用!L$1,チームcsv変換!$1:$1,0),0)),"",VLOOKUP($A14,チームcsv変換!$A:$P,MATCH(チームcsv貼り付け用!L$1,チームcsv変換!$1:$1,0),0))</f>
        <v/>
      </c>
      <c r="M14" t="str">
        <f ca="1">IF(ISERROR(VLOOKUP($A14,チームcsv変換!$A:$P,MATCH(チームcsv貼り付け用!M$1,チームcsv変換!$1:$1,0),0)),"",VLOOKUP($A14,チームcsv変換!$A:$P,MATCH(チームcsv貼り付け用!M$1,チームcsv変換!$1:$1,0),0))</f>
        <v/>
      </c>
      <c r="N14" t="str">
        <f ca="1">IF(ISERROR(VLOOKUP($A14,チームcsv変換!$A:$P,MATCH(チームcsv貼り付け用!N$1,チームcsv変換!$1:$1,0),0)),"",VLOOKUP($A14,チームcsv変換!$A:$P,MATCH(チームcsv貼り付け用!N$1,チームcsv変換!$1:$1,0),0))</f>
        <v/>
      </c>
      <c r="O14" t="str">
        <f ca="1">IF(ISERROR(VLOOKUP($A14,チームcsv変換!$A:$P,MATCH(チームcsv貼り付け用!O$1,チームcsv変換!$1:$1,0),0)),"",VLOOKUP($A14,チームcsv変換!$A:$P,MATCH(チームcsv貼り付け用!O$1,チームcsv変換!$1:$1,0),0))</f>
        <v/>
      </c>
      <c r="P14" t="str">
        <f ca="1">IF(ISERROR(VLOOKUP($A14,チームcsv変換!$A:$P,MATCH(チームcsv貼り付け用!P$1,チームcsv変換!$1:$1,0),0)),"",VLOOKUP($A14,チームcsv変換!$A:$P,MATCH(チームcsv貼り付け用!P$1,チームcsv変換!$1:$1,0),0))</f>
        <v/>
      </c>
    </row>
    <row r="15" spans="1:16" x14ac:dyDescent="0.45">
      <c r="A15" t="str">
        <f t="shared" ca="1" si="0"/>
        <v/>
      </c>
      <c r="B15" t="str">
        <f ca="1">IF(ISERROR(VLOOKUP($A15,チームcsv変換!$A:$P,MATCH(チームcsv貼り付け用!B$1,チームcsv変換!$1:$1,0),0)),"",VLOOKUP($A15,チームcsv変換!$A:$P,MATCH(チームcsv貼り付け用!B$1,チームcsv変換!$1:$1,0),0))</f>
        <v/>
      </c>
      <c r="C15" t="str">
        <f ca="1">IF(ISERROR(VLOOKUP($A15,チームcsv変換!$A:$P,MATCH(チームcsv貼り付け用!C$1,チームcsv変換!$1:$1,0),0)),"",VLOOKUP($A15,チームcsv変換!$A:$P,MATCH(チームcsv貼り付け用!C$1,チームcsv変換!$1:$1,0),0))</f>
        <v/>
      </c>
      <c r="D15" t="str">
        <f ca="1">IF(ISERROR(VLOOKUP($A15,チームcsv変換!$A:$P,MATCH(チームcsv貼り付け用!D$1,チームcsv変換!$1:$1,0),0)),"",VLOOKUP($A15,チームcsv変換!$A:$P,MATCH(チームcsv貼り付け用!D$1,チームcsv変換!$1:$1,0),0))</f>
        <v/>
      </c>
      <c r="F15" t="str">
        <f ca="1">IF(ISERROR(VLOOKUP($A15,チームcsv変換!$A:$P,MATCH(チームcsv貼り付け用!F$1,チームcsv変換!$1:$1,0),0)),"",VLOOKUP($A15,チームcsv変換!$A:$P,MATCH(チームcsv貼り付け用!F$1,チームcsv変換!$1:$1,0),0))</f>
        <v/>
      </c>
      <c r="I15" t="str">
        <f ca="1">IF(ISERROR(VLOOKUP($A15,チームcsv変換!$A:$P,MATCH(チームcsv貼り付け用!I$1,チームcsv変換!$1:$1,0),0)),"",VLOOKUP($A15,チームcsv変換!$A:$P,MATCH(チームcsv貼り付け用!I$1,チームcsv変換!$1:$1,0),0))</f>
        <v/>
      </c>
      <c r="J15" t="str">
        <f ca="1">IF(ISERROR(VLOOKUP($A15,チームcsv変換!$A:$P,MATCH(チームcsv貼り付け用!J$1,チームcsv変換!$1:$1,0),0)),"",VLOOKUP($A15,チームcsv変換!$A:$P,MATCH(チームcsv貼り付け用!J$1,チームcsv変換!$1:$1,0),0))</f>
        <v/>
      </c>
      <c r="K15" t="str">
        <f ca="1">IF(ISERROR(VLOOKUP($A15,チームcsv変換!$A:$P,MATCH(チームcsv貼り付け用!K$1,チームcsv変換!$1:$1,0),0)),"",VLOOKUP($A15,チームcsv変換!$A:$P,MATCH(チームcsv貼り付け用!K$1,チームcsv変換!$1:$1,0),0))</f>
        <v/>
      </c>
      <c r="L15" t="str">
        <f ca="1">IF(ISERROR(VLOOKUP($A15,チームcsv変換!$A:$P,MATCH(チームcsv貼り付け用!L$1,チームcsv変換!$1:$1,0),0)),"",VLOOKUP($A15,チームcsv変換!$A:$P,MATCH(チームcsv貼り付け用!L$1,チームcsv変換!$1:$1,0),0))</f>
        <v/>
      </c>
      <c r="M15" t="str">
        <f ca="1">IF(ISERROR(VLOOKUP($A15,チームcsv変換!$A:$P,MATCH(チームcsv貼り付け用!M$1,チームcsv変換!$1:$1,0),0)),"",VLOOKUP($A15,チームcsv変換!$A:$P,MATCH(チームcsv貼り付け用!M$1,チームcsv変換!$1:$1,0),0))</f>
        <v/>
      </c>
      <c r="N15" t="str">
        <f ca="1">IF(ISERROR(VLOOKUP($A15,チームcsv変換!$A:$P,MATCH(チームcsv貼り付け用!N$1,チームcsv変換!$1:$1,0),0)),"",VLOOKUP($A15,チームcsv変換!$A:$P,MATCH(チームcsv貼り付け用!N$1,チームcsv変換!$1:$1,0),0))</f>
        <v/>
      </c>
      <c r="O15" t="str">
        <f ca="1">IF(ISERROR(VLOOKUP($A15,チームcsv変換!$A:$P,MATCH(チームcsv貼り付け用!O$1,チームcsv変換!$1:$1,0),0)),"",VLOOKUP($A15,チームcsv変換!$A:$P,MATCH(チームcsv貼り付け用!O$1,チームcsv変換!$1:$1,0),0))</f>
        <v/>
      </c>
      <c r="P15" t="str">
        <f ca="1">IF(ISERROR(VLOOKUP($A15,チームcsv変換!$A:$P,MATCH(チームcsv貼り付け用!P$1,チームcsv変換!$1:$1,0),0)),"",VLOOKUP($A15,チームcsv変換!$A:$P,MATCH(チームcsv貼り付け用!P$1,チームcsv変換!$1:$1,0),0))</f>
        <v/>
      </c>
    </row>
    <row r="16" spans="1:16" x14ac:dyDescent="0.45">
      <c r="A16" t="str">
        <f t="shared" ca="1" si="0"/>
        <v/>
      </c>
      <c r="B16" t="str">
        <f ca="1">IF(ISERROR(VLOOKUP($A16,チームcsv変換!$A:$P,MATCH(チームcsv貼り付け用!B$1,チームcsv変換!$1:$1,0),0)),"",VLOOKUP($A16,チームcsv変換!$A:$P,MATCH(チームcsv貼り付け用!B$1,チームcsv変換!$1:$1,0),0))</f>
        <v/>
      </c>
      <c r="C16" t="str">
        <f ca="1">IF(ISERROR(VLOOKUP($A16,チームcsv変換!$A:$P,MATCH(チームcsv貼り付け用!C$1,チームcsv変換!$1:$1,0),0)),"",VLOOKUP($A16,チームcsv変換!$A:$P,MATCH(チームcsv貼り付け用!C$1,チームcsv変換!$1:$1,0),0))</f>
        <v/>
      </c>
      <c r="D16" t="str">
        <f ca="1">IF(ISERROR(VLOOKUP($A16,チームcsv変換!$A:$P,MATCH(チームcsv貼り付け用!D$1,チームcsv変換!$1:$1,0),0)),"",VLOOKUP($A16,チームcsv変換!$A:$P,MATCH(チームcsv貼り付け用!D$1,チームcsv変換!$1:$1,0),0))</f>
        <v/>
      </c>
      <c r="F16" t="str">
        <f ca="1">IF(ISERROR(VLOOKUP($A16,チームcsv変換!$A:$P,MATCH(チームcsv貼り付け用!F$1,チームcsv変換!$1:$1,0),0)),"",VLOOKUP($A16,チームcsv変換!$A:$P,MATCH(チームcsv貼り付け用!F$1,チームcsv変換!$1:$1,0),0))</f>
        <v/>
      </c>
      <c r="I16" t="str">
        <f ca="1">IF(ISERROR(VLOOKUP($A16,チームcsv変換!$A:$P,MATCH(チームcsv貼り付け用!I$1,チームcsv変換!$1:$1,0),0)),"",VLOOKUP($A16,チームcsv変換!$A:$P,MATCH(チームcsv貼り付け用!I$1,チームcsv変換!$1:$1,0),0))</f>
        <v/>
      </c>
      <c r="J16" t="str">
        <f ca="1">IF(ISERROR(VLOOKUP($A16,チームcsv変換!$A:$P,MATCH(チームcsv貼り付け用!J$1,チームcsv変換!$1:$1,0),0)),"",VLOOKUP($A16,チームcsv変換!$A:$P,MATCH(チームcsv貼り付け用!J$1,チームcsv変換!$1:$1,0),0))</f>
        <v/>
      </c>
      <c r="K16" t="str">
        <f ca="1">IF(ISERROR(VLOOKUP($A16,チームcsv変換!$A:$P,MATCH(チームcsv貼り付け用!K$1,チームcsv変換!$1:$1,0),0)),"",VLOOKUP($A16,チームcsv変換!$A:$P,MATCH(チームcsv貼り付け用!K$1,チームcsv変換!$1:$1,0),0))</f>
        <v/>
      </c>
      <c r="L16" t="str">
        <f ca="1">IF(ISERROR(VLOOKUP($A16,チームcsv変換!$A:$P,MATCH(チームcsv貼り付け用!L$1,チームcsv変換!$1:$1,0),0)),"",VLOOKUP($A16,チームcsv変換!$A:$P,MATCH(チームcsv貼り付け用!L$1,チームcsv変換!$1:$1,0),0))</f>
        <v/>
      </c>
      <c r="M16" t="str">
        <f ca="1">IF(ISERROR(VLOOKUP($A16,チームcsv変換!$A:$P,MATCH(チームcsv貼り付け用!M$1,チームcsv変換!$1:$1,0),0)),"",VLOOKUP($A16,チームcsv変換!$A:$P,MATCH(チームcsv貼り付け用!M$1,チームcsv変換!$1:$1,0),0))</f>
        <v/>
      </c>
      <c r="N16" t="str">
        <f ca="1">IF(ISERROR(VLOOKUP($A16,チームcsv変換!$A:$P,MATCH(チームcsv貼り付け用!N$1,チームcsv変換!$1:$1,0),0)),"",VLOOKUP($A16,チームcsv変換!$A:$P,MATCH(チームcsv貼り付け用!N$1,チームcsv変換!$1:$1,0),0))</f>
        <v/>
      </c>
      <c r="O16" t="str">
        <f ca="1">IF(ISERROR(VLOOKUP($A16,チームcsv変換!$A:$P,MATCH(チームcsv貼り付け用!O$1,チームcsv変換!$1:$1,0),0)),"",VLOOKUP($A16,チームcsv変換!$A:$P,MATCH(チームcsv貼り付け用!O$1,チームcsv変換!$1:$1,0),0))</f>
        <v/>
      </c>
      <c r="P16" t="str">
        <f ca="1">IF(ISERROR(VLOOKUP($A16,チームcsv変換!$A:$P,MATCH(チームcsv貼り付け用!P$1,チームcsv変換!$1:$1,0),0)),"",VLOOKUP($A16,チームcsv変換!$A:$P,MATCH(チームcsv貼り付け用!P$1,チームcsv変換!$1:$1,0),0))</f>
        <v/>
      </c>
    </row>
    <row r="17" spans="1:16" x14ac:dyDescent="0.45">
      <c r="A17" t="str">
        <f t="shared" ca="1" si="0"/>
        <v/>
      </c>
      <c r="B17" t="str">
        <f ca="1">IF(ISERROR(VLOOKUP($A17,チームcsv変換!$A:$P,MATCH(チームcsv貼り付け用!B$1,チームcsv変換!$1:$1,0),0)),"",VLOOKUP($A17,チームcsv変換!$A:$P,MATCH(チームcsv貼り付け用!B$1,チームcsv変換!$1:$1,0),0))</f>
        <v/>
      </c>
      <c r="C17" t="str">
        <f ca="1">IF(ISERROR(VLOOKUP($A17,チームcsv変換!$A:$P,MATCH(チームcsv貼り付け用!C$1,チームcsv変換!$1:$1,0),0)),"",VLOOKUP($A17,チームcsv変換!$A:$P,MATCH(チームcsv貼り付け用!C$1,チームcsv変換!$1:$1,0),0))</f>
        <v/>
      </c>
      <c r="D17" t="str">
        <f ca="1">IF(ISERROR(VLOOKUP($A17,チームcsv変換!$A:$P,MATCH(チームcsv貼り付け用!D$1,チームcsv変換!$1:$1,0),0)),"",VLOOKUP($A17,チームcsv変換!$A:$P,MATCH(チームcsv貼り付け用!D$1,チームcsv変換!$1:$1,0),0))</f>
        <v/>
      </c>
      <c r="F17" t="str">
        <f ca="1">IF(ISERROR(VLOOKUP($A17,チームcsv変換!$A:$P,MATCH(チームcsv貼り付け用!F$1,チームcsv変換!$1:$1,0),0)),"",VLOOKUP($A17,チームcsv変換!$A:$P,MATCH(チームcsv貼り付け用!F$1,チームcsv変換!$1:$1,0),0))</f>
        <v/>
      </c>
      <c r="I17" t="str">
        <f ca="1">IF(ISERROR(VLOOKUP($A17,チームcsv変換!$A:$P,MATCH(チームcsv貼り付け用!I$1,チームcsv変換!$1:$1,0),0)),"",VLOOKUP($A17,チームcsv変換!$A:$P,MATCH(チームcsv貼り付け用!I$1,チームcsv変換!$1:$1,0),0))</f>
        <v/>
      </c>
      <c r="J17" t="str">
        <f ca="1">IF(ISERROR(VLOOKUP($A17,チームcsv変換!$A:$P,MATCH(チームcsv貼り付け用!J$1,チームcsv変換!$1:$1,0),0)),"",VLOOKUP($A17,チームcsv変換!$A:$P,MATCH(チームcsv貼り付け用!J$1,チームcsv変換!$1:$1,0),0))</f>
        <v/>
      </c>
      <c r="K17" t="str">
        <f ca="1">IF(ISERROR(VLOOKUP($A17,チームcsv変換!$A:$P,MATCH(チームcsv貼り付け用!K$1,チームcsv変換!$1:$1,0),0)),"",VLOOKUP($A17,チームcsv変換!$A:$P,MATCH(チームcsv貼り付け用!K$1,チームcsv変換!$1:$1,0),0))</f>
        <v/>
      </c>
      <c r="L17" t="str">
        <f ca="1">IF(ISERROR(VLOOKUP($A17,チームcsv変換!$A:$P,MATCH(チームcsv貼り付け用!L$1,チームcsv変換!$1:$1,0),0)),"",VLOOKUP($A17,チームcsv変換!$A:$P,MATCH(チームcsv貼り付け用!L$1,チームcsv変換!$1:$1,0),0))</f>
        <v/>
      </c>
      <c r="M17" t="str">
        <f ca="1">IF(ISERROR(VLOOKUP($A17,チームcsv変換!$A:$P,MATCH(チームcsv貼り付け用!M$1,チームcsv変換!$1:$1,0),0)),"",VLOOKUP($A17,チームcsv変換!$A:$P,MATCH(チームcsv貼り付け用!M$1,チームcsv変換!$1:$1,0),0))</f>
        <v/>
      </c>
      <c r="N17" t="str">
        <f ca="1">IF(ISERROR(VLOOKUP($A17,チームcsv変換!$A:$P,MATCH(チームcsv貼り付け用!N$1,チームcsv変換!$1:$1,0),0)),"",VLOOKUP($A17,チームcsv変換!$A:$P,MATCH(チームcsv貼り付け用!N$1,チームcsv変換!$1:$1,0),0))</f>
        <v/>
      </c>
      <c r="O17" t="str">
        <f ca="1">IF(ISERROR(VLOOKUP($A17,チームcsv変換!$A:$P,MATCH(チームcsv貼り付け用!O$1,チームcsv変換!$1:$1,0),0)),"",VLOOKUP($A17,チームcsv変換!$A:$P,MATCH(チームcsv貼り付け用!O$1,チームcsv変換!$1:$1,0),0))</f>
        <v/>
      </c>
      <c r="P17" t="str">
        <f ca="1">IF(ISERROR(VLOOKUP($A17,チームcsv変換!$A:$P,MATCH(チームcsv貼り付け用!P$1,チームcsv変換!$1:$1,0),0)),"",VLOOKUP($A17,チームcsv変換!$A:$P,MATCH(チームcsv貼り付け用!P$1,チームcsv変換!$1:$1,0),0))</f>
        <v/>
      </c>
    </row>
    <row r="18" spans="1:16" x14ac:dyDescent="0.45">
      <c r="A18" t="str">
        <f t="shared" ca="1" si="0"/>
        <v/>
      </c>
      <c r="B18" t="str">
        <f ca="1">IF(ISERROR(VLOOKUP($A18,チームcsv変換!$A:$P,MATCH(チームcsv貼り付け用!B$1,チームcsv変換!$1:$1,0),0)),"",VLOOKUP($A18,チームcsv変換!$A:$P,MATCH(チームcsv貼り付け用!B$1,チームcsv変換!$1:$1,0),0))</f>
        <v/>
      </c>
      <c r="C18" t="str">
        <f ca="1">IF(ISERROR(VLOOKUP($A18,チームcsv変換!$A:$P,MATCH(チームcsv貼り付け用!C$1,チームcsv変換!$1:$1,0),0)),"",VLOOKUP($A18,チームcsv変換!$A:$P,MATCH(チームcsv貼り付け用!C$1,チームcsv変換!$1:$1,0),0))</f>
        <v/>
      </c>
      <c r="D18" t="str">
        <f ca="1">IF(ISERROR(VLOOKUP($A18,チームcsv変換!$A:$P,MATCH(チームcsv貼り付け用!D$1,チームcsv変換!$1:$1,0),0)),"",VLOOKUP($A18,チームcsv変換!$A:$P,MATCH(チームcsv貼り付け用!D$1,チームcsv変換!$1:$1,0),0))</f>
        <v/>
      </c>
      <c r="F18" t="str">
        <f ca="1">IF(ISERROR(VLOOKUP($A18,チームcsv変換!$A:$P,MATCH(チームcsv貼り付け用!F$1,チームcsv変換!$1:$1,0),0)),"",VLOOKUP($A18,チームcsv変換!$A:$P,MATCH(チームcsv貼り付け用!F$1,チームcsv変換!$1:$1,0),0))</f>
        <v/>
      </c>
      <c r="I18" t="str">
        <f ca="1">IF(ISERROR(VLOOKUP($A18,チームcsv変換!$A:$P,MATCH(チームcsv貼り付け用!I$1,チームcsv変換!$1:$1,0),0)),"",VLOOKUP($A18,チームcsv変換!$A:$P,MATCH(チームcsv貼り付け用!I$1,チームcsv変換!$1:$1,0),0))</f>
        <v/>
      </c>
      <c r="J18" t="str">
        <f ca="1">IF(ISERROR(VLOOKUP($A18,チームcsv変換!$A:$P,MATCH(チームcsv貼り付け用!J$1,チームcsv変換!$1:$1,0),0)),"",VLOOKUP($A18,チームcsv変換!$A:$P,MATCH(チームcsv貼り付け用!J$1,チームcsv変換!$1:$1,0),0))</f>
        <v/>
      </c>
      <c r="K18" t="str">
        <f ca="1">IF(ISERROR(VLOOKUP($A18,チームcsv変換!$A:$P,MATCH(チームcsv貼り付け用!K$1,チームcsv変換!$1:$1,0),0)),"",VLOOKUP($A18,チームcsv変換!$A:$P,MATCH(チームcsv貼り付け用!K$1,チームcsv変換!$1:$1,0),0))</f>
        <v/>
      </c>
      <c r="L18" t="str">
        <f ca="1">IF(ISERROR(VLOOKUP($A18,チームcsv変換!$A:$P,MATCH(チームcsv貼り付け用!L$1,チームcsv変換!$1:$1,0),0)),"",VLOOKUP($A18,チームcsv変換!$A:$P,MATCH(チームcsv貼り付け用!L$1,チームcsv変換!$1:$1,0),0))</f>
        <v/>
      </c>
      <c r="M18" t="str">
        <f ca="1">IF(ISERROR(VLOOKUP($A18,チームcsv変換!$A:$P,MATCH(チームcsv貼り付け用!M$1,チームcsv変換!$1:$1,0),0)),"",VLOOKUP($A18,チームcsv変換!$A:$P,MATCH(チームcsv貼り付け用!M$1,チームcsv変換!$1:$1,0),0))</f>
        <v/>
      </c>
      <c r="N18" t="str">
        <f ca="1">IF(ISERROR(VLOOKUP($A18,チームcsv変換!$A:$P,MATCH(チームcsv貼り付け用!N$1,チームcsv変換!$1:$1,0),0)),"",VLOOKUP($A18,チームcsv変換!$A:$P,MATCH(チームcsv貼り付け用!N$1,チームcsv変換!$1:$1,0),0))</f>
        <v/>
      </c>
      <c r="O18" t="str">
        <f ca="1">IF(ISERROR(VLOOKUP($A18,チームcsv変換!$A:$P,MATCH(チームcsv貼り付け用!O$1,チームcsv変換!$1:$1,0),0)),"",VLOOKUP($A18,チームcsv変換!$A:$P,MATCH(チームcsv貼り付け用!O$1,チームcsv変換!$1:$1,0),0))</f>
        <v/>
      </c>
      <c r="P18" t="str">
        <f ca="1">IF(ISERROR(VLOOKUP($A18,チームcsv変換!$A:$P,MATCH(チームcsv貼り付け用!P$1,チームcsv変換!$1:$1,0),0)),"",VLOOKUP($A18,チームcsv変換!$A:$P,MATCH(チームcsv貼り付け用!P$1,チームcsv変換!$1:$1,0),0))</f>
        <v/>
      </c>
    </row>
    <row r="19" spans="1:16" x14ac:dyDescent="0.45">
      <c r="A19" t="str">
        <f t="shared" ca="1" si="0"/>
        <v/>
      </c>
      <c r="B19" t="str">
        <f ca="1">IF(ISERROR(VLOOKUP($A19,チームcsv変換!$A:$P,MATCH(チームcsv貼り付け用!B$1,チームcsv変換!$1:$1,0),0)),"",VLOOKUP($A19,チームcsv変換!$A:$P,MATCH(チームcsv貼り付け用!B$1,チームcsv変換!$1:$1,0),0))</f>
        <v/>
      </c>
      <c r="C19" t="str">
        <f ca="1">IF(ISERROR(VLOOKUP($A19,チームcsv変換!$A:$P,MATCH(チームcsv貼り付け用!C$1,チームcsv変換!$1:$1,0),0)),"",VLOOKUP($A19,チームcsv変換!$A:$P,MATCH(チームcsv貼り付け用!C$1,チームcsv変換!$1:$1,0),0))</f>
        <v/>
      </c>
      <c r="D19" t="str">
        <f ca="1">IF(ISERROR(VLOOKUP($A19,チームcsv変換!$A:$P,MATCH(チームcsv貼り付け用!D$1,チームcsv変換!$1:$1,0),0)),"",VLOOKUP($A19,チームcsv変換!$A:$P,MATCH(チームcsv貼り付け用!D$1,チームcsv変換!$1:$1,0),0))</f>
        <v/>
      </c>
      <c r="F19" t="str">
        <f ca="1">IF(ISERROR(VLOOKUP($A19,チームcsv変換!$A:$P,MATCH(チームcsv貼り付け用!F$1,チームcsv変換!$1:$1,0),0)),"",VLOOKUP($A19,チームcsv変換!$A:$P,MATCH(チームcsv貼り付け用!F$1,チームcsv変換!$1:$1,0),0))</f>
        <v/>
      </c>
      <c r="I19" t="str">
        <f ca="1">IF(ISERROR(VLOOKUP($A19,チームcsv変換!$A:$P,MATCH(チームcsv貼り付け用!I$1,チームcsv変換!$1:$1,0),0)),"",VLOOKUP($A19,チームcsv変換!$A:$P,MATCH(チームcsv貼り付け用!I$1,チームcsv変換!$1:$1,0),0))</f>
        <v/>
      </c>
      <c r="J19" t="str">
        <f ca="1">IF(ISERROR(VLOOKUP($A19,チームcsv変換!$A:$P,MATCH(チームcsv貼り付け用!J$1,チームcsv変換!$1:$1,0),0)),"",VLOOKUP($A19,チームcsv変換!$A:$P,MATCH(チームcsv貼り付け用!J$1,チームcsv変換!$1:$1,0),0))</f>
        <v/>
      </c>
      <c r="K19" t="str">
        <f ca="1">IF(ISERROR(VLOOKUP($A19,チームcsv変換!$A:$P,MATCH(チームcsv貼り付け用!K$1,チームcsv変換!$1:$1,0),0)),"",VLOOKUP($A19,チームcsv変換!$A:$P,MATCH(チームcsv貼り付け用!K$1,チームcsv変換!$1:$1,0),0))</f>
        <v/>
      </c>
      <c r="L19" t="str">
        <f ca="1">IF(ISERROR(VLOOKUP($A19,チームcsv変換!$A:$P,MATCH(チームcsv貼り付け用!L$1,チームcsv変換!$1:$1,0),0)),"",VLOOKUP($A19,チームcsv変換!$A:$P,MATCH(チームcsv貼り付け用!L$1,チームcsv変換!$1:$1,0),0))</f>
        <v/>
      </c>
      <c r="M19" t="str">
        <f ca="1">IF(ISERROR(VLOOKUP($A19,チームcsv変換!$A:$P,MATCH(チームcsv貼り付け用!M$1,チームcsv変換!$1:$1,0),0)),"",VLOOKUP($A19,チームcsv変換!$A:$P,MATCH(チームcsv貼り付け用!M$1,チームcsv変換!$1:$1,0),0))</f>
        <v/>
      </c>
      <c r="N19" t="str">
        <f ca="1">IF(ISERROR(VLOOKUP($A19,チームcsv変換!$A:$P,MATCH(チームcsv貼り付け用!N$1,チームcsv変換!$1:$1,0),0)),"",VLOOKUP($A19,チームcsv変換!$A:$P,MATCH(チームcsv貼り付け用!N$1,チームcsv変換!$1:$1,0),0))</f>
        <v/>
      </c>
      <c r="O19" t="str">
        <f ca="1">IF(ISERROR(VLOOKUP($A19,チームcsv変換!$A:$P,MATCH(チームcsv貼り付け用!O$1,チームcsv変換!$1:$1,0),0)),"",VLOOKUP($A19,チームcsv変換!$A:$P,MATCH(チームcsv貼り付け用!O$1,チームcsv変換!$1:$1,0),0))</f>
        <v/>
      </c>
      <c r="P19" t="str">
        <f ca="1">IF(ISERROR(VLOOKUP($A19,チームcsv変換!$A:$P,MATCH(チームcsv貼り付け用!P$1,チームcsv変換!$1:$1,0),0)),"",VLOOKUP($A19,チームcsv変換!$A:$P,MATCH(チームcsv貼り付け用!P$1,チームcsv変換!$1:$1,0),0))</f>
        <v/>
      </c>
    </row>
    <row r="20" spans="1:16" x14ac:dyDescent="0.45">
      <c r="A20" t="str">
        <f t="shared" ca="1" si="0"/>
        <v/>
      </c>
      <c r="B20" t="str">
        <f ca="1">IF(ISERROR(VLOOKUP($A20,チームcsv変換!$A:$P,MATCH(チームcsv貼り付け用!B$1,チームcsv変換!$1:$1,0),0)),"",VLOOKUP($A20,チームcsv変換!$A:$P,MATCH(チームcsv貼り付け用!B$1,チームcsv変換!$1:$1,0),0))</f>
        <v/>
      </c>
      <c r="C20" t="str">
        <f ca="1">IF(ISERROR(VLOOKUP($A20,チームcsv変換!$A:$P,MATCH(チームcsv貼り付け用!C$1,チームcsv変換!$1:$1,0),0)),"",VLOOKUP($A20,チームcsv変換!$A:$P,MATCH(チームcsv貼り付け用!C$1,チームcsv変換!$1:$1,0),0))</f>
        <v/>
      </c>
      <c r="D20" t="str">
        <f ca="1">IF(ISERROR(VLOOKUP($A20,チームcsv変換!$A:$P,MATCH(チームcsv貼り付け用!D$1,チームcsv変換!$1:$1,0),0)),"",VLOOKUP($A20,チームcsv変換!$A:$P,MATCH(チームcsv貼り付け用!D$1,チームcsv変換!$1:$1,0),0))</f>
        <v/>
      </c>
      <c r="F20" t="str">
        <f ca="1">IF(ISERROR(VLOOKUP($A20,チームcsv変換!$A:$P,MATCH(チームcsv貼り付け用!F$1,チームcsv変換!$1:$1,0),0)),"",VLOOKUP($A20,チームcsv変換!$A:$P,MATCH(チームcsv貼り付け用!F$1,チームcsv変換!$1:$1,0),0))</f>
        <v/>
      </c>
      <c r="I20" t="str">
        <f ca="1">IF(ISERROR(VLOOKUP($A20,チームcsv変換!$A:$P,MATCH(チームcsv貼り付け用!I$1,チームcsv変換!$1:$1,0),0)),"",VLOOKUP($A20,チームcsv変換!$A:$P,MATCH(チームcsv貼り付け用!I$1,チームcsv変換!$1:$1,0),0))</f>
        <v/>
      </c>
      <c r="J20" t="str">
        <f ca="1">IF(ISERROR(VLOOKUP($A20,チームcsv変換!$A:$P,MATCH(チームcsv貼り付け用!J$1,チームcsv変換!$1:$1,0),0)),"",VLOOKUP($A20,チームcsv変換!$A:$P,MATCH(チームcsv貼り付け用!J$1,チームcsv変換!$1:$1,0),0))</f>
        <v/>
      </c>
      <c r="K20" t="str">
        <f ca="1">IF(ISERROR(VLOOKUP($A20,チームcsv変換!$A:$P,MATCH(チームcsv貼り付け用!K$1,チームcsv変換!$1:$1,0),0)),"",VLOOKUP($A20,チームcsv変換!$A:$P,MATCH(チームcsv貼り付け用!K$1,チームcsv変換!$1:$1,0),0))</f>
        <v/>
      </c>
      <c r="L20" t="str">
        <f ca="1">IF(ISERROR(VLOOKUP($A20,チームcsv変換!$A:$P,MATCH(チームcsv貼り付け用!L$1,チームcsv変換!$1:$1,0),0)),"",VLOOKUP($A20,チームcsv変換!$A:$P,MATCH(チームcsv貼り付け用!L$1,チームcsv変換!$1:$1,0),0))</f>
        <v/>
      </c>
      <c r="M20" t="str">
        <f ca="1">IF(ISERROR(VLOOKUP($A20,チームcsv変換!$A:$P,MATCH(チームcsv貼り付け用!M$1,チームcsv変換!$1:$1,0),0)),"",VLOOKUP($A20,チームcsv変換!$A:$P,MATCH(チームcsv貼り付け用!M$1,チームcsv変換!$1:$1,0),0))</f>
        <v/>
      </c>
      <c r="N20" t="str">
        <f ca="1">IF(ISERROR(VLOOKUP($A20,チームcsv変換!$A:$P,MATCH(チームcsv貼り付け用!N$1,チームcsv変換!$1:$1,0),0)),"",VLOOKUP($A20,チームcsv変換!$A:$P,MATCH(チームcsv貼り付け用!N$1,チームcsv変換!$1:$1,0),0))</f>
        <v/>
      </c>
      <c r="O20" t="str">
        <f ca="1">IF(ISERROR(VLOOKUP($A20,チームcsv変換!$A:$P,MATCH(チームcsv貼り付け用!O$1,チームcsv変換!$1:$1,0),0)),"",VLOOKUP($A20,チームcsv変換!$A:$P,MATCH(チームcsv貼り付け用!O$1,チームcsv変換!$1:$1,0),0))</f>
        <v/>
      </c>
      <c r="P20" t="str">
        <f ca="1">IF(ISERROR(VLOOKUP($A20,チームcsv変換!$A:$P,MATCH(チームcsv貼り付け用!P$1,チームcsv変換!$1:$1,0),0)),"",VLOOKUP($A20,チームcsv変換!$A:$P,MATCH(チームcsv貼り付け用!P$1,チームcsv変換!$1:$1,0),0))</f>
        <v/>
      </c>
    </row>
    <row r="21" spans="1:16" x14ac:dyDescent="0.45">
      <c r="A21" t="str">
        <f t="shared" ca="1" si="0"/>
        <v/>
      </c>
      <c r="B21" t="str">
        <f ca="1">IF(ISERROR(VLOOKUP($A21,チームcsv変換!$A:$P,MATCH(チームcsv貼り付け用!B$1,チームcsv変換!$1:$1,0),0)),"",VLOOKUP($A21,チームcsv変換!$A:$P,MATCH(チームcsv貼り付け用!B$1,チームcsv変換!$1:$1,0),0))</f>
        <v/>
      </c>
      <c r="C21" t="str">
        <f ca="1">IF(ISERROR(VLOOKUP($A21,チームcsv変換!$A:$P,MATCH(チームcsv貼り付け用!C$1,チームcsv変換!$1:$1,0),0)),"",VLOOKUP($A21,チームcsv変換!$A:$P,MATCH(チームcsv貼り付け用!C$1,チームcsv変換!$1:$1,0),0))</f>
        <v/>
      </c>
      <c r="D21" t="str">
        <f ca="1">IF(ISERROR(VLOOKUP($A21,チームcsv変換!$A:$P,MATCH(チームcsv貼り付け用!D$1,チームcsv変換!$1:$1,0),0)),"",VLOOKUP($A21,チームcsv変換!$A:$P,MATCH(チームcsv貼り付け用!D$1,チームcsv変換!$1:$1,0),0))</f>
        <v/>
      </c>
      <c r="F21" t="str">
        <f ca="1">IF(ISERROR(VLOOKUP($A21,チームcsv変換!$A:$P,MATCH(チームcsv貼り付け用!F$1,チームcsv変換!$1:$1,0),0)),"",VLOOKUP($A21,チームcsv変換!$A:$P,MATCH(チームcsv貼り付け用!F$1,チームcsv変換!$1:$1,0),0))</f>
        <v/>
      </c>
      <c r="I21" t="str">
        <f ca="1">IF(ISERROR(VLOOKUP($A21,チームcsv変換!$A:$P,MATCH(チームcsv貼り付け用!I$1,チームcsv変換!$1:$1,0),0)),"",VLOOKUP($A21,チームcsv変換!$A:$P,MATCH(チームcsv貼り付け用!I$1,チームcsv変換!$1:$1,0),0))</f>
        <v/>
      </c>
      <c r="J21" t="str">
        <f ca="1">IF(ISERROR(VLOOKUP($A21,チームcsv変換!$A:$P,MATCH(チームcsv貼り付け用!J$1,チームcsv変換!$1:$1,0),0)),"",VLOOKUP($A21,チームcsv変換!$A:$P,MATCH(チームcsv貼り付け用!J$1,チームcsv変換!$1:$1,0),0))</f>
        <v/>
      </c>
      <c r="K21" t="str">
        <f ca="1">IF(ISERROR(VLOOKUP($A21,チームcsv変換!$A:$P,MATCH(チームcsv貼り付け用!K$1,チームcsv変換!$1:$1,0),0)),"",VLOOKUP($A21,チームcsv変換!$A:$P,MATCH(チームcsv貼り付け用!K$1,チームcsv変換!$1:$1,0),0))</f>
        <v/>
      </c>
      <c r="L21" t="str">
        <f ca="1">IF(ISERROR(VLOOKUP($A21,チームcsv変換!$A:$P,MATCH(チームcsv貼り付け用!L$1,チームcsv変換!$1:$1,0),0)),"",VLOOKUP($A21,チームcsv変換!$A:$P,MATCH(チームcsv貼り付け用!L$1,チームcsv変換!$1:$1,0),0))</f>
        <v/>
      </c>
      <c r="M21" t="str">
        <f ca="1">IF(ISERROR(VLOOKUP($A21,チームcsv変換!$A:$P,MATCH(チームcsv貼り付け用!M$1,チームcsv変換!$1:$1,0),0)),"",VLOOKUP($A21,チームcsv変換!$A:$P,MATCH(チームcsv貼り付け用!M$1,チームcsv変換!$1:$1,0),0))</f>
        <v/>
      </c>
      <c r="N21" t="str">
        <f ca="1">IF(ISERROR(VLOOKUP($A21,チームcsv変換!$A:$P,MATCH(チームcsv貼り付け用!N$1,チームcsv変換!$1:$1,0),0)),"",VLOOKUP($A21,チームcsv変換!$A:$P,MATCH(チームcsv貼り付け用!N$1,チームcsv変換!$1:$1,0),0))</f>
        <v/>
      </c>
      <c r="O21" t="str">
        <f ca="1">IF(ISERROR(VLOOKUP($A21,チームcsv変換!$A:$P,MATCH(チームcsv貼り付け用!O$1,チームcsv変換!$1:$1,0),0)),"",VLOOKUP($A21,チームcsv変換!$A:$P,MATCH(チームcsv貼り付け用!O$1,チームcsv変換!$1:$1,0),0))</f>
        <v/>
      </c>
      <c r="P21" t="str">
        <f ca="1">IF(ISERROR(VLOOKUP($A21,チームcsv変換!$A:$P,MATCH(チームcsv貼り付け用!P$1,チームcsv変換!$1:$1,0),0)),"",VLOOKUP($A21,チームcsv変換!$A:$P,MATCH(チームcsv貼り付け用!P$1,チームcsv変換!$1:$1,0),0))</f>
        <v/>
      </c>
    </row>
    <row r="22" spans="1:16" x14ac:dyDescent="0.45">
      <c r="A22" t="str">
        <f t="shared" ca="1" si="0"/>
        <v/>
      </c>
      <c r="B22" t="str">
        <f ca="1">IF(ISERROR(VLOOKUP($A22,チームcsv変換!$A:$P,MATCH(チームcsv貼り付け用!B$1,チームcsv変換!$1:$1,0),0)),"",VLOOKUP($A22,チームcsv変換!$A:$P,MATCH(チームcsv貼り付け用!B$1,チームcsv変換!$1:$1,0),0))</f>
        <v/>
      </c>
      <c r="C22" t="str">
        <f ca="1">IF(ISERROR(VLOOKUP($A22,チームcsv変換!$A:$P,MATCH(チームcsv貼り付け用!C$1,チームcsv変換!$1:$1,0),0)),"",VLOOKUP($A22,チームcsv変換!$A:$P,MATCH(チームcsv貼り付け用!C$1,チームcsv変換!$1:$1,0),0))</f>
        <v/>
      </c>
      <c r="D22" t="str">
        <f ca="1">IF(ISERROR(VLOOKUP($A22,チームcsv変換!$A:$P,MATCH(チームcsv貼り付け用!D$1,チームcsv変換!$1:$1,0),0)),"",VLOOKUP($A22,チームcsv変換!$A:$P,MATCH(チームcsv貼り付け用!D$1,チームcsv変換!$1:$1,0),0))</f>
        <v/>
      </c>
      <c r="F22" t="str">
        <f ca="1">IF(ISERROR(VLOOKUP($A22,チームcsv変換!$A:$P,MATCH(チームcsv貼り付け用!F$1,チームcsv変換!$1:$1,0),0)),"",VLOOKUP($A22,チームcsv変換!$A:$P,MATCH(チームcsv貼り付け用!F$1,チームcsv変換!$1:$1,0),0))</f>
        <v/>
      </c>
      <c r="I22" t="str">
        <f ca="1">IF(ISERROR(VLOOKUP($A22,チームcsv変換!$A:$P,MATCH(チームcsv貼り付け用!I$1,チームcsv変換!$1:$1,0),0)),"",VLOOKUP($A22,チームcsv変換!$A:$P,MATCH(チームcsv貼り付け用!I$1,チームcsv変換!$1:$1,0),0))</f>
        <v/>
      </c>
      <c r="J22" t="str">
        <f ca="1">IF(ISERROR(VLOOKUP($A22,チームcsv変換!$A:$P,MATCH(チームcsv貼り付け用!J$1,チームcsv変換!$1:$1,0),0)),"",VLOOKUP($A22,チームcsv変換!$A:$P,MATCH(チームcsv貼り付け用!J$1,チームcsv変換!$1:$1,0),0))</f>
        <v/>
      </c>
      <c r="K22" t="str">
        <f ca="1">IF(ISERROR(VLOOKUP($A22,チームcsv変換!$A:$P,MATCH(チームcsv貼り付け用!K$1,チームcsv変換!$1:$1,0),0)),"",VLOOKUP($A22,チームcsv変換!$A:$P,MATCH(チームcsv貼り付け用!K$1,チームcsv変換!$1:$1,0),0))</f>
        <v/>
      </c>
      <c r="L22" t="str">
        <f ca="1">IF(ISERROR(VLOOKUP($A22,チームcsv変換!$A:$P,MATCH(チームcsv貼り付け用!L$1,チームcsv変換!$1:$1,0),0)),"",VLOOKUP($A22,チームcsv変換!$A:$P,MATCH(チームcsv貼り付け用!L$1,チームcsv変換!$1:$1,0),0))</f>
        <v/>
      </c>
      <c r="M22" t="str">
        <f ca="1">IF(ISERROR(VLOOKUP($A22,チームcsv変換!$A:$P,MATCH(チームcsv貼り付け用!M$1,チームcsv変換!$1:$1,0),0)),"",VLOOKUP($A22,チームcsv変換!$A:$P,MATCH(チームcsv貼り付け用!M$1,チームcsv変換!$1:$1,0),0))</f>
        <v/>
      </c>
      <c r="N22" t="str">
        <f ca="1">IF(ISERROR(VLOOKUP($A22,チームcsv変換!$A:$P,MATCH(チームcsv貼り付け用!N$1,チームcsv変換!$1:$1,0),0)),"",VLOOKUP($A22,チームcsv変換!$A:$P,MATCH(チームcsv貼り付け用!N$1,チームcsv変換!$1:$1,0),0))</f>
        <v/>
      </c>
      <c r="O22" t="str">
        <f ca="1">IF(ISERROR(VLOOKUP($A22,チームcsv変換!$A:$P,MATCH(チームcsv貼り付け用!O$1,チームcsv変換!$1:$1,0),0)),"",VLOOKUP($A22,チームcsv変換!$A:$P,MATCH(チームcsv貼り付け用!O$1,チームcsv変換!$1:$1,0),0))</f>
        <v/>
      </c>
      <c r="P22" t="str">
        <f ca="1">IF(ISERROR(VLOOKUP($A22,チームcsv変換!$A:$P,MATCH(チームcsv貼り付け用!P$1,チームcsv変換!$1:$1,0),0)),"",VLOOKUP($A22,チームcsv変換!$A:$P,MATCH(チームcsv貼り付け用!P$1,チームcsv変換!$1:$1,0),0))</f>
        <v/>
      </c>
    </row>
    <row r="23" spans="1:16" x14ac:dyDescent="0.45">
      <c r="A23" t="str">
        <f t="shared" ca="1" si="0"/>
        <v/>
      </c>
      <c r="B23" t="str">
        <f ca="1">IF(ISERROR(VLOOKUP($A23,チームcsv変換!$A:$P,MATCH(チームcsv貼り付け用!B$1,チームcsv変換!$1:$1,0),0)),"",VLOOKUP($A23,チームcsv変換!$A:$P,MATCH(チームcsv貼り付け用!B$1,チームcsv変換!$1:$1,0),0))</f>
        <v/>
      </c>
      <c r="C23" t="str">
        <f ca="1">IF(ISERROR(VLOOKUP($A23,チームcsv変換!$A:$P,MATCH(チームcsv貼り付け用!C$1,チームcsv変換!$1:$1,0),0)),"",VLOOKUP($A23,チームcsv変換!$A:$P,MATCH(チームcsv貼り付け用!C$1,チームcsv変換!$1:$1,0),0))</f>
        <v/>
      </c>
      <c r="D23" t="str">
        <f ca="1">IF(ISERROR(VLOOKUP($A23,チームcsv変換!$A:$P,MATCH(チームcsv貼り付け用!D$1,チームcsv変換!$1:$1,0),0)),"",VLOOKUP($A23,チームcsv変換!$A:$P,MATCH(チームcsv貼り付け用!D$1,チームcsv変換!$1:$1,0),0))</f>
        <v/>
      </c>
      <c r="F23" t="str">
        <f ca="1">IF(ISERROR(VLOOKUP($A23,チームcsv変換!$A:$P,MATCH(チームcsv貼り付け用!F$1,チームcsv変換!$1:$1,0),0)),"",VLOOKUP($A23,チームcsv変換!$A:$P,MATCH(チームcsv貼り付け用!F$1,チームcsv変換!$1:$1,0),0))</f>
        <v/>
      </c>
      <c r="I23" t="str">
        <f ca="1">IF(ISERROR(VLOOKUP($A23,チームcsv変換!$A:$P,MATCH(チームcsv貼り付け用!I$1,チームcsv変換!$1:$1,0),0)),"",VLOOKUP($A23,チームcsv変換!$A:$P,MATCH(チームcsv貼り付け用!I$1,チームcsv変換!$1:$1,0),0))</f>
        <v/>
      </c>
      <c r="J23" t="str">
        <f ca="1">IF(ISERROR(VLOOKUP($A23,チームcsv変換!$A:$P,MATCH(チームcsv貼り付け用!J$1,チームcsv変換!$1:$1,0),0)),"",VLOOKUP($A23,チームcsv変換!$A:$P,MATCH(チームcsv貼り付け用!J$1,チームcsv変換!$1:$1,0),0))</f>
        <v/>
      </c>
      <c r="K23" t="str">
        <f ca="1">IF(ISERROR(VLOOKUP($A23,チームcsv変換!$A:$P,MATCH(チームcsv貼り付け用!K$1,チームcsv変換!$1:$1,0),0)),"",VLOOKUP($A23,チームcsv変換!$A:$P,MATCH(チームcsv貼り付け用!K$1,チームcsv変換!$1:$1,0),0))</f>
        <v/>
      </c>
      <c r="L23" t="str">
        <f ca="1">IF(ISERROR(VLOOKUP($A23,チームcsv変換!$A:$P,MATCH(チームcsv貼り付け用!L$1,チームcsv変換!$1:$1,0),0)),"",VLOOKUP($A23,チームcsv変換!$A:$P,MATCH(チームcsv貼り付け用!L$1,チームcsv変換!$1:$1,0),0))</f>
        <v/>
      </c>
      <c r="M23" t="str">
        <f ca="1">IF(ISERROR(VLOOKUP($A23,チームcsv変換!$A:$P,MATCH(チームcsv貼り付け用!M$1,チームcsv変換!$1:$1,0),0)),"",VLOOKUP($A23,チームcsv変換!$A:$P,MATCH(チームcsv貼り付け用!M$1,チームcsv変換!$1:$1,0),0))</f>
        <v/>
      </c>
      <c r="N23" t="str">
        <f ca="1">IF(ISERROR(VLOOKUP($A23,チームcsv変換!$A:$P,MATCH(チームcsv貼り付け用!N$1,チームcsv変換!$1:$1,0),0)),"",VLOOKUP($A23,チームcsv変換!$A:$P,MATCH(チームcsv貼り付け用!N$1,チームcsv変換!$1:$1,0),0))</f>
        <v/>
      </c>
      <c r="O23" t="str">
        <f ca="1">IF(ISERROR(VLOOKUP($A23,チームcsv変換!$A:$P,MATCH(チームcsv貼り付け用!O$1,チームcsv変換!$1:$1,0),0)),"",VLOOKUP($A23,チームcsv変換!$A:$P,MATCH(チームcsv貼り付け用!O$1,チームcsv変換!$1:$1,0),0))</f>
        <v/>
      </c>
      <c r="P23" t="str">
        <f ca="1">IF(ISERROR(VLOOKUP($A23,チームcsv変換!$A:$P,MATCH(チームcsv貼り付け用!P$1,チームcsv変換!$1:$1,0),0)),"",VLOOKUP($A23,チームcsv変換!$A:$P,MATCH(チームcsv貼り付け用!P$1,チームcsv変換!$1:$1,0),0))</f>
        <v/>
      </c>
    </row>
    <row r="24" spans="1:16" x14ac:dyDescent="0.45">
      <c r="A24" t="str">
        <f t="shared" ca="1" si="0"/>
        <v/>
      </c>
      <c r="B24" t="str">
        <f ca="1">IF(ISERROR(VLOOKUP($A24,チームcsv変換!$A:$P,MATCH(チームcsv貼り付け用!B$1,チームcsv変換!$1:$1,0),0)),"",VLOOKUP($A24,チームcsv変換!$A:$P,MATCH(チームcsv貼り付け用!B$1,チームcsv変換!$1:$1,0),0))</f>
        <v/>
      </c>
      <c r="C24" t="str">
        <f ca="1">IF(ISERROR(VLOOKUP($A24,チームcsv変換!$A:$P,MATCH(チームcsv貼り付け用!C$1,チームcsv変換!$1:$1,0),0)),"",VLOOKUP($A24,チームcsv変換!$A:$P,MATCH(チームcsv貼り付け用!C$1,チームcsv変換!$1:$1,0),0))</f>
        <v/>
      </c>
      <c r="D24" t="str">
        <f ca="1">IF(ISERROR(VLOOKUP($A24,チームcsv変換!$A:$P,MATCH(チームcsv貼り付け用!D$1,チームcsv変換!$1:$1,0),0)),"",VLOOKUP($A24,チームcsv変換!$A:$P,MATCH(チームcsv貼り付け用!D$1,チームcsv変換!$1:$1,0),0))</f>
        <v/>
      </c>
      <c r="F24" t="str">
        <f ca="1">IF(ISERROR(VLOOKUP($A24,チームcsv変換!$A:$P,MATCH(チームcsv貼り付け用!F$1,チームcsv変換!$1:$1,0),0)),"",VLOOKUP($A24,チームcsv変換!$A:$P,MATCH(チームcsv貼り付け用!F$1,チームcsv変換!$1:$1,0),0))</f>
        <v/>
      </c>
      <c r="I24" t="str">
        <f ca="1">IF(ISERROR(VLOOKUP($A24,チームcsv変換!$A:$P,MATCH(チームcsv貼り付け用!I$1,チームcsv変換!$1:$1,0),0)),"",VLOOKUP($A24,チームcsv変換!$A:$P,MATCH(チームcsv貼り付け用!I$1,チームcsv変換!$1:$1,0),0))</f>
        <v/>
      </c>
      <c r="J24" t="str">
        <f ca="1">IF(ISERROR(VLOOKUP($A24,チームcsv変換!$A:$P,MATCH(チームcsv貼り付け用!J$1,チームcsv変換!$1:$1,0),0)),"",VLOOKUP($A24,チームcsv変換!$A:$P,MATCH(チームcsv貼り付け用!J$1,チームcsv変換!$1:$1,0),0))</f>
        <v/>
      </c>
      <c r="K24" t="str">
        <f ca="1">IF(ISERROR(VLOOKUP($A24,チームcsv変換!$A:$P,MATCH(チームcsv貼り付け用!K$1,チームcsv変換!$1:$1,0),0)),"",VLOOKUP($A24,チームcsv変換!$A:$P,MATCH(チームcsv貼り付け用!K$1,チームcsv変換!$1:$1,0),0))</f>
        <v/>
      </c>
      <c r="L24" t="str">
        <f ca="1">IF(ISERROR(VLOOKUP($A24,チームcsv変換!$A:$P,MATCH(チームcsv貼り付け用!L$1,チームcsv変換!$1:$1,0),0)),"",VLOOKUP($A24,チームcsv変換!$A:$P,MATCH(チームcsv貼り付け用!L$1,チームcsv変換!$1:$1,0),0))</f>
        <v/>
      </c>
      <c r="M24" t="str">
        <f ca="1">IF(ISERROR(VLOOKUP($A24,チームcsv変換!$A:$P,MATCH(チームcsv貼り付け用!M$1,チームcsv変換!$1:$1,0),0)),"",VLOOKUP($A24,チームcsv変換!$A:$P,MATCH(チームcsv貼り付け用!M$1,チームcsv変換!$1:$1,0),0))</f>
        <v/>
      </c>
      <c r="N24" t="str">
        <f ca="1">IF(ISERROR(VLOOKUP($A24,チームcsv変換!$A:$P,MATCH(チームcsv貼り付け用!N$1,チームcsv変換!$1:$1,0),0)),"",VLOOKUP($A24,チームcsv変換!$A:$P,MATCH(チームcsv貼り付け用!N$1,チームcsv変換!$1:$1,0),0))</f>
        <v/>
      </c>
      <c r="O24" t="str">
        <f ca="1">IF(ISERROR(VLOOKUP($A24,チームcsv変換!$A:$P,MATCH(チームcsv貼り付け用!O$1,チームcsv変換!$1:$1,0),0)),"",VLOOKUP($A24,チームcsv変換!$A:$P,MATCH(チームcsv貼り付け用!O$1,チームcsv変換!$1:$1,0),0))</f>
        <v/>
      </c>
      <c r="P24" t="str">
        <f ca="1">IF(ISERROR(VLOOKUP($A24,チームcsv変換!$A:$P,MATCH(チームcsv貼り付け用!P$1,チームcsv変換!$1:$1,0),0)),"",VLOOKUP($A24,チームcsv変換!$A:$P,MATCH(チームcsv貼り付け用!P$1,チームcsv変換!$1:$1,0),0))</f>
        <v/>
      </c>
    </row>
    <row r="25" spans="1:16" x14ac:dyDescent="0.45">
      <c r="A25" t="str">
        <f t="shared" ca="1" si="0"/>
        <v/>
      </c>
      <c r="B25" t="str">
        <f ca="1">IF(ISERROR(VLOOKUP($A25,チームcsv変換!$A:$P,MATCH(チームcsv貼り付け用!B$1,チームcsv変換!$1:$1,0),0)),"",VLOOKUP($A25,チームcsv変換!$A:$P,MATCH(チームcsv貼り付け用!B$1,チームcsv変換!$1:$1,0),0))</f>
        <v/>
      </c>
      <c r="C25" t="str">
        <f ca="1">IF(ISERROR(VLOOKUP($A25,チームcsv変換!$A:$P,MATCH(チームcsv貼り付け用!C$1,チームcsv変換!$1:$1,0),0)),"",VLOOKUP($A25,チームcsv変換!$A:$P,MATCH(チームcsv貼り付け用!C$1,チームcsv変換!$1:$1,0),0))</f>
        <v/>
      </c>
      <c r="D25" t="str">
        <f ca="1">IF(ISERROR(VLOOKUP($A25,チームcsv変換!$A:$P,MATCH(チームcsv貼り付け用!D$1,チームcsv変換!$1:$1,0),0)),"",VLOOKUP($A25,チームcsv変換!$A:$P,MATCH(チームcsv貼り付け用!D$1,チームcsv変換!$1:$1,0),0))</f>
        <v/>
      </c>
      <c r="F25" t="str">
        <f ca="1">IF(ISERROR(VLOOKUP($A25,チームcsv変換!$A:$P,MATCH(チームcsv貼り付け用!F$1,チームcsv変換!$1:$1,0),0)),"",VLOOKUP($A25,チームcsv変換!$A:$P,MATCH(チームcsv貼り付け用!F$1,チームcsv変換!$1:$1,0),0))</f>
        <v/>
      </c>
      <c r="I25" t="str">
        <f ca="1">IF(ISERROR(VLOOKUP($A25,チームcsv変換!$A:$P,MATCH(チームcsv貼り付け用!I$1,チームcsv変換!$1:$1,0),0)),"",VLOOKUP($A25,チームcsv変換!$A:$P,MATCH(チームcsv貼り付け用!I$1,チームcsv変換!$1:$1,0),0))</f>
        <v/>
      </c>
      <c r="J25" t="str">
        <f ca="1">IF(ISERROR(VLOOKUP($A25,チームcsv変換!$A:$P,MATCH(チームcsv貼り付け用!J$1,チームcsv変換!$1:$1,0),0)),"",VLOOKUP($A25,チームcsv変換!$A:$P,MATCH(チームcsv貼り付け用!J$1,チームcsv変換!$1:$1,0),0))</f>
        <v/>
      </c>
      <c r="K25" t="str">
        <f ca="1">IF(ISERROR(VLOOKUP($A25,チームcsv変換!$A:$P,MATCH(チームcsv貼り付け用!K$1,チームcsv変換!$1:$1,0),0)),"",VLOOKUP($A25,チームcsv変換!$A:$P,MATCH(チームcsv貼り付け用!K$1,チームcsv変換!$1:$1,0),0))</f>
        <v/>
      </c>
      <c r="L25" t="str">
        <f ca="1">IF(ISERROR(VLOOKUP($A25,チームcsv変換!$A:$P,MATCH(チームcsv貼り付け用!L$1,チームcsv変換!$1:$1,0),0)),"",VLOOKUP($A25,チームcsv変換!$A:$P,MATCH(チームcsv貼り付け用!L$1,チームcsv変換!$1:$1,0),0))</f>
        <v/>
      </c>
      <c r="M25" t="str">
        <f ca="1">IF(ISERROR(VLOOKUP($A25,チームcsv変換!$A:$P,MATCH(チームcsv貼り付け用!M$1,チームcsv変換!$1:$1,0),0)),"",VLOOKUP($A25,チームcsv変換!$A:$P,MATCH(チームcsv貼り付け用!M$1,チームcsv変換!$1:$1,0),0))</f>
        <v/>
      </c>
      <c r="N25" t="str">
        <f ca="1">IF(ISERROR(VLOOKUP($A25,チームcsv変換!$A:$P,MATCH(チームcsv貼り付け用!N$1,チームcsv変換!$1:$1,0),0)),"",VLOOKUP($A25,チームcsv変換!$A:$P,MATCH(チームcsv貼り付け用!N$1,チームcsv変換!$1:$1,0),0))</f>
        <v/>
      </c>
      <c r="O25" t="str">
        <f ca="1">IF(ISERROR(VLOOKUP($A25,チームcsv変換!$A:$P,MATCH(チームcsv貼り付け用!O$1,チームcsv変換!$1:$1,0),0)),"",VLOOKUP($A25,チームcsv変換!$A:$P,MATCH(チームcsv貼り付け用!O$1,チームcsv変換!$1:$1,0),0))</f>
        <v/>
      </c>
      <c r="P25" t="str">
        <f ca="1">IF(ISERROR(VLOOKUP($A25,チームcsv変換!$A:$P,MATCH(チームcsv貼り付け用!P$1,チームcsv変換!$1:$1,0),0)),"",VLOOKUP($A25,チームcsv変換!$A:$P,MATCH(チームcsv貼り付け用!P$1,チームcsv変換!$1:$1,0),0))</f>
        <v/>
      </c>
    </row>
    <row r="26" spans="1:16" x14ac:dyDescent="0.45">
      <c r="A26" t="str">
        <f t="shared" ca="1" si="0"/>
        <v/>
      </c>
      <c r="B26" t="str">
        <f ca="1">IF(ISERROR(VLOOKUP($A26,チームcsv変換!$A:$P,MATCH(チームcsv貼り付け用!B$1,チームcsv変換!$1:$1,0),0)),"",VLOOKUP($A26,チームcsv変換!$A:$P,MATCH(チームcsv貼り付け用!B$1,チームcsv変換!$1:$1,0),0))</f>
        <v/>
      </c>
      <c r="C26" t="str">
        <f ca="1">IF(ISERROR(VLOOKUP($A26,チームcsv変換!$A:$P,MATCH(チームcsv貼り付け用!C$1,チームcsv変換!$1:$1,0),0)),"",VLOOKUP($A26,チームcsv変換!$A:$P,MATCH(チームcsv貼り付け用!C$1,チームcsv変換!$1:$1,0),0))</f>
        <v/>
      </c>
      <c r="D26" t="str">
        <f ca="1">IF(ISERROR(VLOOKUP($A26,チームcsv変換!$A:$P,MATCH(チームcsv貼り付け用!D$1,チームcsv変換!$1:$1,0),0)),"",VLOOKUP($A26,チームcsv変換!$A:$P,MATCH(チームcsv貼り付け用!D$1,チームcsv変換!$1:$1,0),0))</f>
        <v/>
      </c>
      <c r="F26" t="str">
        <f ca="1">IF(ISERROR(VLOOKUP($A26,チームcsv変換!$A:$P,MATCH(チームcsv貼り付け用!F$1,チームcsv変換!$1:$1,0),0)),"",VLOOKUP($A26,チームcsv変換!$A:$P,MATCH(チームcsv貼り付け用!F$1,チームcsv変換!$1:$1,0),0))</f>
        <v/>
      </c>
      <c r="I26" t="str">
        <f ca="1">IF(ISERROR(VLOOKUP($A26,チームcsv変換!$A:$P,MATCH(チームcsv貼り付け用!I$1,チームcsv変換!$1:$1,0),0)),"",VLOOKUP($A26,チームcsv変換!$A:$P,MATCH(チームcsv貼り付け用!I$1,チームcsv変換!$1:$1,0),0))</f>
        <v/>
      </c>
      <c r="J26" t="str">
        <f ca="1">IF(ISERROR(VLOOKUP($A26,チームcsv変換!$A:$P,MATCH(チームcsv貼り付け用!J$1,チームcsv変換!$1:$1,0),0)),"",VLOOKUP($A26,チームcsv変換!$A:$P,MATCH(チームcsv貼り付け用!J$1,チームcsv変換!$1:$1,0),0))</f>
        <v/>
      </c>
      <c r="K26" t="str">
        <f ca="1">IF(ISERROR(VLOOKUP($A26,チームcsv変換!$A:$P,MATCH(チームcsv貼り付け用!K$1,チームcsv変換!$1:$1,0),0)),"",VLOOKUP($A26,チームcsv変換!$A:$P,MATCH(チームcsv貼り付け用!K$1,チームcsv変換!$1:$1,0),0))</f>
        <v/>
      </c>
      <c r="L26" t="str">
        <f ca="1">IF(ISERROR(VLOOKUP($A26,チームcsv変換!$A:$P,MATCH(チームcsv貼り付け用!L$1,チームcsv変換!$1:$1,0),0)),"",VLOOKUP($A26,チームcsv変換!$A:$P,MATCH(チームcsv貼り付け用!L$1,チームcsv変換!$1:$1,0),0))</f>
        <v/>
      </c>
      <c r="M26" t="str">
        <f ca="1">IF(ISERROR(VLOOKUP($A26,チームcsv変換!$A:$P,MATCH(チームcsv貼り付け用!M$1,チームcsv変換!$1:$1,0),0)),"",VLOOKUP($A26,チームcsv変換!$A:$P,MATCH(チームcsv貼り付け用!M$1,チームcsv変換!$1:$1,0),0))</f>
        <v/>
      </c>
      <c r="N26" t="str">
        <f ca="1">IF(ISERROR(VLOOKUP($A26,チームcsv変換!$A:$P,MATCH(チームcsv貼り付け用!N$1,チームcsv変換!$1:$1,0),0)),"",VLOOKUP($A26,チームcsv変換!$A:$P,MATCH(チームcsv貼り付け用!N$1,チームcsv変換!$1:$1,0),0))</f>
        <v/>
      </c>
      <c r="O26" t="str">
        <f ca="1">IF(ISERROR(VLOOKUP($A26,チームcsv変換!$A:$P,MATCH(チームcsv貼り付け用!O$1,チームcsv変換!$1:$1,0),0)),"",VLOOKUP($A26,チームcsv変換!$A:$P,MATCH(チームcsv貼り付け用!O$1,チームcsv変換!$1:$1,0),0))</f>
        <v/>
      </c>
      <c r="P26" t="str">
        <f ca="1">IF(ISERROR(VLOOKUP($A26,チームcsv変換!$A:$P,MATCH(チームcsv貼り付け用!P$1,チームcsv変換!$1:$1,0),0)),"",VLOOKUP($A26,チームcsv変換!$A:$P,MATCH(チームcsv貼り付け用!P$1,チームcsv変換!$1:$1,0),0))</f>
        <v/>
      </c>
    </row>
    <row r="27" spans="1:16" x14ac:dyDescent="0.45">
      <c r="A27" t="str">
        <f t="shared" ca="1" si="0"/>
        <v/>
      </c>
      <c r="B27" t="str">
        <f ca="1">IF(ISERROR(VLOOKUP($A27,チームcsv変換!$A:$P,MATCH(チームcsv貼り付け用!B$1,チームcsv変換!$1:$1,0),0)),"",VLOOKUP($A27,チームcsv変換!$A:$P,MATCH(チームcsv貼り付け用!B$1,チームcsv変換!$1:$1,0),0))</f>
        <v/>
      </c>
      <c r="C27" t="str">
        <f ca="1">IF(ISERROR(VLOOKUP($A27,チームcsv変換!$A:$P,MATCH(チームcsv貼り付け用!C$1,チームcsv変換!$1:$1,0),0)),"",VLOOKUP($A27,チームcsv変換!$A:$P,MATCH(チームcsv貼り付け用!C$1,チームcsv変換!$1:$1,0),0))</f>
        <v/>
      </c>
      <c r="D27" t="str">
        <f ca="1">IF(ISERROR(VLOOKUP($A27,チームcsv変換!$A:$P,MATCH(チームcsv貼り付け用!D$1,チームcsv変換!$1:$1,0),0)),"",VLOOKUP($A27,チームcsv変換!$A:$P,MATCH(チームcsv貼り付け用!D$1,チームcsv変換!$1:$1,0),0))</f>
        <v/>
      </c>
      <c r="F27" t="str">
        <f ca="1">IF(ISERROR(VLOOKUP($A27,チームcsv変換!$A:$P,MATCH(チームcsv貼り付け用!F$1,チームcsv変換!$1:$1,0),0)),"",VLOOKUP($A27,チームcsv変換!$A:$P,MATCH(チームcsv貼り付け用!F$1,チームcsv変換!$1:$1,0),0))</f>
        <v/>
      </c>
      <c r="I27" t="str">
        <f ca="1">IF(ISERROR(VLOOKUP($A27,チームcsv変換!$A:$P,MATCH(チームcsv貼り付け用!I$1,チームcsv変換!$1:$1,0),0)),"",VLOOKUP($A27,チームcsv変換!$A:$P,MATCH(チームcsv貼り付け用!I$1,チームcsv変換!$1:$1,0),0))</f>
        <v/>
      </c>
      <c r="J27" t="str">
        <f ca="1">IF(ISERROR(VLOOKUP($A27,チームcsv変換!$A:$P,MATCH(チームcsv貼り付け用!J$1,チームcsv変換!$1:$1,0),0)),"",VLOOKUP($A27,チームcsv変換!$A:$P,MATCH(チームcsv貼り付け用!J$1,チームcsv変換!$1:$1,0),0))</f>
        <v/>
      </c>
      <c r="K27" t="str">
        <f ca="1">IF(ISERROR(VLOOKUP($A27,チームcsv変換!$A:$P,MATCH(チームcsv貼り付け用!K$1,チームcsv変換!$1:$1,0),0)),"",VLOOKUP($A27,チームcsv変換!$A:$P,MATCH(チームcsv貼り付け用!K$1,チームcsv変換!$1:$1,0),0))</f>
        <v/>
      </c>
      <c r="L27" t="str">
        <f ca="1">IF(ISERROR(VLOOKUP($A27,チームcsv変換!$A:$P,MATCH(チームcsv貼り付け用!L$1,チームcsv変換!$1:$1,0),0)),"",VLOOKUP($A27,チームcsv変換!$A:$P,MATCH(チームcsv貼り付け用!L$1,チームcsv変換!$1:$1,0),0))</f>
        <v/>
      </c>
      <c r="M27" t="str">
        <f ca="1">IF(ISERROR(VLOOKUP($A27,チームcsv変換!$A:$P,MATCH(チームcsv貼り付け用!M$1,チームcsv変換!$1:$1,0),0)),"",VLOOKUP($A27,チームcsv変換!$A:$P,MATCH(チームcsv貼り付け用!M$1,チームcsv変換!$1:$1,0),0))</f>
        <v/>
      </c>
      <c r="N27" t="str">
        <f ca="1">IF(ISERROR(VLOOKUP($A27,チームcsv変換!$A:$P,MATCH(チームcsv貼り付け用!N$1,チームcsv変換!$1:$1,0),0)),"",VLOOKUP($A27,チームcsv変換!$A:$P,MATCH(チームcsv貼り付け用!N$1,チームcsv変換!$1:$1,0),0))</f>
        <v/>
      </c>
      <c r="O27" t="str">
        <f ca="1">IF(ISERROR(VLOOKUP($A27,チームcsv変換!$A:$P,MATCH(チームcsv貼り付け用!O$1,チームcsv変換!$1:$1,0),0)),"",VLOOKUP($A27,チームcsv変換!$A:$P,MATCH(チームcsv貼り付け用!O$1,チームcsv変換!$1:$1,0),0))</f>
        <v/>
      </c>
      <c r="P27" t="str">
        <f ca="1">IF(ISERROR(VLOOKUP($A27,チームcsv変換!$A:$P,MATCH(チームcsv貼り付け用!P$1,チームcsv変換!$1:$1,0),0)),"",VLOOKUP($A27,チームcsv変換!$A:$P,MATCH(チームcsv貼り付け用!P$1,チームcsv変換!$1:$1,0),0))</f>
        <v/>
      </c>
    </row>
    <row r="28" spans="1:16" x14ac:dyDescent="0.45">
      <c r="A28" t="str">
        <f t="shared" ca="1" si="0"/>
        <v/>
      </c>
      <c r="B28" t="str">
        <f ca="1">IF(ISERROR(VLOOKUP($A28,チームcsv変換!$A:$P,MATCH(チームcsv貼り付け用!B$1,チームcsv変換!$1:$1,0),0)),"",VLOOKUP($A28,チームcsv変換!$A:$P,MATCH(チームcsv貼り付け用!B$1,チームcsv変換!$1:$1,0),0))</f>
        <v/>
      </c>
      <c r="C28" t="str">
        <f ca="1">IF(ISERROR(VLOOKUP($A28,チームcsv変換!$A:$P,MATCH(チームcsv貼り付け用!C$1,チームcsv変換!$1:$1,0),0)),"",VLOOKUP($A28,チームcsv変換!$A:$P,MATCH(チームcsv貼り付け用!C$1,チームcsv変換!$1:$1,0),0))</f>
        <v/>
      </c>
      <c r="D28" t="str">
        <f ca="1">IF(ISERROR(VLOOKUP($A28,チームcsv変換!$A:$P,MATCH(チームcsv貼り付け用!D$1,チームcsv変換!$1:$1,0),0)),"",VLOOKUP($A28,チームcsv変換!$A:$P,MATCH(チームcsv貼り付け用!D$1,チームcsv変換!$1:$1,0),0))</f>
        <v/>
      </c>
      <c r="F28" t="str">
        <f ca="1">IF(ISERROR(VLOOKUP($A28,チームcsv変換!$A:$P,MATCH(チームcsv貼り付け用!F$1,チームcsv変換!$1:$1,0),0)),"",VLOOKUP($A28,チームcsv変換!$A:$P,MATCH(チームcsv貼り付け用!F$1,チームcsv変換!$1:$1,0),0))</f>
        <v/>
      </c>
      <c r="I28" t="str">
        <f ca="1">IF(ISERROR(VLOOKUP($A28,チームcsv変換!$A:$P,MATCH(チームcsv貼り付け用!I$1,チームcsv変換!$1:$1,0),0)),"",VLOOKUP($A28,チームcsv変換!$A:$P,MATCH(チームcsv貼り付け用!I$1,チームcsv変換!$1:$1,0),0))</f>
        <v/>
      </c>
      <c r="J28" t="str">
        <f ca="1">IF(ISERROR(VLOOKUP($A28,チームcsv変換!$A:$P,MATCH(チームcsv貼り付け用!J$1,チームcsv変換!$1:$1,0),0)),"",VLOOKUP($A28,チームcsv変換!$A:$P,MATCH(チームcsv貼り付け用!J$1,チームcsv変換!$1:$1,0),0))</f>
        <v/>
      </c>
      <c r="K28" t="str">
        <f ca="1">IF(ISERROR(VLOOKUP($A28,チームcsv変換!$A:$P,MATCH(チームcsv貼り付け用!K$1,チームcsv変換!$1:$1,0),0)),"",VLOOKUP($A28,チームcsv変換!$A:$P,MATCH(チームcsv貼り付け用!K$1,チームcsv変換!$1:$1,0),0))</f>
        <v/>
      </c>
      <c r="L28" t="str">
        <f ca="1">IF(ISERROR(VLOOKUP($A28,チームcsv変換!$A:$P,MATCH(チームcsv貼り付け用!L$1,チームcsv変換!$1:$1,0),0)),"",VLOOKUP($A28,チームcsv変換!$A:$P,MATCH(チームcsv貼り付け用!L$1,チームcsv変換!$1:$1,0),0))</f>
        <v/>
      </c>
      <c r="M28" t="str">
        <f ca="1">IF(ISERROR(VLOOKUP($A28,チームcsv変換!$A:$P,MATCH(チームcsv貼り付け用!M$1,チームcsv変換!$1:$1,0),0)),"",VLOOKUP($A28,チームcsv変換!$A:$P,MATCH(チームcsv貼り付け用!M$1,チームcsv変換!$1:$1,0),0))</f>
        <v/>
      </c>
      <c r="N28" t="str">
        <f ca="1">IF(ISERROR(VLOOKUP($A28,チームcsv変換!$A:$P,MATCH(チームcsv貼り付け用!N$1,チームcsv変換!$1:$1,0),0)),"",VLOOKUP($A28,チームcsv変換!$A:$P,MATCH(チームcsv貼り付け用!N$1,チームcsv変換!$1:$1,0),0))</f>
        <v/>
      </c>
      <c r="O28" t="str">
        <f ca="1">IF(ISERROR(VLOOKUP($A28,チームcsv変換!$A:$P,MATCH(チームcsv貼り付け用!O$1,チームcsv変換!$1:$1,0),0)),"",VLOOKUP($A28,チームcsv変換!$A:$P,MATCH(チームcsv貼り付け用!O$1,チームcsv変換!$1:$1,0),0))</f>
        <v/>
      </c>
      <c r="P28" t="str">
        <f ca="1">IF(ISERROR(VLOOKUP($A28,チームcsv変換!$A:$P,MATCH(チームcsv貼り付け用!P$1,チームcsv変換!$1:$1,0),0)),"",VLOOKUP($A28,チームcsv変換!$A:$P,MATCH(チームcsv貼り付け用!P$1,チームcsv変換!$1:$1,0),0))</f>
        <v/>
      </c>
    </row>
    <row r="29" spans="1:16" x14ac:dyDescent="0.45">
      <c r="A29" t="str">
        <f t="shared" ca="1" si="0"/>
        <v/>
      </c>
      <c r="B29" t="str">
        <f ca="1">IF(ISERROR(VLOOKUP($A29,チームcsv変換!$A:$P,MATCH(チームcsv貼り付け用!B$1,チームcsv変換!$1:$1,0),0)),"",VLOOKUP($A29,チームcsv変換!$A:$P,MATCH(チームcsv貼り付け用!B$1,チームcsv変換!$1:$1,0),0))</f>
        <v/>
      </c>
      <c r="C29" t="str">
        <f ca="1">IF(ISERROR(VLOOKUP($A29,チームcsv変換!$A:$P,MATCH(チームcsv貼り付け用!C$1,チームcsv変換!$1:$1,0),0)),"",VLOOKUP($A29,チームcsv変換!$A:$P,MATCH(チームcsv貼り付け用!C$1,チームcsv変換!$1:$1,0),0))</f>
        <v/>
      </c>
      <c r="D29" t="str">
        <f ca="1">IF(ISERROR(VLOOKUP($A29,チームcsv変換!$A:$P,MATCH(チームcsv貼り付け用!D$1,チームcsv変換!$1:$1,0),0)),"",VLOOKUP($A29,チームcsv変換!$A:$P,MATCH(チームcsv貼り付け用!D$1,チームcsv変換!$1:$1,0),0))</f>
        <v/>
      </c>
      <c r="F29" t="str">
        <f ca="1">IF(ISERROR(VLOOKUP($A29,チームcsv変換!$A:$P,MATCH(チームcsv貼り付け用!F$1,チームcsv変換!$1:$1,0),0)),"",VLOOKUP($A29,チームcsv変換!$A:$P,MATCH(チームcsv貼り付け用!F$1,チームcsv変換!$1:$1,0),0))</f>
        <v/>
      </c>
      <c r="I29" t="str">
        <f ca="1">IF(ISERROR(VLOOKUP($A29,チームcsv変換!$A:$P,MATCH(チームcsv貼り付け用!I$1,チームcsv変換!$1:$1,0),0)),"",VLOOKUP($A29,チームcsv変換!$A:$P,MATCH(チームcsv貼り付け用!I$1,チームcsv変換!$1:$1,0),0))</f>
        <v/>
      </c>
      <c r="J29" t="str">
        <f ca="1">IF(ISERROR(VLOOKUP($A29,チームcsv変換!$A:$P,MATCH(チームcsv貼り付け用!J$1,チームcsv変換!$1:$1,0),0)),"",VLOOKUP($A29,チームcsv変換!$A:$P,MATCH(チームcsv貼り付け用!J$1,チームcsv変換!$1:$1,0),0))</f>
        <v/>
      </c>
      <c r="K29" t="str">
        <f ca="1">IF(ISERROR(VLOOKUP($A29,チームcsv変換!$A:$P,MATCH(チームcsv貼り付け用!K$1,チームcsv変換!$1:$1,0),0)),"",VLOOKUP($A29,チームcsv変換!$A:$P,MATCH(チームcsv貼り付け用!K$1,チームcsv変換!$1:$1,0),0))</f>
        <v/>
      </c>
      <c r="L29" t="str">
        <f ca="1">IF(ISERROR(VLOOKUP($A29,チームcsv変換!$A:$P,MATCH(チームcsv貼り付け用!L$1,チームcsv変換!$1:$1,0),0)),"",VLOOKUP($A29,チームcsv変換!$A:$P,MATCH(チームcsv貼り付け用!L$1,チームcsv変換!$1:$1,0),0))</f>
        <v/>
      </c>
      <c r="M29" t="str">
        <f ca="1">IF(ISERROR(VLOOKUP($A29,チームcsv変換!$A:$P,MATCH(チームcsv貼り付け用!M$1,チームcsv変換!$1:$1,0),0)),"",VLOOKUP($A29,チームcsv変換!$A:$P,MATCH(チームcsv貼り付け用!M$1,チームcsv変換!$1:$1,0),0))</f>
        <v/>
      </c>
      <c r="N29" t="str">
        <f ca="1">IF(ISERROR(VLOOKUP($A29,チームcsv変換!$A:$P,MATCH(チームcsv貼り付け用!N$1,チームcsv変換!$1:$1,0),0)),"",VLOOKUP($A29,チームcsv変換!$A:$P,MATCH(チームcsv貼り付け用!N$1,チームcsv変換!$1:$1,0),0))</f>
        <v/>
      </c>
      <c r="O29" t="str">
        <f ca="1">IF(ISERROR(VLOOKUP($A29,チームcsv変換!$A:$P,MATCH(チームcsv貼り付け用!O$1,チームcsv変換!$1:$1,0),0)),"",VLOOKUP($A29,チームcsv変換!$A:$P,MATCH(チームcsv貼り付け用!O$1,チームcsv変換!$1:$1,0),0))</f>
        <v/>
      </c>
      <c r="P29" t="str">
        <f ca="1">IF(ISERROR(VLOOKUP($A29,チームcsv変換!$A:$P,MATCH(チームcsv貼り付け用!P$1,チームcsv変換!$1:$1,0),0)),"",VLOOKUP($A29,チームcsv変換!$A:$P,MATCH(チームcsv貼り付け用!P$1,チームcsv変換!$1:$1,0),0))</f>
        <v/>
      </c>
    </row>
    <row r="30" spans="1:16" x14ac:dyDescent="0.45">
      <c r="A30" t="str">
        <f t="shared" ca="1" si="0"/>
        <v/>
      </c>
      <c r="B30" t="str">
        <f ca="1">IF(ISERROR(VLOOKUP($A30,チームcsv変換!$A:$P,MATCH(チームcsv貼り付け用!B$1,チームcsv変換!$1:$1,0),0)),"",VLOOKUP($A30,チームcsv変換!$A:$P,MATCH(チームcsv貼り付け用!B$1,チームcsv変換!$1:$1,0),0))</f>
        <v/>
      </c>
      <c r="C30" t="str">
        <f ca="1">IF(ISERROR(VLOOKUP($A30,チームcsv変換!$A:$P,MATCH(チームcsv貼り付け用!C$1,チームcsv変換!$1:$1,0),0)),"",VLOOKUP($A30,チームcsv変換!$A:$P,MATCH(チームcsv貼り付け用!C$1,チームcsv変換!$1:$1,0),0))</f>
        <v/>
      </c>
      <c r="D30" t="str">
        <f ca="1">IF(ISERROR(VLOOKUP($A30,チームcsv変換!$A:$P,MATCH(チームcsv貼り付け用!D$1,チームcsv変換!$1:$1,0),0)),"",VLOOKUP($A30,チームcsv変換!$A:$P,MATCH(チームcsv貼り付け用!D$1,チームcsv変換!$1:$1,0),0))</f>
        <v/>
      </c>
      <c r="F30" t="str">
        <f ca="1">IF(ISERROR(VLOOKUP($A30,チームcsv変換!$A:$P,MATCH(チームcsv貼り付け用!F$1,チームcsv変換!$1:$1,0),0)),"",VLOOKUP($A30,チームcsv変換!$A:$P,MATCH(チームcsv貼り付け用!F$1,チームcsv変換!$1:$1,0),0))</f>
        <v/>
      </c>
      <c r="I30" t="str">
        <f ca="1">IF(ISERROR(VLOOKUP($A30,チームcsv変換!$A:$P,MATCH(チームcsv貼り付け用!I$1,チームcsv変換!$1:$1,0),0)),"",VLOOKUP($A30,チームcsv変換!$A:$P,MATCH(チームcsv貼り付け用!I$1,チームcsv変換!$1:$1,0),0))</f>
        <v/>
      </c>
      <c r="J30" t="str">
        <f ca="1">IF(ISERROR(VLOOKUP($A30,チームcsv変換!$A:$P,MATCH(チームcsv貼り付け用!J$1,チームcsv変換!$1:$1,0),0)),"",VLOOKUP($A30,チームcsv変換!$A:$P,MATCH(チームcsv貼り付け用!J$1,チームcsv変換!$1:$1,0),0))</f>
        <v/>
      </c>
      <c r="K30" t="str">
        <f ca="1">IF(ISERROR(VLOOKUP($A30,チームcsv変換!$A:$P,MATCH(チームcsv貼り付け用!K$1,チームcsv変換!$1:$1,0),0)),"",VLOOKUP($A30,チームcsv変換!$A:$P,MATCH(チームcsv貼り付け用!K$1,チームcsv変換!$1:$1,0),0))</f>
        <v/>
      </c>
      <c r="L30" t="str">
        <f ca="1">IF(ISERROR(VLOOKUP($A30,チームcsv変換!$A:$P,MATCH(チームcsv貼り付け用!L$1,チームcsv変換!$1:$1,0),0)),"",VLOOKUP($A30,チームcsv変換!$A:$P,MATCH(チームcsv貼り付け用!L$1,チームcsv変換!$1:$1,0),0))</f>
        <v/>
      </c>
      <c r="M30" t="str">
        <f ca="1">IF(ISERROR(VLOOKUP($A30,チームcsv変換!$A:$P,MATCH(チームcsv貼り付け用!M$1,チームcsv変換!$1:$1,0),0)),"",VLOOKUP($A30,チームcsv変換!$A:$P,MATCH(チームcsv貼り付け用!M$1,チームcsv変換!$1:$1,0),0))</f>
        <v/>
      </c>
      <c r="N30" t="str">
        <f ca="1">IF(ISERROR(VLOOKUP($A30,チームcsv変換!$A:$P,MATCH(チームcsv貼り付け用!N$1,チームcsv変換!$1:$1,0),0)),"",VLOOKUP($A30,チームcsv変換!$A:$P,MATCH(チームcsv貼り付け用!N$1,チームcsv変換!$1:$1,0),0))</f>
        <v/>
      </c>
      <c r="O30" t="str">
        <f ca="1">IF(ISERROR(VLOOKUP($A30,チームcsv変換!$A:$P,MATCH(チームcsv貼り付け用!O$1,チームcsv変換!$1:$1,0),0)),"",VLOOKUP($A30,チームcsv変換!$A:$P,MATCH(チームcsv貼り付け用!O$1,チームcsv変換!$1:$1,0),0))</f>
        <v/>
      </c>
      <c r="P30" t="str">
        <f ca="1">IF(ISERROR(VLOOKUP($A30,チームcsv変換!$A:$P,MATCH(チームcsv貼り付け用!P$1,チームcsv変換!$1:$1,0),0)),"",VLOOKUP($A30,チームcsv変換!$A:$P,MATCH(チームcsv貼り付け用!P$1,チームcsv変換!$1:$1,0),0))</f>
        <v/>
      </c>
    </row>
    <row r="31" spans="1:16" x14ac:dyDescent="0.45">
      <c r="A31" t="str">
        <f t="shared" ca="1" si="0"/>
        <v/>
      </c>
      <c r="B31" t="str">
        <f ca="1">IF(ISERROR(VLOOKUP($A31,チームcsv変換!$A:$P,MATCH(チームcsv貼り付け用!B$1,チームcsv変換!$1:$1,0),0)),"",VLOOKUP($A31,チームcsv変換!$A:$P,MATCH(チームcsv貼り付け用!B$1,チームcsv変換!$1:$1,0),0))</f>
        <v/>
      </c>
      <c r="C31" t="str">
        <f ca="1">IF(ISERROR(VLOOKUP($A31,チームcsv変換!$A:$P,MATCH(チームcsv貼り付け用!C$1,チームcsv変換!$1:$1,0),0)),"",VLOOKUP($A31,チームcsv変換!$A:$P,MATCH(チームcsv貼り付け用!C$1,チームcsv変換!$1:$1,0),0))</f>
        <v/>
      </c>
      <c r="D31" t="str">
        <f ca="1">IF(ISERROR(VLOOKUP($A31,チームcsv変換!$A:$P,MATCH(チームcsv貼り付け用!D$1,チームcsv変換!$1:$1,0),0)),"",VLOOKUP($A31,チームcsv変換!$A:$P,MATCH(チームcsv貼り付け用!D$1,チームcsv変換!$1:$1,0),0))</f>
        <v/>
      </c>
      <c r="F31" t="str">
        <f ca="1">IF(ISERROR(VLOOKUP($A31,チームcsv変換!$A:$P,MATCH(チームcsv貼り付け用!F$1,チームcsv変換!$1:$1,0),0)),"",VLOOKUP($A31,チームcsv変換!$A:$P,MATCH(チームcsv貼り付け用!F$1,チームcsv変換!$1:$1,0),0))</f>
        <v/>
      </c>
      <c r="I31" t="str">
        <f ca="1">IF(ISERROR(VLOOKUP($A31,チームcsv変換!$A:$P,MATCH(チームcsv貼り付け用!I$1,チームcsv変換!$1:$1,0),0)),"",VLOOKUP($A31,チームcsv変換!$A:$P,MATCH(チームcsv貼り付け用!I$1,チームcsv変換!$1:$1,0),0))</f>
        <v/>
      </c>
      <c r="J31" t="str">
        <f ca="1">IF(ISERROR(VLOOKUP($A31,チームcsv変換!$A:$P,MATCH(チームcsv貼り付け用!J$1,チームcsv変換!$1:$1,0),0)),"",VLOOKUP($A31,チームcsv変換!$A:$P,MATCH(チームcsv貼り付け用!J$1,チームcsv変換!$1:$1,0),0))</f>
        <v/>
      </c>
      <c r="K31" t="str">
        <f ca="1">IF(ISERROR(VLOOKUP($A31,チームcsv変換!$A:$P,MATCH(チームcsv貼り付け用!K$1,チームcsv変換!$1:$1,0),0)),"",VLOOKUP($A31,チームcsv変換!$A:$P,MATCH(チームcsv貼り付け用!K$1,チームcsv変換!$1:$1,0),0))</f>
        <v/>
      </c>
      <c r="L31" t="str">
        <f ca="1">IF(ISERROR(VLOOKUP($A31,チームcsv変換!$A:$P,MATCH(チームcsv貼り付け用!L$1,チームcsv変換!$1:$1,0),0)),"",VLOOKUP($A31,チームcsv変換!$A:$P,MATCH(チームcsv貼り付け用!L$1,チームcsv変換!$1:$1,0),0))</f>
        <v/>
      </c>
      <c r="M31" t="str">
        <f ca="1">IF(ISERROR(VLOOKUP($A31,チームcsv変換!$A:$P,MATCH(チームcsv貼り付け用!M$1,チームcsv変換!$1:$1,0),0)),"",VLOOKUP($A31,チームcsv変換!$A:$P,MATCH(チームcsv貼り付け用!M$1,チームcsv変換!$1:$1,0),0))</f>
        <v/>
      </c>
      <c r="N31" t="str">
        <f ca="1">IF(ISERROR(VLOOKUP($A31,チームcsv変換!$A:$P,MATCH(チームcsv貼り付け用!N$1,チームcsv変換!$1:$1,0),0)),"",VLOOKUP($A31,チームcsv変換!$A:$P,MATCH(チームcsv貼り付け用!N$1,チームcsv変換!$1:$1,0),0))</f>
        <v/>
      </c>
      <c r="O31" t="str">
        <f ca="1">IF(ISERROR(VLOOKUP($A31,チームcsv変換!$A:$P,MATCH(チームcsv貼り付け用!O$1,チームcsv変換!$1:$1,0),0)),"",VLOOKUP($A31,チームcsv変換!$A:$P,MATCH(チームcsv貼り付け用!O$1,チームcsv変換!$1:$1,0),0))</f>
        <v/>
      </c>
      <c r="P31" t="str">
        <f ca="1">IF(ISERROR(VLOOKUP($A31,チームcsv変換!$A:$P,MATCH(チームcsv貼り付け用!P$1,チームcsv変換!$1:$1,0),0)),"",VLOOKUP($A31,チームcsv変換!$A:$P,MATCH(チームcsv貼り付け用!P$1,チームcsv変換!$1:$1,0),0))</f>
        <v/>
      </c>
    </row>
    <row r="32" spans="1:16" x14ac:dyDescent="0.45">
      <c r="A32" t="str">
        <f t="shared" ca="1" si="0"/>
        <v/>
      </c>
      <c r="B32" t="str">
        <f ca="1">IF(ISERROR(VLOOKUP($A32,チームcsv変換!$A:$P,MATCH(チームcsv貼り付け用!B$1,チームcsv変換!$1:$1,0),0)),"",VLOOKUP($A32,チームcsv変換!$A:$P,MATCH(チームcsv貼り付け用!B$1,チームcsv変換!$1:$1,0),0))</f>
        <v/>
      </c>
      <c r="C32" t="str">
        <f ca="1">IF(ISERROR(VLOOKUP($A32,チームcsv変換!$A:$P,MATCH(チームcsv貼り付け用!C$1,チームcsv変換!$1:$1,0),0)),"",VLOOKUP($A32,チームcsv変換!$A:$P,MATCH(チームcsv貼り付け用!C$1,チームcsv変換!$1:$1,0),0))</f>
        <v/>
      </c>
      <c r="D32" t="str">
        <f ca="1">IF(ISERROR(VLOOKUP($A32,チームcsv変換!$A:$P,MATCH(チームcsv貼り付け用!D$1,チームcsv変換!$1:$1,0),0)),"",VLOOKUP($A32,チームcsv変換!$A:$P,MATCH(チームcsv貼り付け用!D$1,チームcsv変換!$1:$1,0),0))</f>
        <v/>
      </c>
      <c r="F32" t="str">
        <f ca="1">IF(ISERROR(VLOOKUP($A32,チームcsv変換!$A:$P,MATCH(チームcsv貼り付け用!F$1,チームcsv変換!$1:$1,0),0)),"",VLOOKUP($A32,チームcsv変換!$A:$P,MATCH(チームcsv貼り付け用!F$1,チームcsv変換!$1:$1,0),0))</f>
        <v/>
      </c>
      <c r="I32" t="str">
        <f ca="1">IF(ISERROR(VLOOKUP($A32,チームcsv変換!$A:$P,MATCH(チームcsv貼り付け用!I$1,チームcsv変換!$1:$1,0),0)),"",VLOOKUP($A32,チームcsv変換!$A:$P,MATCH(チームcsv貼り付け用!I$1,チームcsv変換!$1:$1,0),0))</f>
        <v/>
      </c>
      <c r="J32" t="str">
        <f ca="1">IF(ISERROR(VLOOKUP($A32,チームcsv変換!$A:$P,MATCH(チームcsv貼り付け用!J$1,チームcsv変換!$1:$1,0),0)),"",VLOOKUP($A32,チームcsv変換!$A:$P,MATCH(チームcsv貼り付け用!J$1,チームcsv変換!$1:$1,0),0))</f>
        <v/>
      </c>
      <c r="K32" t="str">
        <f ca="1">IF(ISERROR(VLOOKUP($A32,チームcsv変換!$A:$P,MATCH(チームcsv貼り付け用!K$1,チームcsv変換!$1:$1,0),0)),"",VLOOKUP($A32,チームcsv変換!$A:$P,MATCH(チームcsv貼り付け用!K$1,チームcsv変換!$1:$1,0),0))</f>
        <v/>
      </c>
      <c r="L32" t="str">
        <f ca="1">IF(ISERROR(VLOOKUP($A32,チームcsv変換!$A:$P,MATCH(チームcsv貼り付け用!L$1,チームcsv変換!$1:$1,0),0)),"",VLOOKUP($A32,チームcsv変換!$A:$P,MATCH(チームcsv貼り付け用!L$1,チームcsv変換!$1:$1,0),0))</f>
        <v/>
      </c>
      <c r="M32" t="str">
        <f ca="1">IF(ISERROR(VLOOKUP($A32,チームcsv変換!$A:$P,MATCH(チームcsv貼り付け用!M$1,チームcsv変換!$1:$1,0),0)),"",VLOOKUP($A32,チームcsv変換!$A:$P,MATCH(チームcsv貼り付け用!M$1,チームcsv変換!$1:$1,0),0))</f>
        <v/>
      </c>
      <c r="N32" t="str">
        <f ca="1">IF(ISERROR(VLOOKUP($A32,チームcsv変換!$A:$P,MATCH(チームcsv貼り付け用!N$1,チームcsv変換!$1:$1,0),0)),"",VLOOKUP($A32,チームcsv変換!$A:$P,MATCH(チームcsv貼り付け用!N$1,チームcsv変換!$1:$1,0),0))</f>
        <v/>
      </c>
      <c r="O32" t="str">
        <f ca="1">IF(ISERROR(VLOOKUP($A32,チームcsv変換!$A:$P,MATCH(チームcsv貼り付け用!O$1,チームcsv変換!$1:$1,0),0)),"",VLOOKUP($A32,チームcsv変換!$A:$P,MATCH(チームcsv貼り付け用!O$1,チームcsv変換!$1:$1,0),0))</f>
        <v/>
      </c>
      <c r="P32" t="str">
        <f ca="1">IF(ISERROR(VLOOKUP($A32,チームcsv変換!$A:$P,MATCH(チームcsv貼り付け用!P$1,チームcsv変換!$1:$1,0),0)),"",VLOOKUP($A32,チームcsv変換!$A:$P,MATCH(チームcsv貼り付け用!P$1,チームcsv変換!$1:$1,0),0))</f>
        <v/>
      </c>
    </row>
    <row r="33" spans="1:16" x14ac:dyDescent="0.45">
      <c r="A33" t="str">
        <f t="shared" ca="1" si="0"/>
        <v/>
      </c>
      <c r="B33" t="str">
        <f ca="1">IF(ISERROR(VLOOKUP($A33,チームcsv変換!$A:$P,MATCH(チームcsv貼り付け用!B$1,チームcsv変換!$1:$1,0),0)),"",VLOOKUP($A33,チームcsv変換!$A:$P,MATCH(チームcsv貼り付け用!B$1,チームcsv変換!$1:$1,0),0))</f>
        <v/>
      </c>
      <c r="C33" t="str">
        <f ca="1">IF(ISERROR(VLOOKUP($A33,チームcsv変換!$A:$P,MATCH(チームcsv貼り付け用!C$1,チームcsv変換!$1:$1,0),0)),"",VLOOKUP($A33,チームcsv変換!$A:$P,MATCH(チームcsv貼り付け用!C$1,チームcsv変換!$1:$1,0),0))</f>
        <v/>
      </c>
      <c r="D33" t="str">
        <f ca="1">IF(ISERROR(VLOOKUP($A33,チームcsv変換!$A:$P,MATCH(チームcsv貼り付け用!D$1,チームcsv変換!$1:$1,0),0)),"",VLOOKUP($A33,チームcsv変換!$A:$P,MATCH(チームcsv貼り付け用!D$1,チームcsv変換!$1:$1,0),0))</f>
        <v/>
      </c>
      <c r="F33" t="str">
        <f ca="1">IF(ISERROR(VLOOKUP($A33,チームcsv変換!$A:$P,MATCH(チームcsv貼り付け用!F$1,チームcsv変換!$1:$1,0),0)),"",VLOOKUP($A33,チームcsv変換!$A:$P,MATCH(チームcsv貼り付け用!F$1,チームcsv変換!$1:$1,0),0))</f>
        <v/>
      </c>
      <c r="I33" t="str">
        <f ca="1">IF(ISERROR(VLOOKUP($A33,チームcsv変換!$A:$P,MATCH(チームcsv貼り付け用!I$1,チームcsv変換!$1:$1,0),0)),"",VLOOKUP($A33,チームcsv変換!$A:$P,MATCH(チームcsv貼り付け用!I$1,チームcsv変換!$1:$1,0),0))</f>
        <v/>
      </c>
      <c r="J33" t="str">
        <f ca="1">IF(ISERROR(VLOOKUP($A33,チームcsv変換!$A:$P,MATCH(チームcsv貼り付け用!J$1,チームcsv変換!$1:$1,0),0)),"",VLOOKUP($A33,チームcsv変換!$A:$P,MATCH(チームcsv貼り付け用!J$1,チームcsv変換!$1:$1,0),0))</f>
        <v/>
      </c>
      <c r="K33" t="str">
        <f ca="1">IF(ISERROR(VLOOKUP($A33,チームcsv変換!$A:$P,MATCH(チームcsv貼り付け用!K$1,チームcsv変換!$1:$1,0),0)),"",VLOOKUP($A33,チームcsv変換!$A:$P,MATCH(チームcsv貼り付け用!K$1,チームcsv変換!$1:$1,0),0))</f>
        <v/>
      </c>
      <c r="L33" t="str">
        <f ca="1">IF(ISERROR(VLOOKUP($A33,チームcsv変換!$A:$P,MATCH(チームcsv貼り付け用!L$1,チームcsv変換!$1:$1,0),0)),"",VLOOKUP($A33,チームcsv変換!$A:$P,MATCH(チームcsv貼り付け用!L$1,チームcsv変換!$1:$1,0),0))</f>
        <v/>
      </c>
      <c r="M33" t="str">
        <f ca="1">IF(ISERROR(VLOOKUP($A33,チームcsv変換!$A:$P,MATCH(チームcsv貼り付け用!M$1,チームcsv変換!$1:$1,0),0)),"",VLOOKUP($A33,チームcsv変換!$A:$P,MATCH(チームcsv貼り付け用!M$1,チームcsv変換!$1:$1,0),0))</f>
        <v/>
      </c>
      <c r="N33" t="str">
        <f ca="1">IF(ISERROR(VLOOKUP($A33,チームcsv変換!$A:$P,MATCH(チームcsv貼り付け用!N$1,チームcsv変換!$1:$1,0),0)),"",VLOOKUP($A33,チームcsv変換!$A:$P,MATCH(チームcsv貼り付け用!N$1,チームcsv変換!$1:$1,0),0))</f>
        <v/>
      </c>
      <c r="O33" t="str">
        <f ca="1">IF(ISERROR(VLOOKUP($A33,チームcsv変換!$A:$P,MATCH(チームcsv貼り付け用!O$1,チームcsv変換!$1:$1,0),0)),"",VLOOKUP($A33,チームcsv変換!$A:$P,MATCH(チームcsv貼り付け用!O$1,チームcsv変換!$1:$1,0),0))</f>
        <v/>
      </c>
      <c r="P33" t="str">
        <f ca="1">IF(ISERROR(VLOOKUP($A33,チームcsv変換!$A:$P,MATCH(チームcsv貼り付け用!P$1,チームcsv変換!$1:$1,0),0)),"",VLOOKUP($A33,チームcsv変換!$A:$P,MATCH(チームcsv貼り付け用!P$1,チームcsv変換!$1:$1,0),0))</f>
        <v/>
      </c>
    </row>
    <row r="34" spans="1:16" x14ac:dyDescent="0.45">
      <c r="A34" t="str">
        <f t="shared" ca="1" si="0"/>
        <v/>
      </c>
      <c r="B34" t="str">
        <f ca="1">IF(ISERROR(VLOOKUP($A34,チームcsv変換!$A:$P,MATCH(チームcsv貼り付け用!B$1,チームcsv変換!$1:$1,0),0)),"",VLOOKUP($A34,チームcsv変換!$A:$P,MATCH(チームcsv貼り付け用!B$1,チームcsv変換!$1:$1,0),0))</f>
        <v/>
      </c>
      <c r="C34" t="str">
        <f ca="1">IF(ISERROR(VLOOKUP($A34,チームcsv変換!$A:$P,MATCH(チームcsv貼り付け用!C$1,チームcsv変換!$1:$1,0),0)),"",VLOOKUP($A34,チームcsv変換!$A:$P,MATCH(チームcsv貼り付け用!C$1,チームcsv変換!$1:$1,0),0))</f>
        <v/>
      </c>
      <c r="D34" t="str">
        <f ca="1">IF(ISERROR(VLOOKUP($A34,チームcsv変換!$A:$P,MATCH(チームcsv貼り付け用!D$1,チームcsv変換!$1:$1,0),0)),"",VLOOKUP($A34,チームcsv変換!$A:$P,MATCH(チームcsv貼り付け用!D$1,チームcsv変換!$1:$1,0),0))</f>
        <v/>
      </c>
      <c r="F34" t="str">
        <f ca="1">IF(ISERROR(VLOOKUP($A34,チームcsv変換!$A:$P,MATCH(チームcsv貼り付け用!F$1,チームcsv変換!$1:$1,0),0)),"",VLOOKUP($A34,チームcsv変換!$A:$P,MATCH(チームcsv貼り付け用!F$1,チームcsv変換!$1:$1,0),0))</f>
        <v/>
      </c>
      <c r="I34" t="str">
        <f ca="1">IF(ISERROR(VLOOKUP($A34,チームcsv変換!$A:$P,MATCH(チームcsv貼り付け用!I$1,チームcsv変換!$1:$1,0),0)),"",VLOOKUP($A34,チームcsv変換!$A:$P,MATCH(チームcsv貼り付け用!I$1,チームcsv変換!$1:$1,0),0))</f>
        <v/>
      </c>
      <c r="J34" t="str">
        <f ca="1">IF(ISERROR(VLOOKUP($A34,チームcsv変換!$A:$P,MATCH(チームcsv貼り付け用!J$1,チームcsv変換!$1:$1,0),0)),"",VLOOKUP($A34,チームcsv変換!$A:$P,MATCH(チームcsv貼り付け用!J$1,チームcsv変換!$1:$1,0),0))</f>
        <v/>
      </c>
      <c r="K34" t="str">
        <f ca="1">IF(ISERROR(VLOOKUP($A34,チームcsv変換!$A:$P,MATCH(チームcsv貼り付け用!K$1,チームcsv変換!$1:$1,0),0)),"",VLOOKUP($A34,チームcsv変換!$A:$P,MATCH(チームcsv貼り付け用!K$1,チームcsv変換!$1:$1,0),0))</f>
        <v/>
      </c>
      <c r="L34" t="str">
        <f ca="1">IF(ISERROR(VLOOKUP($A34,チームcsv変換!$A:$P,MATCH(チームcsv貼り付け用!L$1,チームcsv変換!$1:$1,0),0)),"",VLOOKUP($A34,チームcsv変換!$A:$P,MATCH(チームcsv貼り付け用!L$1,チームcsv変換!$1:$1,0),0))</f>
        <v/>
      </c>
      <c r="M34" t="str">
        <f ca="1">IF(ISERROR(VLOOKUP($A34,チームcsv変換!$A:$P,MATCH(チームcsv貼り付け用!M$1,チームcsv変換!$1:$1,0),0)),"",VLOOKUP($A34,チームcsv変換!$A:$P,MATCH(チームcsv貼り付け用!M$1,チームcsv変換!$1:$1,0),0))</f>
        <v/>
      </c>
      <c r="N34" t="str">
        <f ca="1">IF(ISERROR(VLOOKUP($A34,チームcsv変換!$A:$P,MATCH(チームcsv貼り付け用!N$1,チームcsv変換!$1:$1,0),0)),"",VLOOKUP($A34,チームcsv変換!$A:$P,MATCH(チームcsv貼り付け用!N$1,チームcsv変換!$1:$1,0),0))</f>
        <v/>
      </c>
      <c r="O34" t="str">
        <f ca="1">IF(ISERROR(VLOOKUP($A34,チームcsv変換!$A:$P,MATCH(チームcsv貼り付け用!O$1,チームcsv変換!$1:$1,0),0)),"",VLOOKUP($A34,チームcsv変換!$A:$P,MATCH(チームcsv貼り付け用!O$1,チームcsv変換!$1:$1,0),0))</f>
        <v/>
      </c>
      <c r="P34" t="str">
        <f ca="1">IF(ISERROR(VLOOKUP($A34,チームcsv変換!$A:$P,MATCH(チームcsv貼り付け用!P$1,チームcsv変換!$1:$1,0),0)),"",VLOOKUP($A34,チームcsv変換!$A:$P,MATCH(チームcsv貼り付け用!P$1,チームcsv変換!$1:$1,0),0))</f>
        <v/>
      </c>
    </row>
    <row r="35" spans="1:16" x14ac:dyDescent="0.45">
      <c r="A35" t="str">
        <f t="shared" ca="1" si="0"/>
        <v/>
      </c>
      <c r="B35" t="str">
        <f ca="1">IF(ISERROR(VLOOKUP($A35,チームcsv変換!$A:$P,MATCH(チームcsv貼り付け用!B$1,チームcsv変換!$1:$1,0),0)),"",VLOOKUP($A35,チームcsv変換!$A:$P,MATCH(チームcsv貼り付け用!B$1,チームcsv変換!$1:$1,0),0))</f>
        <v/>
      </c>
      <c r="C35" t="str">
        <f ca="1">IF(ISERROR(VLOOKUP($A35,チームcsv変換!$A:$P,MATCH(チームcsv貼り付け用!C$1,チームcsv変換!$1:$1,0),0)),"",VLOOKUP($A35,チームcsv変換!$A:$P,MATCH(チームcsv貼り付け用!C$1,チームcsv変換!$1:$1,0),0))</f>
        <v/>
      </c>
      <c r="D35" t="str">
        <f ca="1">IF(ISERROR(VLOOKUP($A35,チームcsv変換!$A:$P,MATCH(チームcsv貼り付け用!D$1,チームcsv変換!$1:$1,0),0)),"",VLOOKUP($A35,チームcsv変換!$A:$P,MATCH(チームcsv貼り付け用!D$1,チームcsv変換!$1:$1,0),0))</f>
        <v/>
      </c>
      <c r="F35" t="str">
        <f ca="1">IF(ISERROR(VLOOKUP($A35,チームcsv変換!$A:$P,MATCH(チームcsv貼り付け用!F$1,チームcsv変換!$1:$1,0),0)),"",VLOOKUP($A35,チームcsv変換!$A:$P,MATCH(チームcsv貼り付け用!F$1,チームcsv変換!$1:$1,0),0))</f>
        <v/>
      </c>
      <c r="I35" t="str">
        <f ca="1">IF(ISERROR(VLOOKUP($A35,チームcsv変換!$A:$P,MATCH(チームcsv貼り付け用!I$1,チームcsv変換!$1:$1,0),0)),"",VLOOKUP($A35,チームcsv変換!$A:$P,MATCH(チームcsv貼り付け用!I$1,チームcsv変換!$1:$1,0),0))</f>
        <v/>
      </c>
      <c r="J35" t="str">
        <f ca="1">IF(ISERROR(VLOOKUP($A35,チームcsv変換!$A:$P,MATCH(チームcsv貼り付け用!J$1,チームcsv変換!$1:$1,0),0)),"",VLOOKUP($A35,チームcsv変換!$A:$P,MATCH(チームcsv貼り付け用!J$1,チームcsv変換!$1:$1,0),0))</f>
        <v/>
      </c>
      <c r="K35" t="str">
        <f ca="1">IF(ISERROR(VLOOKUP($A35,チームcsv変換!$A:$P,MATCH(チームcsv貼り付け用!K$1,チームcsv変換!$1:$1,0),0)),"",VLOOKUP($A35,チームcsv変換!$A:$P,MATCH(チームcsv貼り付け用!K$1,チームcsv変換!$1:$1,0),0))</f>
        <v/>
      </c>
      <c r="L35" t="str">
        <f ca="1">IF(ISERROR(VLOOKUP($A35,チームcsv変換!$A:$P,MATCH(チームcsv貼り付け用!L$1,チームcsv変換!$1:$1,0),0)),"",VLOOKUP($A35,チームcsv変換!$A:$P,MATCH(チームcsv貼り付け用!L$1,チームcsv変換!$1:$1,0),0))</f>
        <v/>
      </c>
      <c r="M35" t="str">
        <f ca="1">IF(ISERROR(VLOOKUP($A35,チームcsv変換!$A:$P,MATCH(チームcsv貼り付け用!M$1,チームcsv変換!$1:$1,0),0)),"",VLOOKUP($A35,チームcsv変換!$A:$P,MATCH(チームcsv貼り付け用!M$1,チームcsv変換!$1:$1,0),0))</f>
        <v/>
      </c>
      <c r="N35" t="str">
        <f ca="1">IF(ISERROR(VLOOKUP($A35,チームcsv変換!$A:$P,MATCH(チームcsv貼り付け用!N$1,チームcsv変換!$1:$1,0),0)),"",VLOOKUP($A35,チームcsv変換!$A:$P,MATCH(チームcsv貼り付け用!N$1,チームcsv変換!$1:$1,0),0))</f>
        <v/>
      </c>
      <c r="O35" t="str">
        <f ca="1">IF(ISERROR(VLOOKUP($A35,チームcsv変換!$A:$P,MATCH(チームcsv貼り付け用!O$1,チームcsv変換!$1:$1,0),0)),"",VLOOKUP($A35,チームcsv変換!$A:$P,MATCH(チームcsv貼り付け用!O$1,チームcsv変換!$1:$1,0),0))</f>
        <v/>
      </c>
      <c r="P35" t="str">
        <f ca="1">IF(ISERROR(VLOOKUP($A35,チームcsv変換!$A:$P,MATCH(チームcsv貼り付け用!P$1,チームcsv変換!$1:$1,0),0)),"",VLOOKUP($A35,チームcsv変換!$A:$P,MATCH(チームcsv貼り付け用!P$1,チームcsv変換!$1:$1,0),0))</f>
        <v/>
      </c>
    </row>
    <row r="36" spans="1:16" x14ac:dyDescent="0.45">
      <c r="A36" t="str">
        <f t="shared" ca="1" si="0"/>
        <v/>
      </c>
      <c r="B36" t="str">
        <f ca="1">IF(ISERROR(VLOOKUP($A36,チームcsv変換!$A:$P,MATCH(チームcsv貼り付け用!B$1,チームcsv変換!$1:$1,0),0)),"",VLOOKUP($A36,チームcsv変換!$A:$P,MATCH(チームcsv貼り付け用!B$1,チームcsv変換!$1:$1,0),0))</f>
        <v/>
      </c>
      <c r="C36" t="str">
        <f ca="1">IF(ISERROR(VLOOKUP($A36,チームcsv変換!$A:$P,MATCH(チームcsv貼り付け用!C$1,チームcsv変換!$1:$1,0),0)),"",VLOOKUP($A36,チームcsv変換!$A:$P,MATCH(チームcsv貼り付け用!C$1,チームcsv変換!$1:$1,0),0))</f>
        <v/>
      </c>
      <c r="D36" t="str">
        <f ca="1">IF(ISERROR(VLOOKUP($A36,チームcsv変換!$A:$P,MATCH(チームcsv貼り付け用!D$1,チームcsv変換!$1:$1,0),0)),"",VLOOKUP($A36,チームcsv変換!$A:$P,MATCH(チームcsv貼り付け用!D$1,チームcsv変換!$1:$1,0),0))</f>
        <v/>
      </c>
      <c r="F36" t="str">
        <f ca="1">IF(ISERROR(VLOOKUP($A36,チームcsv変換!$A:$P,MATCH(チームcsv貼り付け用!F$1,チームcsv変換!$1:$1,0),0)),"",VLOOKUP($A36,チームcsv変換!$A:$P,MATCH(チームcsv貼り付け用!F$1,チームcsv変換!$1:$1,0),0))</f>
        <v/>
      </c>
      <c r="I36" t="str">
        <f ca="1">IF(ISERROR(VLOOKUP($A36,チームcsv変換!$A:$P,MATCH(チームcsv貼り付け用!I$1,チームcsv変換!$1:$1,0),0)),"",VLOOKUP($A36,チームcsv変換!$A:$P,MATCH(チームcsv貼り付け用!I$1,チームcsv変換!$1:$1,0),0))</f>
        <v/>
      </c>
      <c r="J36" t="str">
        <f ca="1">IF(ISERROR(VLOOKUP($A36,チームcsv変換!$A:$P,MATCH(チームcsv貼り付け用!J$1,チームcsv変換!$1:$1,0),0)),"",VLOOKUP($A36,チームcsv変換!$A:$P,MATCH(チームcsv貼り付け用!J$1,チームcsv変換!$1:$1,0),0))</f>
        <v/>
      </c>
      <c r="K36" t="str">
        <f ca="1">IF(ISERROR(VLOOKUP($A36,チームcsv変換!$A:$P,MATCH(チームcsv貼り付け用!K$1,チームcsv変換!$1:$1,0),0)),"",VLOOKUP($A36,チームcsv変換!$A:$P,MATCH(チームcsv貼り付け用!K$1,チームcsv変換!$1:$1,0),0))</f>
        <v/>
      </c>
      <c r="L36" t="str">
        <f ca="1">IF(ISERROR(VLOOKUP($A36,チームcsv変換!$A:$P,MATCH(チームcsv貼り付け用!L$1,チームcsv変換!$1:$1,0),0)),"",VLOOKUP($A36,チームcsv変換!$A:$P,MATCH(チームcsv貼り付け用!L$1,チームcsv変換!$1:$1,0),0))</f>
        <v/>
      </c>
      <c r="M36" t="str">
        <f ca="1">IF(ISERROR(VLOOKUP($A36,チームcsv変換!$A:$P,MATCH(チームcsv貼り付け用!M$1,チームcsv変換!$1:$1,0),0)),"",VLOOKUP($A36,チームcsv変換!$A:$P,MATCH(チームcsv貼り付け用!M$1,チームcsv変換!$1:$1,0),0))</f>
        <v/>
      </c>
      <c r="N36" t="str">
        <f ca="1">IF(ISERROR(VLOOKUP($A36,チームcsv変換!$A:$P,MATCH(チームcsv貼り付け用!N$1,チームcsv変換!$1:$1,0),0)),"",VLOOKUP($A36,チームcsv変換!$A:$P,MATCH(チームcsv貼り付け用!N$1,チームcsv変換!$1:$1,0),0))</f>
        <v/>
      </c>
      <c r="O36" t="str">
        <f ca="1">IF(ISERROR(VLOOKUP($A36,チームcsv変換!$A:$P,MATCH(チームcsv貼り付け用!O$1,チームcsv変換!$1:$1,0),0)),"",VLOOKUP($A36,チームcsv変換!$A:$P,MATCH(チームcsv貼り付け用!O$1,チームcsv変換!$1:$1,0),0))</f>
        <v/>
      </c>
      <c r="P36" t="str">
        <f ca="1">IF(ISERROR(VLOOKUP($A36,チームcsv変換!$A:$P,MATCH(チームcsv貼り付け用!P$1,チームcsv変換!$1:$1,0),0)),"",VLOOKUP($A36,チームcsv変換!$A:$P,MATCH(チームcsv貼り付け用!P$1,チームcsv変換!$1:$1,0),0))</f>
        <v/>
      </c>
    </row>
    <row r="37" spans="1:16" x14ac:dyDescent="0.45">
      <c r="A37" t="str">
        <f t="shared" ca="1" si="0"/>
        <v/>
      </c>
      <c r="B37" t="str">
        <f ca="1">IF(ISERROR(VLOOKUP($A37,チームcsv変換!$A:$P,MATCH(チームcsv貼り付け用!B$1,チームcsv変換!$1:$1,0),0)),"",VLOOKUP($A37,チームcsv変換!$A:$P,MATCH(チームcsv貼り付け用!B$1,チームcsv変換!$1:$1,0),0))</f>
        <v/>
      </c>
      <c r="C37" t="str">
        <f ca="1">IF(ISERROR(VLOOKUP($A37,チームcsv変換!$A:$P,MATCH(チームcsv貼り付け用!C$1,チームcsv変換!$1:$1,0),0)),"",VLOOKUP($A37,チームcsv変換!$A:$P,MATCH(チームcsv貼り付け用!C$1,チームcsv変換!$1:$1,0),0))</f>
        <v/>
      </c>
      <c r="D37" t="str">
        <f ca="1">IF(ISERROR(VLOOKUP($A37,チームcsv変換!$A:$P,MATCH(チームcsv貼り付け用!D$1,チームcsv変換!$1:$1,0),0)),"",VLOOKUP($A37,チームcsv変換!$A:$P,MATCH(チームcsv貼り付け用!D$1,チームcsv変換!$1:$1,0),0))</f>
        <v/>
      </c>
      <c r="F37" t="str">
        <f ca="1">IF(ISERROR(VLOOKUP($A37,チームcsv変換!$A:$P,MATCH(チームcsv貼り付け用!F$1,チームcsv変換!$1:$1,0),0)),"",VLOOKUP($A37,チームcsv変換!$A:$P,MATCH(チームcsv貼り付け用!F$1,チームcsv変換!$1:$1,0),0))</f>
        <v/>
      </c>
      <c r="I37" t="str">
        <f ca="1">IF(ISERROR(VLOOKUP($A37,チームcsv変換!$A:$P,MATCH(チームcsv貼り付け用!I$1,チームcsv変換!$1:$1,0),0)),"",VLOOKUP($A37,チームcsv変換!$A:$P,MATCH(チームcsv貼り付け用!I$1,チームcsv変換!$1:$1,0),0))</f>
        <v/>
      </c>
      <c r="J37" t="str">
        <f ca="1">IF(ISERROR(VLOOKUP($A37,チームcsv変換!$A:$P,MATCH(チームcsv貼り付け用!J$1,チームcsv変換!$1:$1,0),0)),"",VLOOKUP($A37,チームcsv変換!$A:$P,MATCH(チームcsv貼り付け用!J$1,チームcsv変換!$1:$1,0),0))</f>
        <v/>
      </c>
      <c r="K37" t="str">
        <f ca="1">IF(ISERROR(VLOOKUP($A37,チームcsv変換!$A:$P,MATCH(チームcsv貼り付け用!K$1,チームcsv変換!$1:$1,0),0)),"",VLOOKUP($A37,チームcsv変換!$A:$P,MATCH(チームcsv貼り付け用!K$1,チームcsv変換!$1:$1,0),0))</f>
        <v/>
      </c>
      <c r="L37" t="str">
        <f ca="1">IF(ISERROR(VLOOKUP($A37,チームcsv変換!$A:$P,MATCH(チームcsv貼り付け用!L$1,チームcsv変換!$1:$1,0),0)),"",VLOOKUP($A37,チームcsv変換!$A:$P,MATCH(チームcsv貼り付け用!L$1,チームcsv変換!$1:$1,0),0))</f>
        <v/>
      </c>
      <c r="M37" t="str">
        <f ca="1">IF(ISERROR(VLOOKUP($A37,チームcsv変換!$A:$P,MATCH(チームcsv貼り付け用!M$1,チームcsv変換!$1:$1,0),0)),"",VLOOKUP($A37,チームcsv変換!$A:$P,MATCH(チームcsv貼り付け用!M$1,チームcsv変換!$1:$1,0),0))</f>
        <v/>
      </c>
      <c r="N37" t="str">
        <f ca="1">IF(ISERROR(VLOOKUP($A37,チームcsv変換!$A:$P,MATCH(チームcsv貼り付け用!N$1,チームcsv変換!$1:$1,0),0)),"",VLOOKUP($A37,チームcsv変換!$A:$P,MATCH(チームcsv貼り付け用!N$1,チームcsv変換!$1:$1,0),0))</f>
        <v/>
      </c>
      <c r="O37" t="str">
        <f ca="1">IF(ISERROR(VLOOKUP($A37,チームcsv変換!$A:$P,MATCH(チームcsv貼り付け用!O$1,チームcsv変換!$1:$1,0),0)),"",VLOOKUP($A37,チームcsv変換!$A:$P,MATCH(チームcsv貼り付け用!O$1,チームcsv変換!$1:$1,0),0))</f>
        <v/>
      </c>
      <c r="P37" t="str">
        <f ca="1">IF(ISERROR(VLOOKUP($A37,チームcsv変換!$A:$P,MATCH(チームcsv貼り付け用!P$1,チームcsv変換!$1:$1,0),0)),"",VLOOKUP($A37,チームcsv変換!$A:$P,MATCH(チームcsv貼り付け用!P$1,チームcsv変換!$1:$1,0),0))</f>
        <v/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39EB2-19A4-4606-A91C-66CCF4EF1D28}">
  <sheetPr codeName="Sheet9"/>
  <dimension ref="A1:P62"/>
  <sheetViews>
    <sheetView topLeftCell="B1" zoomScaleNormal="100" workbookViewId="0">
      <selection activeCell="F2" sqref="F2"/>
    </sheetView>
  </sheetViews>
  <sheetFormatPr defaultRowHeight="18" x14ac:dyDescent="0.45"/>
  <cols>
    <col min="1" max="1" width="0" hidden="1" customWidth="1"/>
  </cols>
  <sheetData>
    <row r="1" spans="1:16" x14ac:dyDescent="0.45">
      <c r="B1" t="s">
        <v>172</v>
      </c>
      <c r="C1" t="s">
        <v>109</v>
      </c>
      <c r="D1" t="s">
        <v>173</v>
      </c>
      <c r="E1" t="s">
        <v>174</v>
      </c>
      <c r="F1" t="s">
        <v>175</v>
      </c>
      <c r="G1" t="s">
        <v>176</v>
      </c>
      <c r="H1" t="s">
        <v>177</v>
      </c>
      <c r="I1" t="s">
        <v>98</v>
      </c>
      <c r="J1" t="s">
        <v>178</v>
      </c>
      <c r="K1" t="s">
        <v>90</v>
      </c>
      <c r="L1" t="s">
        <v>94</v>
      </c>
      <c r="M1" t="s">
        <v>179</v>
      </c>
      <c r="N1" t="s">
        <v>180</v>
      </c>
      <c r="O1" t="s">
        <v>181</v>
      </c>
      <c r="P1" t="s">
        <v>182</v>
      </c>
    </row>
    <row r="2" spans="1:16" x14ac:dyDescent="0.45">
      <c r="A2">
        <f ca="1">IF(C2="",A1,A1+1)</f>
        <v>0</v>
      </c>
      <c r="B2" t="str">
        <f ca="1">IF(C2="","",VLOOKUP(一覧表!C3,一覧表!A:B,2,0)*10000+VLOOKUP(一覧表!S3,一覧表!A:B,2,0)+C2)</f>
        <v/>
      </c>
      <c r="C2" t="str">
        <f ca="1">IF(一覧表!S3="","",VLOOKUP(VLOOKUP(一覧表!D3,INDIRECT(一覧表!C3&amp;"選手データ貼り付け!A:O"),MATCH("所属",INDIRECT(一覧表!C3&amp;"選手データ貼り付け!1:1"),0),0)&amp;"中",所属csv!$A:$H,MATCH("所属コード",所属csv!$1:$1,0),0))</f>
        <v/>
      </c>
      <c r="D2" t="str">
        <f ca="1">IF(C2="","",IF(COUNTIF(一覧表!W:W,一覧表!C3&amp;"Ｂ")=0,VLOOKUP(一覧表!D3,INDIRECT(一覧表!C3&amp;"選手データ貼り付け!A:O"),MATCH("所属",INDIRECT(一覧表!C3&amp;"選手データ貼り付け!1:1"),0),0)&amp;"中",VLOOKUP(一覧表!D3,INDIRECT(一覧表!C3&amp;"選手データ貼り付け!A:O"),MATCH("所属",INDIRECT(一覧表!C3&amp;"選手データ貼り付け!1:1"),0),0)&amp;"中"&amp;一覧表!S3))</f>
        <v/>
      </c>
      <c r="F2" t="str">
        <f ca="1">IF(D2="","",D2)</f>
        <v/>
      </c>
      <c r="I2" t="str">
        <f ca="1">IF(C2="","","JPN")</f>
        <v/>
      </c>
      <c r="J2" t="str">
        <f ca="1">IF(C2="","",一覧表!AD3)</f>
        <v/>
      </c>
      <c r="K2" t="str">
        <f ca="1">IF(C2="","",VLOOKUP(一覧表!C3,一覧表!A:B,2,0)*10000+一覧表!D3)</f>
        <v/>
      </c>
      <c r="L2" t="str">
        <f ca="1">IF(C2="","",一覧表!E3)</f>
        <v/>
      </c>
      <c r="M2" t="str">
        <f ca="1">IF(C2="","",VLOOKUP("共通"&amp;一覧表!C3&amp;"子4X100mR",競技csv!A:O,MATCH("競技コード",競技csv!$1:$1,0),0))</f>
        <v/>
      </c>
      <c r="N2" t="str">
        <f ca="1">IF(C2="","",IF(一覧表!T3="","",一覧表!T3&amp;".")&amp;IF(一覧表!U3="","",TEXT(一覧表!U3,"00")&amp;".")&amp;IF(一覧表!V3="","",TEXT(一覧表!V3,"00")))</f>
        <v/>
      </c>
      <c r="O2" t="str">
        <f ca="1">IF(C2="","","0")</f>
        <v/>
      </c>
      <c r="P2" t="str">
        <f ca="1">IF(C2="","","2")</f>
        <v/>
      </c>
    </row>
    <row r="3" spans="1:16" x14ac:dyDescent="0.45">
      <c r="A3">
        <f t="shared" ref="A3:A48" ca="1" si="0">IF(C3="",A2,A2+1)</f>
        <v>0</v>
      </c>
      <c r="B3" t="str">
        <f ca="1">IF(C3="","",VLOOKUP(一覧表!C4,一覧表!A:B,2,0)*10000+VLOOKUP(一覧表!S4,一覧表!A:B,2,0)+C3)</f>
        <v/>
      </c>
      <c r="C3" t="str">
        <f ca="1">IF(一覧表!S4="","",VLOOKUP(VLOOKUP(一覧表!D4,INDIRECT(一覧表!C4&amp;"選手データ貼り付け!A:O"),MATCH("所属",INDIRECT(一覧表!C4&amp;"選手データ貼り付け!1:1"),0),0)&amp;"中",所属csv!$A:$H,MATCH("所属コード",所属csv!$1:$1,0),0))</f>
        <v/>
      </c>
      <c r="D3" t="str">
        <f ca="1">IF(C3="","",IF(COUNTIF(一覧表!W:W,一覧表!C4&amp;"Ｂ")=0,VLOOKUP(一覧表!D4,INDIRECT(一覧表!C4&amp;"選手データ貼り付け!A:O"),MATCH("所属",INDIRECT(一覧表!C4&amp;"選手データ貼り付け!1:1"),0),0)&amp;"中",VLOOKUP(一覧表!D4,INDIRECT(一覧表!C4&amp;"選手データ貼り付け!A:O"),MATCH("所属",INDIRECT(一覧表!C4&amp;"選手データ貼り付け!1:1"),0),0)&amp;"中"&amp;一覧表!S4))</f>
        <v/>
      </c>
      <c r="F3" t="str">
        <f t="shared" ref="F3:F48" ca="1" si="1">IF(D3="","",D3)</f>
        <v/>
      </c>
      <c r="I3" t="str">
        <f t="shared" ref="I3:I48" ca="1" si="2">IF(C3="","","JPN")</f>
        <v/>
      </c>
      <c r="J3" t="str">
        <f ca="1">IF(C3="","",一覧表!AD4)</f>
        <v/>
      </c>
      <c r="K3" t="str">
        <f ca="1">IF(C3="","",VLOOKUP(一覧表!C4,一覧表!A:B,2,0)*10000+一覧表!D4)</f>
        <v/>
      </c>
      <c r="L3" t="str">
        <f ca="1">IF(C3="","",一覧表!E4)</f>
        <v/>
      </c>
      <c r="M3" t="str">
        <f ca="1">IF(C3="","",VLOOKUP("共通"&amp;一覧表!C4&amp;"子4X100mR",競技csv!A:O,MATCH("競技コード",競技csv!$1:$1,0),0))</f>
        <v/>
      </c>
      <c r="N3" t="str">
        <f ca="1">IF(C3="","",IF(一覧表!T4="","",一覧表!T4&amp;".")&amp;IF(一覧表!U4="","",TEXT(一覧表!U4,"00")&amp;".")&amp;IF(一覧表!V4="","",TEXT(一覧表!V4,"00")))</f>
        <v/>
      </c>
      <c r="O3" t="str">
        <f t="shared" ref="O3:O48" ca="1" si="3">IF(C3="","","0")</f>
        <v/>
      </c>
      <c r="P3" t="str">
        <f t="shared" ref="P3:P48" ca="1" si="4">IF(C3="","","2")</f>
        <v/>
      </c>
    </row>
    <row r="4" spans="1:16" x14ac:dyDescent="0.45">
      <c r="A4">
        <f t="shared" ca="1" si="0"/>
        <v>0</v>
      </c>
      <c r="B4" t="str">
        <f ca="1">IF(C4="","",VLOOKUP(一覧表!C5,一覧表!A:B,2,0)*10000+VLOOKUP(一覧表!S5,一覧表!A:B,2,0)+C4)</f>
        <v/>
      </c>
      <c r="C4" t="str">
        <f ca="1">IF(一覧表!S5="","",VLOOKUP(VLOOKUP(一覧表!D5,INDIRECT(一覧表!C5&amp;"選手データ貼り付け!A:O"),MATCH("所属",INDIRECT(一覧表!C5&amp;"選手データ貼り付け!1:1"),0),0)&amp;"中",所属csv!$A:$H,MATCH("所属コード",所属csv!$1:$1,0),0))</f>
        <v/>
      </c>
      <c r="D4" t="str">
        <f ca="1">IF(C4="","",IF(COUNTIF(一覧表!W:W,一覧表!C5&amp;"Ｂ")=0,VLOOKUP(一覧表!D5,INDIRECT(一覧表!C5&amp;"選手データ貼り付け!A:O"),MATCH("所属",INDIRECT(一覧表!C5&amp;"選手データ貼り付け!1:1"),0),0)&amp;"中",VLOOKUP(一覧表!D5,INDIRECT(一覧表!C5&amp;"選手データ貼り付け!A:O"),MATCH("所属",INDIRECT(一覧表!C5&amp;"選手データ貼り付け!1:1"),0),0)&amp;"中"&amp;一覧表!S5))</f>
        <v/>
      </c>
      <c r="F4" t="str">
        <f t="shared" ca="1" si="1"/>
        <v/>
      </c>
      <c r="I4" t="str">
        <f t="shared" ca="1" si="2"/>
        <v/>
      </c>
      <c r="J4" t="str">
        <f ca="1">IF(C4="","",一覧表!AD5)</f>
        <v/>
      </c>
      <c r="K4" t="str">
        <f ca="1">IF(C4="","",VLOOKUP(一覧表!C5,一覧表!A:B,2,0)*10000+一覧表!D5)</f>
        <v/>
      </c>
      <c r="L4" t="str">
        <f ca="1">IF(C4="","",一覧表!E5)</f>
        <v/>
      </c>
      <c r="M4" t="str">
        <f ca="1">IF(C4="","",VLOOKUP("共通"&amp;一覧表!C5&amp;"子4X100mR",競技csv!A:O,MATCH("競技コード",競技csv!$1:$1,0),0))</f>
        <v/>
      </c>
      <c r="N4" t="str">
        <f ca="1">IF(C4="","",IF(一覧表!T5="","",一覧表!T5&amp;".")&amp;IF(一覧表!U5="","",TEXT(一覧表!U5,"00")&amp;".")&amp;IF(一覧表!V5="","",TEXT(一覧表!V5,"00")))</f>
        <v/>
      </c>
      <c r="O4" t="str">
        <f t="shared" ca="1" si="3"/>
        <v/>
      </c>
      <c r="P4" t="str">
        <f t="shared" ca="1" si="4"/>
        <v/>
      </c>
    </row>
    <row r="5" spans="1:16" x14ac:dyDescent="0.45">
      <c r="A5">
        <f t="shared" ca="1" si="0"/>
        <v>0</v>
      </c>
      <c r="B5" t="str">
        <f ca="1">IF(C5="","",VLOOKUP(一覧表!C6,一覧表!A:B,2,0)*10000+VLOOKUP(一覧表!S6,一覧表!A:B,2,0)+C5)</f>
        <v/>
      </c>
      <c r="C5" t="str">
        <f ca="1">IF(一覧表!S6="","",VLOOKUP(VLOOKUP(一覧表!D6,INDIRECT(一覧表!C6&amp;"選手データ貼り付け!A:O"),MATCH("所属",INDIRECT(一覧表!C6&amp;"選手データ貼り付け!1:1"),0),0)&amp;"中",所属csv!$A:$H,MATCH("所属コード",所属csv!$1:$1,0),0))</f>
        <v/>
      </c>
      <c r="D5" t="str">
        <f ca="1">IF(C5="","",IF(COUNTIF(一覧表!W:W,一覧表!C6&amp;"Ｂ")=0,VLOOKUP(一覧表!D6,INDIRECT(一覧表!C6&amp;"選手データ貼り付け!A:O"),MATCH("所属",INDIRECT(一覧表!C6&amp;"選手データ貼り付け!1:1"),0),0)&amp;"中",VLOOKUP(一覧表!D6,INDIRECT(一覧表!C6&amp;"選手データ貼り付け!A:O"),MATCH("所属",INDIRECT(一覧表!C6&amp;"選手データ貼り付け!1:1"),0),0)&amp;"中"&amp;一覧表!S6))</f>
        <v/>
      </c>
      <c r="F5" t="str">
        <f t="shared" ca="1" si="1"/>
        <v/>
      </c>
      <c r="I5" t="str">
        <f t="shared" ca="1" si="2"/>
        <v/>
      </c>
      <c r="J5" t="str">
        <f ca="1">IF(C5="","",一覧表!AD6)</f>
        <v/>
      </c>
      <c r="K5" t="str">
        <f ca="1">IF(C5="","",VLOOKUP(一覧表!C6,一覧表!A:B,2,0)*10000+一覧表!D6)</f>
        <v/>
      </c>
      <c r="L5" t="str">
        <f ca="1">IF(C5="","",一覧表!E6)</f>
        <v/>
      </c>
      <c r="M5" t="str">
        <f ca="1">IF(C5="","",VLOOKUP("共通"&amp;一覧表!C6&amp;"子4X100mR",競技csv!A:O,MATCH("競技コード",競技csv!$1:$1,0),0))</f>
        <v/>
      </c>
      <c r="N5" t="str">
        <f ca="1">IF(C5="","",IF(一覧表!T6="","",一覧表!T6&amp;".")&amp;IF(一覧表!U6="","",TEXT(一覧表!U6,"00")&amp;".")&amp;IF(一覧表!V6="","",TEXT(一覧表!V6,"00")))</f>
        <v/>
      </c>
      <c r="O5" t="str">
        <f t="shared" ca="1" si="3"/>
        <v/>
      </c>
      <c r="P5" t="str">
        <f t="shared" ca="1" si="4"/>
        <v/>
      </c>
    </row>
    <row r="6" spans="1:16" x14ac:dyDescent="0.45">
      <c r="A6">
        <f t="shared" ca="1" si="0"/>
        <v>0</v>
      </c>
      <c r="B6" t="str">
        <f ca="1">IF(C6="","",VLOOKUP(一覧表!C7,一覧表!A:B,2,0)*10000+VLOOKUP(一覧表!S7,一覧表!A:B,2,0)+C6)</f>
        <v/>
      </c>
      <c r="C6" t="str">
        <f ca="1">IF(一覧表!S7="","",VLOOKUP(VLOOKUP(一覧表!D7,INDIRECT(一覧表!C7&amp;"選手データ貼り付け!A:O"),MATCH("所属",INDIRECT(一覧表!C7&amp;"選手データ貼り付け!1:1"),0),0)&amp;"中",所属csv!$A:$H,MATCH("所属コード",所属csv!$1:$1,0),0))</f>
        <v/>
      </c>
      <c r="D6" t="str">
        <f ca="1">IF(C6="","",IF(COUNTIF(一覧表!W:W,一覧表!C7&amp;"Ｂ")=0,VLOOKUP(一覧表!D7,INDIRECT(一覧表!C7&amp;"選手データ貼り付け!A:O"),MATCH("所属",INDIRECT(一覧表!C7&amp;"選手データ貼り付け!1:1"),0),0)&amp;"中",VLOOKUP(一覧表!D7,INDIRECT(一覧表!C7&amp;"選手データ貼り付け!A:O"),MATCH("所属",INDIRECT(一覧表!C7&amp;"選手データ貼り付け!1:1"),0),0)&amp;"中"&amp;一覧表!S7))</f>
        <v/>
      </c>
      <c r="F6" t="str">
        <f t="shared" ca="1" si="1"/>
        <v/>
      </c>
      <c r="I6" t="str">
        <f t="shared" ca="1" si="2"/>
        <v/>
      </c>
      <c r="J6" t="str">
        <f ca="1">IF(C6="","",一覧表!AD7)</f>
        <v/>
      </c>
      <c r="K6" t="str">
        <f ca="1">IF(C6="","",VLOOKUP(一覧表!C7,一覧表!A:B,2,0)*10000+一覧表!D7)</f>
        <v/>
      </c>
      <c r="L6" t="str">
        <f ca="1">IF(C6="","",一覧表!E7)</f>
        <v/>
      </c>
      <c r="M6" t="str">
        <f ca="1">IF(C6="","",VLOOKUP("共通"&amp;一覧表!C7&amp;"子4X100mR",競技csv!A:O,MATCH("競技コード",競技csv!$1:$1,0),0))</f>
        <v/>
      </c>
      <c r="N6" t="str">
        <f ca="1">IF(C6="","",IF(一覧表!T7="","",一覧表!T7&amp;".")&amp;IF(一覧表!U7="","",TEXT(一覧表!U7,"00")&amp;".")&amp;IF(一覧表!V7="","",TEXT(一覧表!V7,"00")))</f>
        <v/>
      </c>
      <c r="O6" t="str">
        <f t="shared" ca="1" si="3"/>
        <v/>
      </c>
      <c r="P6" t="str">
        <f t="shared" ca="1" si="4"/>
        <v/>
      </c>
    </row>
    <row r="7" spans="1:16" x14ac:dyDescent="0.45">
      <c r="A7">
        <f t="shared" ca="1" si="0"/>
        <v>0</v>
      </c>
      <c r="B7" t="str">
        <f ca="1">IF(C7="","",VLOOKUP(一覧表!C8,一覧表!A:B,2,0)*10000+VLOOKUP(一覧表!S8,一覧表!A:B,2,0)+C7)</f>
        <v/>
      </c>
      <c r="C7" t="str">
        <f ca="1">IF(一覧表!S8="","",VLOOKUP(VLOOKUP(一覧表!D8,INDIRECT(一覧表!C8&amp;"選手データ貼り付け!A:O"),MATCH("所属",INDIRECT(一覧表!C8&amp;"選手データ貼り付け!1:1"),0),0)&amp;"中",所属csv!$A:$H,MATCH("所属コード",所属csv!$1:$1,0),0))</f>
        <v/>
      </c>
      <c r="D7" t="str">
        <f ca="1">IF(C7="","",IF(COUNTIF(一覧表!W:W,一覧表!C8&amp;"Ｂ")=0,VLOOKUP(一覧表!D8,INDIRECT(一覧表!C8&amp;"選手データ貼り付け!A:O"),MATCH("所属",INDIRECT(一覧表!C8&amp;"選手データ貼り付け!1:1"),0),0)&amp;"中",VLOOKUP(一覧表!D8,INDIRECT(一覧表!C8&amp;"選手データ貼り付け!A:O"),MATCH("所属",INDIRECT(一覧表!C8&amp;"選手データ貼り付け!1:1"),0),0)&amp;"中"&amp;一覧表!S8))</f>
        <v/>
      </c>
      <c r="F7" t="str">
        <f t="shared" ca="1" si="1"/>
        <v/>
      </c>
      <c r="I7" t="str">
        <f t="shared" ca="1" si="2"/>
        <v/>
      </c>
      <c r="J7" t="str">
        <f ca="1">IF(C7="","",一覧表!AD8)</f>
        <v/>
      </c>
      <c r="K7" t="str">
        <f ca="1">IF(C7="","",VLOOKUP(一覧表!C8,一覧表!A:B,2,0)*10000+一覧表!D8)</f>
        <v/>
      </c>
      <c r="L7" t="str">
        <f ca="1">IF(C7="","",一覧表!E8)</f>
        <v/>
      </c>
      <c r="M7" t="str">
        <f ca="1">IF(C7="","",VLOOKUP("共通"&amp;一覧表!C8&amp;"子4X100mR",競技csv!A:O,MATCH("競技コード",競技csv!$1:$1,0),0))</f>
        <v/>
      </c>
      <c r="N7" t="str">
        <f ca="1">IF(C7="","",IF(一覧表!T8="","",一覧表!T8&amp;".")&amp;IF(一覧表!U8="","",TEXT(一覧表!U8,"00")&amp;".")&amp;IF(一覧表!V8="","",TEXT(一覧表!V8,"00")))</f>
        <v/>
      </c>
      <c r="O7" t="str">
        <f t="shared" ca="1" si="3"/>
        <v/>
      </c>
      <c r="P7" t="str">
        <f t="shared" ca="1" si="4"/>
        <v/>
      </c>
    </row>
    <row r="8" spans="1:16" x14ac:dyDescent="0.45">
      <c r="A8">
        <f t="shared" ca="1" si="0"/>
        <v>0</v>
      </c>
      <c r="B8" t="str">
        <f ca="1">IF(C8="","",VLOOKUP(一覧表!C9,一覧表!A:B,2,0)*10000+VLOOKUP(一覧表!S9,一覧表!A:B,2,0)+C8)</f>
        <v/>
      </c>
      <c r="C8" t="str">
        <f ca="1">IF(一覧表!S9="","",VLOOKUP(VLOOKUP(一覧表!D9,INDIRECT(一覧表!C9&amp;"選手データ貼り付け!A:O"),MATCH("所属",INDIRECT(一覧表!C9&amp;"選手データ貼り付け!1:1"),0),0)&amp;"中",所属csv!$A:$H,MATCH("所属コード",所属csv!$1:$1,0),0))</f>
        <v/>
      </c>
      <c r="D8" t="str">
        <f ca="1">IF(C8="","",IF(COUNTIF(一覧表!W:W,一覧表!C9&amp;"Ｂ")=0,VLOOKUP(一覧表!D9,INDIRECT(一覧表!C9&amp;"選手データ貼り付け!A:O"),MATCH("所属",INDIRECT(一覧表!C9&amp;"選手データ貼り付け!1:1"),0),0)&amp;"中",VLOOKUP(一覧表!D9,INDIRECT(一覧表!C9&amp;"選手データ貼り付け!A:O"),MATCH("所属",INDIRECT(一覧表!C9&amp;"選手データ貼り付け!1:1"),0),0)&amp;"中"&amp;一覧表!S9))</f>
        <v/>
      </c>
      <c r="F8" t="str">
        <f t="shared" ca="1" si="1"/>
        <v/>
      </c>
      <c r="I8" t="str">
        <f t="shared" ca="1" si="2"/>
        <v/>
      </c>
      <c r="J8" t="str">
        <f ca="1">IF(C8="","",一覧表!AD9)</f>
        <v/>
      </c>
      <c r="K8" t="str">
        <f ca="1">IF(C8="","",VLOOKUP(一覧表!C9,一覧表!A:B,2,0)*10000+一覧表!D9)</f>
        <v/>
      </c>
      <c r="L8" t="str">
        <f ca="1">IF(C8="","",一覧表!E9)</f>
        <v/>
      </c>
      <c r="M8" t="str">
        <f ca="1">IF(C8="","",VLOOKUP("共通"&amp;一覧表!C9&amp;"子4X100mR",競技csv!A:O,MATCH("競技コード",競技csv!$1:$1,0),0))</f>
        <v/>
      </c>
      <c r="N8" t="str">
        <f ca="1">IF(C8="","",IF(一覧表!T9="","",一覧表!T9&amp;".")&amp;IF(一覧表!U9="","",TEXT(一覧表!U9,"00")&amp;".")&amp;IF(一覧表!V9="","",TEXT(一覧表!V9,"00")))</f>
        <v/>
      </c>
      <c r="O8" t="str">
        <f t="shared" ca="1" si="3"/>
        <v/>
      </c>
      <c r="P8" t="str">
        <f t="shared" ca="1" si="4"/>
        <v/>
      </c>
    </row>
    <row r="9" spans="1:16" x14ac:dyDescent="0.45">
      <c r="A9">
        <f t="shared" ca="1" si="0"/>
        <v>0</v>
      </c>
      <c r="B9" t="str">
        <f ca="1">IF(C9="","",VLOOKUP(一覧表!C10,一覧表!A:B,2,0)*10000+VLOOKUP(一覧表!S10,一覧表!A:B,2,0)+C9)</f>
        <v/>
      </c>
      <c r="C9" t="str">
        <f ca="1">IF(一覧表!S10="","",VLOOKUP(VLOOKUP(一覧表!D10,INDIRECT(一覧表!C10&amp;"選手データ貼り付け!A:O"),MATCH("所属",INDIRECT(一覧表!C10&amp;"選手データ貼り付け!1:1"),0),0)&amp;"中",所属csv!$A:$H,MATCH("所属コード",所属csv!$1:$1,0),0))</f>
        <v/>
      </c>
      <c r="D9" t="str">
        <f ca="1">IF(C9="","",IF(COUNTIF(一覧表!W:W,一覧表!C10&amp;"Ｂ")=0,VLOOKUP(一覧表!D10,INDIRECT(一覧表!C10&amp;"選手データ貼り付け!A:O"),MATCH("所属",INDIRECT(一覧表!C10&amp;"選手データ貼り付け!1:1"),0),0)&amp;"中",VLOOKUP(一覧表!D10,INDIRECT(一覧表!C10&amp;"選手データ貼り付け!A:O"),MATCH("所属",INDIRECT(一覧表!C10&amp;"選手データ貼り付け!1:1"),0),0)&amp;"中"&amp;一覧表!S10))</f>
        <v/>
      </c>
      <c r="F9" t="str">
        <f t="shared" ca="1" si="1"/>
        <v/>
      </c>
      <c r="I9" t="str">
        <f t="shared" ca="1" si="2"/>
        <v/>
      </c>
      <c r="J9" t="str">
        <f ca="1">IF(C9="","",一覧表!AD10)</f>
        <v/>
      </c>
      <c r="K9" t="str">
        <f ca="1">IF(C9="","",VLOOKUP(一覧表!C10,一覧表!A:B,2,0)*10000+一覧表!D10)</f>
        <v/>
      </c>
      <c r="L9" t="str">
        <f ca="1">IF(C9="","",一覧表!E10)</f>
        <v/>
      </c>
      <c r="M9" t="str">
        <f ca="1">IF(C9="","",VLOOKUP("共通"&amp;一覧表!C10&amp;"子4X100mR",競技csv!A:O,MATCH("競技コード",競技csv!$1:$1,0),0))</f>
        <v/>
      </c>
      <c r="N9" t="str">
        <f ca="1">IF(C9="","",IF(一覧表!T10="","",一覧表!T10&amp;".")&amp;IF(一覧表!U10="","",TEXT(一覧表!U10,"00")&amp;".")&amp;IF(一覧表!V10="","",TEXT(一覧表!V10,"00")))</f>
        <v/>
      </c>
      <c r="O9" t="str">
        <f t="shared" ca="1" si="3"/>
        <v/>
      </c>
      <c r="P9" t="str">
        <f t="shared" ca="1" si="4"/>
        <v/>
      </c>
    </row>
    <row r="10" spans="1:16" x14ac:dyDescent="0.45">
      <c r="A10">
        <f t="shared" ca="1" si="0"/>
        <v>0</v>
      </c>
      <c r="B10" t="str">
        <f ca="1">IF(C10="","",VLOOKUP(一覧表!C11,一覧表!A:B,2,0)*10000+VLOOKUP(一覧表!S11,一覧表!A:B,2,0)+C10)</f>
        <v/>
      </c>
      <c r="C10" t="str">
        <f ca="1">IF(一覧表!S11="","",VLOOKUP(VLOOKUP(一覧表!D11,INDIRECT(一覧表!C11&amp;"選手データ貼り付け!A:O"),MATCH("所属",INDIRECT(一覧表!C11&amp;"選手データ貼り付け!1:1"),0),0)&amp;"中",所属csv!$A:$H,MATCH("所属コード",所属csv!$1:$1,0),0))</f>
        <v/>
      </c>
      <c r="D10" t="str">
        <f ca="1">IF(C10="","",IF(COUNTIF(一覧表!W:W,一覧表!C11&amp;"Ｂ")=0,VLOOKUP(一覧表!D11,INDIRECT(一覧表!C11&amp;"選手データ貼り付け!A:O"),MATCH("所属",INDIRECT(一覧表!C11&amp;"選手データ貼り付け!1:1"),0),0)&amp;"中",VLOOKUP(一覧表!D11,INDIRECT(一覧表!C11&amp;"選手データ貼り付け!A:O"),MATCH("所属",INDIRECT(一覧表!C11&amp;"選手データ貼り付け!1:1"),0),0)&amp;"中"&amp;一覧表!S11))</f>
        <v/>
      </c>
      <c r="F10" t="str">
        <f t="shared" ca="1" si="1"/>
        <v/>
      </c>
      <c r="I10" t="str">
        <f t="shared" ca="1" si="2"/>
        <v/>
      </c>
      <c r="J10" t="str">
        <f ca="1">IF(C10="","",一覧表!AD11)</f>
        <v/>
      </c>
      <c r="K10" t="str">
        <f ca="1">IF(C10="","",VLOOKUP(一覧表!C11,一覧表!A:B,2,0)*10000+一覧表!D11)</f>
        <v/>
      </c>
      <c r="L10" t="str">
        <f ca="1">IF(C10="","",一覧表!E11)</f>
        <v/>
      </c>
      <c r="M10" t="str">
        <f ca="1">IF(C10="","",VLOOKUP("共通"&amp;一覧表!C11&amp;"子4X100mR",競技csv!A:O,MATCH("競技コード",競技csv!$1:$1,0),0))</f>
        <v/>
      </c>
      <c r="N10" t="str">
        <f ca="1">IF(C10="","",IF(一覧表!T11="","",一覧表!T11&amp;".")&amp;IF(一覧表!U11="","",TEXT(一覧表!U11,"00")&amp;".")&amp;IF(一覧表!V11="","",TEXT(一覧表!V11,"00")))</f>
        <v/>
      </c>
      <c r="O10" t="str">
        <f t="shared" ca="1" si="3"/>
        <v/>
      </c>
      <c r="P10" t="str">
        <f t="shared" ca="1" si="4"/>
        <v/>
      </c>
    </row>
    <row r="11" spans="1:16" x14ac:dyDescent="0.45">
      <c r="A11">
        <f t="shared" ca="1" si="0"/>
        <v>0</v>
      </c>
      <c r="B11" t="str">
        <f ca="1">IF(C11="","",VLOOKUP(一覧表!C12,一覧表!A:B,2,0)*10000+VLOOKUP(一覧表!S12,一覧表!A:B,2,0)+C11)</f>
        <v/>
      </c>
      <c r="C11" t="str">
        <f ca="1">IF(一覧表!S12="","",VLOOKUP(VLOOKUP(一覧表!D12,INDIRECT(一覧表!C12&amp;"選手データ貼り付け!A:O"),MATCH("所属",INDIRECT(一覧表!C12&amp;"選手データ貼り付け!1:1"),0),0)&amp;"中",所属csv!$A:$H,MATCH("所属コード",所属csv!$1:$1,0),0))</f>
        <v/>
      </c>
      <c r="D11" t="str">
        <f ca="1">IF(C11="","",IF(COUNTIF(一覧表!W:W,一覧表!C12&amp;"Ｂ")=0,VLOOKUP(一覧表!D12,INDIRECT(一覧表!C12&amp;"選手データ貼り付け!A:O"),MATCH("所属",INDIRECT(一覧表!C12&amp;"選手データ貼り付け!1:1"),0),0)&amp;"中",VLOOKUP(一覧表!D12,INDIRECT(一覧表!C12&amp;"選手データ貼り付け!A:O"),MATCH("所属",INDIRECT(一覧表!C12&amp;"選手データ貼り付け!1:1"),0),0)&amp;"中"&amp;一覧表!S12))</f>
        <v/>
      </c>
      <c r="F11" t="str">
        <f t="shared" ca="1" si="1"/>
        <v/>
      </c>
      <c r="I11" t="str">
        <f t="shared" ca="1" si="2"/>
        <v/>
      </c>
      <c r="J11" t="str">
        <f ca="1">IF(C11="","",一覧表!AD12)</f>
        <v/>
      </c>
      <c r="K11" t="str">
        <f ca="1">IF(C11="","",VLOOKUP(一覧表!C12,一覧表!A:B,2,0)*10000+一覧表!D12)</f>
        <v/>
      </c>
      <c r="L11" t="str">
        <f ca="1">IF(C11="","",一覧表!E12)</f>
        <v/>
      </c>
      <c r="M11" t="str">
        <f ca="1">IF(C11="","",VLOOKUP("共通"&amp;一覧表!C12&amp;"子4X100mR",競技csv!A:O,MATCH("競技コード",競技csv!$1:$1,0),0))</f>
        <v/>
      </c>
      <c r="N11" t="str">
        <f ca="1">IF(C11="","",IF(一覧表!T12="","",一覧表!T12&amp;".")&amp;IF(一覧表!U12="","",TEXT(一覧表!U12,"00")&amp;".")&amp;IF(一覧表!V12="","",TEXT(一覧表!V12,"00")))</f>
        <v/>
      </c>
      <c r="O11" t="str">
        <f t="shared" ca="1" si="3"/>
        <v/>
      </c>
      <c r="P11" t="str">
        <f t="shared" ca="1" si="4"/>
        <v/>
      </c>
    </row>
    <row r="12" spans="1:16" x14ac:dyDescent="0.45">
      <c r="A12">
        <f t="shared" ca="1" si="0"/>
        <v>0</v>
      </c>
      <c r="B12" t="str">
        <f ca="1">IF(C12="","",VLOOKUP(一覧表!C13,一覧表!A:B,2,0)*10000+VLOOKUP(一覧表!S13,一覧表!A:B,2,0)+C12)</f>
        <v/>
      </c>
      <c r="C12" t="str">
        <f ca="1">IF(一覧表!S13="","",VLOOKUP(VLOOKUP(一覧表!D13,INDIRECT(一覧表!C13&amp;"選手データ貼り付け!A:O"),MATCH("所属",INDIRECT(一覧表!C13&amp;"選手データ貼り付け!1:1"),0),0)&amp;"中",所属csv!$A:$H,MATCH("所属コード",所属csv!$1:$1,0),0))</f>
        <v/>
      </c>
      <c r="D12" t="str">
        <f ca="1">IF(C12="","",IF(COUNTIF(一覧表!W:W,一覧表!C13&amp;"Ｂ")=0,VLOOKUP(一覧表!D13,INDIRECT(一覧表!C13&amp;"選手データ貼り付け!A:O"),MATCH("所属",INDIRECT(一覧表!C13&amp;"選手データ貼り付け!1:1"),0),0)&amp;"中",VLOOKUP(一覧表!D13,INDIRECT(一覧表!C13&amp;"選手データ貼り付け!A:O"),MATCH("所属",INDIRECT(一覧表!C13&amp;"選手データ貼り付け!1:1"),0),0)&amp;"中"&amp;一覧表!S13))</f>
        <v/>
      </c>
      <c r="F12" t="str">
        <f t="shared" ca="1" si="1"/>
        <v/>
      </c>
      <c r="I12" t="str">
        <f t="shared" ca="1" si="2"/>
        <v/>
      </c>
      <c r="J12" t="str">
        <f ca="1">IF(C12="","",一覧表!AD13)</f>
        <v/>
      </c>
      <c r="K12" t="str">
        <f ca="1">IF(C12="","",VLOOKUP(一覧表!C13,一覧表!A:B,2,0)*10000+一覧表!D13)</f>
        <v/>
      </c>
      <c r="L12" t="str">
        <f ca="1">IF(C12="","",一覧表!E13)</f>
        <v/>
      </c>
      <c r="M12" t="str">
        <f ca="1">IF(C12="","",VLOOKUP("共通"&amp;一覧表!C13&amp;"子4X100mR",競技csv!A:O,MATCH("競技コード",競技csv!$1:$1,0),0))</f>
        <v/>
      </c>
      <c r="N12" t="str">
        <f ca="1">IF(C12="","",IF(一覧表!T13="","",一覧表!T13&amp;".")&amp;IF(一覧表!U13="","",TEXT(一覧表!U13,"00")&amp;".")&amp;IF(一覧表!V13="","",TEXT(一覧表!V13,"00")))</f>
        <v/>
      </c>
      <c r="O12" t="str">
        <f t="shared" ca="1" si="3"/>
        <v/>
      </c>
      <c r="P12" t="str">
        <f t="shared" ca="1" si="4"/>
        <v/>
      </c>
    </row>
    <row r="13" spans="1:16" x14ac:dyDescent="0.45">
      <c r="A13">
        <f t="shared" ca="1" si="0"/>
        <v>0</v>
      </c>
      <c r="B13" t="str">
        <f ca="1">IF(C13="","",VLOOKUP(一覧表!C14,一覧表!A:B,2,0)*10000+VLOOKUP(一覧表!S14,一覧表!A:B,2,0)+C13)</f>
        <v/>
      </c>
      <c r="C13" t="str">
        <f ca="1">IF(一覧表!S14="","",VLOOKUP(VLOOKUP(一覧表!D14,INDIRECT(一覧表!C14&amp;"選手データ貼り付け!A:O"),MATCH("所属",INDIRECT(一覧表!C14&amp;"選手データ貼り付け!1:1"),0),0)&amp;"中",所属csv!$A:$H,MATCH("所属コード",所属csv!$1:$1,0),0))</f>
        <v/>
      </c>
      <c r="D13" t="str">
        <f ca="1">IF(C13="","",IF(COUNTIF(一覧表!W:W,一覧表!C14&amp;"Ｂ")=0,VLOOKUP(一覧表!D14,INDIRECT(一覧表!C14&amp;"選手データ貼り付け!A:O"),MATCH("所属",INDIRECT(一覧表!C14&amp;"選手データ貼り付け!1:1"),0),0)&amp;"中",VLOOKUP(一覧表!D14,INDIRECT(一覧表!C14&amp;"選手データ貼り付け!A:O"),MATCH("所属",INDIRECT(一覧表!C14&amp;"選手データ貼り付け!1:1"),0),0)&amp;"中"&amp;一覧表!S14))</f>
        <v/>
      </c>
      <c r="F13" t="str">
        <f t="shared" ca="1" si="1"/>
        <v/>
      </c>
      <c r="I13" t="str">
        <f t="shared" ca="1" si="2"/>
        <v/>
      </c>
      <c r="J13" t="str">
        <f ca="1">IF(C13="","",一覧表!AD14)</f>
        <v/>
      </c>
      <c r="K13" t="str">
        <f ca="1">IF(C13="","",VLOOKUP(一覧表!C14,一覧表!A:B,2,0)*10000+一覧表!D14)</f>
        <v/>
      </c>
      <c r="L13" t="str">
        <f ca="1">IF(C13="","",一覧表!E14)</f>
        <v/>
      </c>
      <c r="M13" t="str">
        <f ca="1">IF(C13="","",VLOOKUP("共通"&amp;一覧表!C14&amp;"子4X100mR",競技csv!A:O,MATCH("競技コード",競技csv!$1:$1,0),0))</f>
        <v/>
      </c>
      <c r="N13" t="str">
        <f ca="1">IF(C13="","",IF(一覧表!T14="","",一覧表!T14&amp;".")&amp;IF(一覧表!U14="","",TEXT(一覧表!U14,"00")&amp;".")&amp;IF(一覧表!V14="","",TEXT(一覧表!V14,"00")))</f>
        <v/>
      </c>
      <c r="O13" t="str">
        <f t="shared" ca="1" si="3"/>
        <v/>
      </c>
      <c r="P13" t="str">
        <f t="shared" ca="1" si="4"/>
        <v/>
      </c>
    </row>
    <row r="14" spans="1:16" x14ac:dyDescent="0.45">
      <c r="A14">
        <f t="shared" ca="1" si="0"/>
        <v>0</v>
      </c>
      <c r="B14" t="str">
        <f ca="1">IF(C14="","",VLOOKUP(一覧表!C15,一覧表!A:B,2,0)*10000+VLOOKUP(一覧表!S15,一覧表!A:B,2,0)+C14)</f>
        <v/>
      </c>
      <c r="C14" t="str">
        <f ca="1">IF(一覧表!S15="","",VLOOKUP(VLOOKUP(一覧表!D15,INDIRECT(一覧表!C15&amp;"選手データ貼り付け!A:O"),MATCH("所属",INDIRECT(一覧表!C15&amp;"選手データ貼り付け!1:1"),0),0)&amp;"中",所属csv!$A:$H,MATCH("所属コード",所属csv!$1:$1,0),0))</f>
        <v/>
      </c>
      <c r="D14" t="str">
        <f ca="1">IF(C14="","",IF(COUNTIF(一覧表!W:W,一覧表!C15&amp;"Ｂ")=0,VLOOKUP(一覧表!D15,INDIRECT(一覧表!C15&amp;"選手データ貼り付け!A:O"),MATCH("所属",INDIRECT(一覧表!C15&amp;"選手データ貼り付け!1:1"),0),0)&amp;"中",VLOOKUP(一覧表!D15,INDIRECT(一覧表!C15&amp;"選手データ貼り付け!A:O"),MATCH("所属",INDIRECT(一覧表!C15&amp;"選手データ貼り付け!1:1"),0),0)&amp;"中"&amp;一覧表!S15))</f>
        <v/>
      </c>
      <c r="F14" t="str">
        <f t="shared" ca="1" si="1"/>
        <v/>
      </c>
      <c r="I14" t="str">
        <f t="shared" ca="1" si="2"/>
        <v/>
      </c>
      <c r="J14" t="str">
        <f ca="1">IF(C14="","",一覧表!AD15)</f>
        <v/>
      </c>
      <c r="K14" t="str">
        <f ca="1">IF(C14="","",VLOOKUP(一覧表!C15,一覧表!A:B,2,0)*10000+一覧表!D15)</f>
        <v/>
      </c>
      <c r="L14" t="str">
        <f ca="1">IF(C14="","",一覧表!E15)</f>
        <v/>
      </c>
      <c r="M14" t="str">
        <f ca="1">IF(C14="","",VLOOKUP("共通"&amp;一覧表!C15&amp;"子4X100mR",競技csv!A:O,MATCH("競技コード",競技csv!$1:$1,0),0))</f>
        <v/>
      </c>
      <c r="N14" t="str">
        <f ca="1">IF(C14="","",IF(一覧表!T15="","",一覧表!T15&amp;".")&amp;IF(一覧表!U15="","",TEXT(一覧表!U15,"00")&amp;".")&amp;IF(一覧表!V15="","",TEXT(一覧表!V15,"00")))</f>
        <v/>
      </c>
      <c r="O14" t="str">
        <f t="shared" ca="1" si="3"/>
        <v/>
      </c>
      <c r="P14" t="str">
        <f t="shared" ca="1" si="4"/>
        <v/>
      </c>
    </row>
    <row r="15" spans="1:16" x14ac:dyDescent="0.45">
      <c r="A15">
        <f t="shared" ca="1" si="0"/>
        <v>0</v>
      </c>
      <c r="B15" t="str">
        <f ca="1">IF(C15="","",VLOOKUP(一覧表!C16,一覧表!A:B,2,0)*10000+VLOOKUP(一覧表!S16,一覧表!A:B,2,0)+C15)</f>
        <v/>
      </c>
      <c r="C15" t="str">
        <f ca="1">IF(一覧表!S16="","",VLOOKUP(VLOOKUP(一覧表!D16,INDIRECT(一覧表!C16&amp;"選手データ貼り付け!A:O"),MATCH("所属",INDIRECT(一覧表!C16&amp;"選手データ貼り付け!1:1"),0),0)&amp;"中",所属csv!$A:$H,MATCH("所属コード",所属csv!$1:$1,0),0))</f>
        <v/>
      </c>
      <c r="D15" t="str">
        <f ca="1">IF(C15="","",IF(COUNTIF(一覧表!W:W,一覧表!C16&amp;"Ｂ")=0,VLOOKUP(一覧表!D16,INDIRECT(一覧表!C16&amp;"選手データ貼り付け!A:O"),MATCH("所属",INDIRECT(一覧表!C16&amp;"選手データ貼り付け!1:1"),0),0)&amp;"中",VLOOKUP(一覧表!D16,INDIRECT(一覧表!C16&amp;"選手データ貼り付け!A:O"),MATCH("所属",INDIRECT(一覧表!C16&amp;"選手データ貼り付け!1:1"),0),0)&amp;"中"&amp;一覧表!S16))</f>
        <v/>
      </c>
      <c r="F15" t="str">
        <f t="shared" ca="1" si="1"/>
        <v/>
      </c>
      <c r="I15" t="str">
        <f t="shared" ca="1" si="2"/>
        <v/>
      </c>
      <c r="J15" t="str">
        <f ca="1">IF(C15="","",一覧表!AD16)</f>
        <v/>
      </c>
      <c r="K15" t="str">
        <f ca="1">IF(C15="","",VLOOKUP(一覧表!C16,一覧表!A:B,2,0)*10000+一覧表!D16)</f>
        <v/>
      </c>
      <c r="L15" t="str">
        <f ca="1">IF(C15="","",一覧表!E16)</f>
        <v/>
      </c>
      <c r="M15" t="str">
        <f ca="1">IF(C15="","",VLOOKUP("共通"&amp;一覧表!C16&amp;"子4X100mR",競技csv!A:O,MATCH("競技コード",競技csv!$1:$1,0),0))</f>
        <v/>
      </c>
      <c r="N15" t="str">
        <f ca="1">IF(C15="","",IF(一覧表!T16="","",一覧表!T16&amp;".")&amp;IF(一覧表!U16="","",TEXT(一覧表!U16,"00")&amp;".")&amp;IF(一覧表!V16="","",TEXT(一覧表!V16,"00")))</f>
        <v/>
      </c>
      <c r="O15" t="str">
        <f t="shared" ca="1" si="3"/>
        <v/>
      </c>
      <c r="P15" t="str">
        <f t="shared" ca="1" si="4"/>
        <v/>
      </c>
    </row>
    <row r="16" spans="1:16" x14ac:dyDescent="0.45">
      <c r="A16">
        <f t="shared" ca="1" si="0"/>
        <v>0</v>
      </c>
      <c r="B16" t="str">
        <f ca="1">IF(C16="","",VLOOKUP(一覧表!C17,一覧表!A:B,2,0)*10000+VLOOKUP(一覧表!S17,一覧表!A:B,2,0)+C16)</f>
        <v/>
      </c>
      <c r="C16" t="str">
        <f ca="1">IF(一覧表!S17="","",VLOOKUP(VLOOKUP(一覧表!D17,INDIRECT(一覧表!C17&amp;"選手データ貼り付け!A:O"),MATCH("所属",INDIRECT(一覧表!C17&amp;"選手データ貼り付け!1:1"),0),0)&amp;"中",所属csv!$A:$H,MATCH("所属コード",所属csv!$1:$1,0),0))</f>
        <v/>
      </c>
      <c r="D16" t="str">
        <f ca="1">IF(C16="","",IF(COUNTIF(一覧表!W:W,一覧表!C17&amp;"Ｂ")=0,VLOOKUP(一覧表!D17,INDIRECT(一覧表!C17&amp;"選手データ貼り付け!A:O"),MATCH("所属",INDIRECT(一覧表!C17&amp;"選手データ貼り付け!1:1"),0),0)&amp;"中",VLOOKUP(一覧表!D17,INDIRECT(一覧表!C17&amp;"選手データ貼り付け!A:O"),MATCH("所属",INDIRECT(一覧表!C17&amp;"選手データ貼り付け!1:1"),0),0)&amp;"中"&amp;一覧表!S17))</f>
        <v/>
      </c>
      <c r="F16" t="str">
        <f t="shared" ca="1" si="1"/>
        <v/>
      </c>
      <c r="I16" t="str">
        <f t="shared" ca="1" si="2"/>
        <v/>
      </c>
      <c r="J16" t="str">
        <f ca="1">IF(C16="","",一覧表!AD17)</f>
        <v/>
      </c>
      <c r="K16" t="str">
        <f ca="1">IF(C16="","",VLOOKUP(一覧表!C17,一覧表!A:B,2,0)*10000+一覧表!D17)</f>
        <v/>
      </c>
      <c r="L16" t="str">
        <f ca="1">IF(C16="","",一覧表!E17)</f>
        <v/>
      </c>
      <c r="M16" t="str">
        <f ca="1">IF(C16="","",VLOOKUP("共通"&amp;一覧表!C17&amp;"子4X100mR",競技csv!A:O,MATCH("競技コード",競技csv!$1:$1,0),0))</f>
        <v/>
      </c>
      <c r="N16" t="str">
        <f ca="1">IF(C16="","",IF(一覧表!T17="","",一覧表!T17&amp;".")&amp;IF(一覧表!U17="","",TEXT(一覧表!U17,"00")&amp;".")&amp;IF(一覧表!V17="","",TEXT(一覧表!V17,"00")))</f>
        <v/>
      </c>
      <c r="O16" t="str">
        <f t="shared" ca="1" si="3"/>
        <v/>
      </c>
      <c r="P16" t="str">
        <f t="shared" ca="1" si="4"/>
        <v/>
      </c>
    </row>
    <row r="17" spans="1:16" x14ac:dyDescent="0.45">
      <c r="A17">
        <f t="shared" ca="1" si="0"/>
        <v>0</v>
      </c>
      <c r="B17" t="str">
        <f ca="1">IF(C17="","",VLOOKUP(一覧表!C18,一覧表!A:B,2,0)*10000+VLOOKUP(一覧表!S18,一覧表!A:B,2,0)+C17)</f>
        <v/>
      </c>
      <c r="C17" t="str">
        <f ca="1">IF(一覧表!S18="","",VLOOKUP(VLOOKUP(一覧表!D18,INDIRECT(一覧表!C18&amp;"選手データ貼り付け!A:O"),MATCH("所属",INDIRECT(一覧表!C18&amp;"選手データ貼り付け!1:1"),0),0)&amp;"中",所属csv!$A:$H,MATCH("所属コード",所属csv!$1:$1,0),0))</f>
        <v/>
      </c>
      <c r="D17" t="str">
        <f ca="1">IF(C17="","",IF(COUNTIF(一覧表!W:W,一覧表!C18&amp;"Ｂ")=0,VLOOKUP(一覧表!D18,INDIRECT(一覧表!C18&amp;"選手データ貼り付け!A:O"),MATCH("所属",INDIRECT(一覧表!C18&amp;"選手データ貼り付け!1:1"),0),0)&amp;"中",VLOOKUP(一覧表!D18,INDIRECT(一覧表!C18&amp;"選手データ貼り付け!A:O"),MATCH("所属",INDIRECT(一覧表!C18&amp;"選手データ貼り付け!1:1"),0),0)&amp;"中"&amp;一覧表!S18))</f>
        <v/>
      </c>
      <c r="F17" t="str">
        <f t="shared" ca="1" si="1"/>
        <v/>
      </c>
      <c r="I17" t="str">
        <f t="shared" ca="1" si="2"/>
        <v/>
      </c>
      <c r="J17" t="str">
        <f ca="1">IF(C17="","",一覧表!AD18)</f>
        <v/>
      </c>
      <c r="K17" t="str">
        <f ca="1">IF(C17="","",VLOOKUP(一覧表!C18,一覧表!A:B,2,0)*10000+一覧表!D18)</f>
        <v/>
      </c>
      <c r="L17" t="str">
        <f ca="1">IF(C17="","",一覧表!E18)</f>
        <v/>
      </c>
      <c r="M17" t="str">
        <f ca="1">IF(C17="","",VLOOKUP("共通"&amp;一覧表!C18&amp;"子4X100mR",競技csv!A:O,MATCH("競技コード",競技csv!$1:$1,0),0))</f>
        <v/>
      </c>
      <c r="N17" t="str">
        <f ca="1">IF(C17="","",IF(一覧表!T18="","",一覧表!T18&amp;".")&amp;IF(一覧表!U18="","",TEXT(一覧表!U18,"00")&amp;".")&amp;IF(一覧表!V18="","",TEXT(一覧表!V18,"00")))</f>
        <v/>
      </c>
      <c r="O17" t="str">
        <f t="shared" ca="1" si="3"/>
        <v/>
      </c>
      <c r="P17" t="str">
        <f t="shared" ca="1" si="4"/>
        <v/>
      </c>
    </row>
    <row r="18" spans="1:16" x14ac:dyDescent="0.45">
      <c r="A18">
        <f t="shared" ca="1" si="0"/>
        <v>0</v>
      </c>
      <c r="B18" t="str">
        <f ca="1">IF(C18="","",VLOOKUP(一覧表!C19,一覧表!A:B,2,0)*10000+VLOOKUP(一覧表!S19,一覧表!A:B,2,0)+C18)</f>
        <v/>
      </c>
      <c r="C18" t="str">
        <f ca="1">IF(一覧表!S19="","",VLOOKUP(VLOOKUP(一覧表!D19,INDIRECT(一覧表!C19&amp;"選手データ貼り付け!A:O"),MATCH("所属",INDIRECT(一覧表!C19&amp;"選手データ貼り付け!1:1"),0),0)&amp;"中",所属csv!$A:$H,MATCH("所属コード",所属csv!$1:$1,0),0))</f>
        <v/>
      </c>
      <c r="D18" t="str">
        <f ca="1">IF(C18="","",IF(COUNTIF(一覧表!W:W,一覧表!C19&amp;"Ｂ")=0,VLOOKUP(一覧表!D19,INDIRECT(一覧表!C19&amp;"選手データ貼り付け!A:O"),MATCH("所属",INDIRECT(一覧表!C19&amp;"選手データ貼り付け!1:1"),0),0)&amp;"中",VLOOKUP(一覧表!D19,INDIRECT(一覧表!C19&amp;"選手データ貼り付け!A:O"),MATCH("所属",INDIRECT(一覧表!C19&amp;"選手データ貼り付け!1:1"),0),0)&amp;"中"&amp;一覧表!S19))</f>
        <v/>
      </c>
      <c r="F18" t="str">
        <f t="shared" ca="1" si="1"/>
        <v/>
      </c>
      <c r="I18" t="str">
        <f t="shared" ca="1" si="2"/>
        <v/>
      </c>
      <c r="J18" t="str">
        <f ca="1">IF(C18="","",一覧表!AD19)</f>
        <v/>
      </c>
      <c r="K18" t="str">
        <f ca="1">IF(C18="","",VLOOKUP(一覧表!C19,一覧表!A:B,2,0)*10000+一覧表!D19)</f>
        <v/>
      </c>
      <c r="L18" t="str">
        <f ca="1">IF(C18="","",一覧表!E19)</f>
        <v/>
      </c>
      <c r="M18" t="str">
        <f ca="1">IF(C18="","",VLOOKUP("共通"&amp;一覧表!C19&amp;"子4X100mR",競技csv!A:O,MATCH("競技コード",競技csv!$1:$1,0),0))</f>
        <v/>
      </c>
      <c r="N18" t="str">
        <f ca="1">IF(C18="","",IF(一覧表!T19="","",一覧表!T19&amp;".")&amp;IF(一覧表!U19="","",TEXT(一覧表!U19,"00")&amp;".")&amp;IF(一覧表!V19="","",TEXT(一覧表!V19,"00")))</f>
        <v/>
      </c>
      <c r="O18" t="str">
        <f t="shared" ca="1" si="3"/>
        <v/>
      </c>
      <c r="P18" t="str">
        <f t="shared" ca="1" si="4"/>
        <v/>
      </c>
    </row>
    <row r="19" spans="1:16" x14ac:dyDescent="0.45">
      <c r="A19">
        <f t="shared" ca="1" si="0"/>
        <v>0</v>
      </c>
      <c r="B19" t="str">
        <f ca="1">IF(C19="","",VLOOKUP(一覧表!C20,一覧表!A:B,2,0)*10000+VLOOKUP(一覧表!S20,一覧表!A:B,2,0)+C19)</f>
        <v/>
      </c>
      <c r="C19" t="str">
        <f ca="1">IF(一覧表!S20="","",VLOOKUP(VLOOKUP(一覧表!D20,INDIRECT(一覧表!C20&amp;"選手データ貼り付け!A:O"),MATCH("所属",INDIRECT(一覧表!C20&amp;"選手データ貼り付け!1:1"),0),0)&amp;"中",所属csv!$A:$H,MATCH("所属コード",所属csv!$1:$1,0),0))</f>
        <v/>
      </c>
      <c r="D19" t="str">
        <f ca="1">IF(C19="","",IF(COUNTIF(一覧表!W:W,一覧表!C20&amp;"Ｂ")=0,VLOOKUP(一覧表!D20,INDIRECT(一覧表!C20&amp;"選手データ貼り付け!A:O"),MATCH("所属",INDIRECT(一覧表!C20&amp;"選手データ貼り付け!1:1"),0),0)&amp;"中",VLOOKUP(一覧表!D20,INDIRECT(一覧表!C20&amp;"選手データ貼り付け!A:O"),MATCH("所属",INDIRECT(一覧表!C20&amp;"選手データ貼り付け!1:1"),0),0)&amp;"中"&amp;一覧表!S20))</f>
        <v/>
      </c>
      <c r="F19" t="str">
        <f t="shared" ca="1" si="1"/>
        <v/>
      </c>
      <c r="I19" t="str">
        <f t="shared" ca="1" si="2"/>
        <v/>
      </c>
      <c r="J19" t="str">
        <f ca="1">IF(C19="","",一覧表!AD20)</f>
        <v/>
      </c>
      <c r="K19" t="str">
        <f ca="1">IF(C19="","",VLOOKUP(一覧表!C20,一覧表!A:B,2,0)*10000+一覧表!D20)</f>
        <v/>
      </c>
      <c r="L19" t="str">
        <f ca="1">IF(C19="","",一覧表!E20)</f>
        <v/>
      </c>
      <c r="M19" t="str">
        <f ca="1">IF(C19="","",VLOOKUP("共通"&amp;一覧表!C20&amp;"子4X100mR",競技csv!A:O,MATCH("競技コード",競技csv!$1:$1,0),0))</f>
        <v/>
      </c>
      <c r="N19" t="str">
        <f ca="1">IF(C19="","",IF(一覧表!T20="","",一覧表!T20&amp;".")&amp;IF(一覧表!U20="","",TEXT(一覧表!U20,"00")&amp;".")&amp;IF(一覧表!V20="","",TEXT(一覧表!V20,"00")))</f>
        <v/>
      </c>
      <c r="O19" t="str">
        <f t="shared" ca="1" si="3"/>
        <v/>
      </c>
      <c r="P19" t="str">
        <f t="shared" ca="1" si="4"/>
        <v/>
      </c>
    </row>
    <row r="20" spans="1:16" x14ac:dyDescent="0.45">
      <c r="A20">
        <f t="shared" ca="1" si="0"/>
        <v>0</v>
      </c>
      <c r="B20" t="str">
        <f ca="1">IF(C20="","",VLOOKUP(一覧表!C21,一覧表!A:B,2,0)*10000+VLOOKUP(一覧表!S21,一覧表!A:B,2,0)+C20)</f>
        <v/>
      </c>
      <c r="C20" t="str">
        <f ca="1">IF(一覧表!S21="","",VLOOKUP(VLOOKUP(一覧表!D21,INDIRECT(一覧表!C21&amp;"選手データ貼り付け!A:O"),MATCH("所属",INDIRECT(一覧表!C21&amp;"選手データ貼り付け!1:1"),0),0)&amp;"中",所属csv!$A:$H,MATCH("所属コード",所属csv!$1:$1,0),0))</f>
        <v/>
      </c>
      <c r="D20" t="str">
        <f ca="1">IF(C20="","",IF(COUNTIF(一覧表!W:W,一覧表!C21&amp;"Ｂ")=0,VLOOKUP(一覧表!D21,INDIRECT(一覧表!C21&amp;"選手データ貼り付け!A:O"),MATCH("所属",INDIRECT(一覧表!C21&amp;"選手データ貼り付け!1:1"),0),0)&amp;"中",VLOOKUP(一覧表!D21,INDIRECT(一覧表!C21&amp;"選手データ貼り付け!A:O"),MATCH("所属",INDIRECT(一覧表!C21&amp;"選手データ貼り付け!1:1"),0),0)&amp;"中"&amp;一覧表!S21))</f>
        <v/>
      </c>
      <c r="F20" t="str">
        <f t="shared" ca="1" si="1"/>
        <v/>
      </c>
      <c r="I20" t="str">
        <f t="shared" ca="1" si="2"/>
        <v/>
      </c>
      <c r="J20" t="str">
        <f ca="1">IF(C20="","",一覧表!AD21)</f>
        <v/>
      </c>
      <c r="K20" t="str">
        <f ca="1">IF(C20="","",VLOOKUP(一覧表!C21,一覧表!A:B,2,0)*10000+一覧表!D21)</f>
        <v/>
      </c>
      <c r="L20" t="str">
        <f ca="1">IF(C20="","",一覧表!E21)</f>
        <v/>
      </c>
      <c r="M20" t="str">
        <f ca="1">IF(C20="","",VLOOKUP("共通"&amp;一覧表!C21&amp;"子4X100mR",競技csv!A:O,MATCH("競技コード",競技csv!$1:$1,0),0))</f>
        <v/>
      </c>
      <c r="N20" t="str">
        <f ca="1">IF(C20="","",IF(一覧表!T21="","",一覧表!T21&amp;".")&amp;IF(一覧表!U21="","",TEXT(一覧表!U21,"00")&amp;".")&amp;IF(一覧表!V21="","",TEXT(一覧表!V21,"00")))</f>
        <v/>
      </c>
      <c r="O20" t="str">
        <f t="shared" ca="1" si="3"/>
        <v/>
      </c>
      <c r="P20" t="str">
        <f t="shared" ca="1" si="4"/>
        <v/>
      </c>
    </row>
    <row r="21" spans="1:16" x14ac:dyDescent="0.45">
      <c r="A21">
        <f t="shared" ca="1" si="0"/>
        <v>0</v>
      </c>
      <c r="B21" t="str">
        <f ca="1">IF(C21="","",VLOOKUP(一覧表!C22,一覧表!A:B,2,0)*10000+VLOOKUP(一覧表!S22,一覧表!A:B,2,0)+C21)</f>
        <v/>
      </c>
      <c r="C21" t="str">
        <f ca="1">IF(一覧表!S22="","",VLOOKUP(VLOOKUP(一覧表!D22,INDIRECT(一覧表!C22&amp;"選手データ貼り付け!A:O"),MATCH("所属",INDIRECT(一覧表!C22&amp;"選手データ貼り付け!1:1"),0),0)&amp;"中",所属csv!$A:$H,MATCH("所属コード",所属csv!$1:$1,0),0))</f>
        <v/>
      </c>
      <c r="D21" t="str">
        <f ca="1">IF(C21="","",IF(COUNTIF(一覧表!W:W,一覧表!C22&amp;"Ｂ")=0,VLOOKUP(一覧表!D22,INDIRECT(一覧表!C22&amp;"選手データ貼り付け!A:O"),MATCH("所属",INDIRECT(一覧表!C22&amp;"選手データ貼り付け!1:1"),0),0)&amp;"中",VLOOKUP(一覧表!D22,INDIRECT(一覧表!C22&amp;"選手データ貼り付け!A:O"),MATCH("所属",INDIRECT(一覧表!C22&amp;"選手データ貼り付け!1:1"),0),0)&amp;"中"&amp;一覧表!S22))</f>
        <v/>
      </c>
      <c r="F21" t="str">
        <f t="shared" ca="1" si="1"/>
        <v/>
      </c>
      <c r="I21" t="str">
        <f t="shared" ca="1" si="2"/>
        <v/>
      </c>
      <c r="J21" t="str">
        <f ca="1">IF(C21="","",一覧表!AD22)</f>
        <v/>
      </c>
      <c r="K21" t="str">
        <f ca="1">IF(C21="","",VLOOKUP(一覧表!C22,一覧表!A:B,2,0)*10000+一覧表!D22)</f>
        <v/>
      </c>
      <c r="L21" t="str">
        <f ca="1">IF(C21="","",一覧表!E22)</f>
        <v/>
      </c>
      <c r="M21" t="str">
        <f ca="1">IF(C21="","",VLOOKUP("共通"&amp;一覧表!C22&amp;"子4X100mR",競技csv!A:O,MATCH("競技コード",競技csv!$1:$1,0),0))</f>
        <v/>
      </c>
      <c r="N21" t="str">
        <f ca="1">IF(C21="","",IF(一覧表!T22="","",一覧表!T22&amp;".")&amp;IF(一覧表!U22="","",TEXT(一覧表!U22,"00")&amp;".")&amp;IF(一覧表!V22="","",TEXT(一覧表!V22,"00")))</f>
        <v/>
      </c>
      <c r="O21" t="str">
        <f t="shared" ca="1" si="3"/>
        <v/>
      </c>
      <c r="P21" t="str">
        <f t="shared" ca="1" si="4"/>
        <v/>
      </c>
    </row>
    <row r="22" spans="1:16" x14ac:dyDescent="0.45">
      <c r="A22">
        <f t="shared" ca="1" si="0"/>
        <v>0</v>
      </c>
      <c r="B22" t="str">
        <f ca="1">IF(C22="","",VLOOKUP(一覧表!C23,一覧表!A:B,2,0)*10000+VLOOKUP(一覧表!S23,一覧表!A:B,2,0)+C22)</f>
        <v/>
      </c>
      <c r="C22" t="str">
        <f ca="1">IF(一覧表!S23="","",VLOOKUP(VLOOKUP(一覧表!D23,INDIRECT(一覧表!C23&amp;"選手データ貼り付け!A:O"),MATCH("所属",INDIRECT(一覧表!C23&amp;"選手データ貼り付け!1:1"),0),0)&amp;"中",所属csv!$A:$H,MATCH("所属コード",所属csv!$1:$1,0),0))</f>
        <v/>
      </c>
      <c r="D22" t="str">
        <f ca="1">IF(C22="","",IF(COUNTIF(一覧表!W:W,一覧表!C23&amp;"Ｂ")=0,VLOOKUP(一覧表!D23,INDIRECT(一覧表!C23&amp;"選手データ貼り付け!A:O"),MATCH("所属",INDIRECT(一覧表!C23&amp;"選手データ貼り付け!1:1"),0),0)&amp;"中",VLOOKUP(一覧表!D23,INDIRECT(一覧表!C23&amp;"選手データ貼り付け!A:O"),MATCH("所属",INDIRECT(一覧表!C23&amp;"選手データ貼り付け!1:1"),0),0)&amp;"中"&amp;一覧表!S23))</f>
        <v/>
      </c>
      <c r="F22" t="str">
        <f t="shared" ca="1" si="1"/>
        <v/>
      </c>
      <c r="I22" t="str">
        <f t="shared" ca="1" si="2"/>
        <v/>
      </c>
      <c r="J22" t="str">
        <f ca="1">IF(C22="","",一覧表!AD23)</f>
        <v/>
      </c>
      <c r="K22" t="str">
        <f ca="1">IF(C22="","",VLOOKUP(一覧表!C23,一覧表!A:B,2,0)*10000+一覧表!D23)</f>
        <v/>
      </c>
      <c r="L22" t="str">
        <f ca="1">IF(C22="","",一覧表!E23)</f>
        <v/>
      </c>
      <c r="M22" t="str">
        <f ca="1">IF(C22="","",VLOOKUP("共通"&amp;一覧表!C23&amp;"子4X100mR",競技csv!A:O,MATCH("競技コード",競技csv!$1:$1,0),0))</f>
        <v/>
      </c>
      <c r="N22" t="str">
        <f ca="1">IF(C22="","",IF(一覧表!T23="","",一覧表!T23&amp;".")&amp;IF(一覧表!U23="","",TEXT(一覧表!U23,"00")&amp;".")&amp;IF(一覧表!V23="","",TEXT(一覧表!V23,"00")))</f>
        <v/>
      </c>
      <c r="O22" t="str">
        <f t="shared" ca="1" si="3"/>
        <v/>
      </c>
      <c r="P22" t="str">
        <f t="shared" ca="1" si="4"/>
        <v/>
      </c>
    </row>
    <row r="23" spans="1:16" x14ac:dyDescent="0.45">
      <c r="A23">
        <f t="shared" ca="1" si="0"/>
        <v>0</v>
      </c>
      <c r="B23" t="str">
        <f ca="1">IF(C23="","",VLOOKUP(一覧表!C24,一覧表!A:B,2,0)*10000+VLOOKUP(一覧表!S24,一覧表!A:B,2,0)+C23)</f>
        <v/>
      </c>
      <c r="C23" t="str">
        <f ca="1">IF(一覧表!S24="","",VLOOKUP(VLOOKUP(一覧表!D24,INDIRECT(一覧表!C24&amp;"選手データ貼り付け!A:O"),MATCH("所属",INDIRECT(一覧表!C24&amp;"選手データ貼り付け!1:1"),0),0)&amp;"中",所属csv!$A:$H,MATCH("所属コード",所属csv!$1:$1,0),0))</f>
        <v/>
      </c>
      <c r="D23" t="str">
        <f ca="1">IF(C23="","",IF(COUNTIF(一覧表!W:W,一覧表!C24&amp;"Ｂ")=0,VLOOKUP(一覧表!D24,INDIRECT(一覧表!C24&amp;"選手データ貼り付け!A:O"),MATCH("所属",INDIRECT(一覧表!C24&amp;"選手データ貼り付け!1:1"),0),0)&amp;"中",VLOOKUP(一覧表!D24,INDIRECT(一覧表!C24&amp;"選手データ貼り付け!A:O"),MATCH("所属",INDIRECT(一覧表!C24&amp;"選手データ貼り付け!1:1"),0),0)&amp;"中"&amp;一覧表!S24))</f>
        <v/>
      </c>
      <c r="F23" t="str">
        <f t="shared" ca="1" si="1"/>
        <v/>
      </c>
      <c r="I23" t="str">
        <f t="shared" ca="1" si="2"/>
        <v/>
      </c>
      <c r="J23" t="str">
        <f ca="1">IF(C23="","",一覧表!AD24)</f>
        <v/>
      </c>
      <c r="K23" t="str">
        <f ca="1">IF(C23="","",VLOOKUP(一覧表!C24,一覧表!A:B,2,0)*10000+一覧表!D24)</f>
        <v/>
      </c>
      <c r="L23" t="str">
        <f ca="1">IF(C23="","",一覧表!E24)</f>
        <v/>
      </c>
      <c r="M23" t="str">
        <f ca="1">IF(C23="","",VLOOKUP("共通"&amp;一覧表!C24&amp;"子4X100mR",競技csv!A:O,MATCH("競技コード",競技csv!$1:$1,0),0))</f>
        <v/>
      </c>
      <c r="N23" t="str">
        <f ca="1">IF(C23="","",IF(一覧表!T24="","",一覧表!T24&amp;".")&amp;IF(一覧表!U24="","",TEXT(一覧表!U24,"00")&amp;".")&amp;IF(一覧表!V24="","",TEXT(一覧表!V24,"00")))</f>
        <v/>
      </c>
      <c r="O23" t="str">
        <f t="shared" ca="1" si="3"/>
        <v/>
      </c>
      <c r="P23" t="str">
        <f t="shared" ca="1" si="4"/>
        <v/>
      </c>
    </row>
    <row r="24" spans="1:16" x14ac:dyDescent="0.45">
      <c r="A24">
        <f t="shared" ca="1" si="0"/>
        <v>0</v>
      </c>
      <c r="B24" t="str">
        <f ca="1">IF(C24="","",VLOOKUP(一覧表!C25,一覧表!A:B,2,0)*10000+VLOOKUP(一覧表!S25,一覧表!A:B,2,0)+C24)</f>
        <v/>
      </c>
      <c r="C24" t="str">
        <f ca="1">IF(一覧表!S25="","",VLOOKUP(VLOOKUP(一覧表!D25,INDIRECT(一覧表!C25&amp;"選手データ貼り付け!A:O"),MATCH("所属",INDIRECT(一覧表!C25&amp;"選手データ貼り付け!1:1"),0),0)&amp;"中",所属csv!$A:$H,MATCH("所属コード",所属csv!$1:$1,0),0))</f>
        <v/>
      </c>
      <c r="D24" t="str">
        <f ca="1">IF(C24="","",IF(COUNTIF(一覧表!W:W,一覧表!C25&amp;"Ｂ")=0,VLOOKUP(一覧表!D25,INDIRECT(一覧表!C25&amp;"選手データ貼り付け!A:O"),MATCH("所属",INDIRECT(一覧表!C25&amp;"選手データ貼り付け!1:1"),0),0)&amp;"中",VLOOKUP(一覧表!D25,INDIRECT(一覧表!C25&amp;"選手データ貼り付け!A:O"),MATCH("所属",INDIRECT(一覧表!C25&amp;"選手データ貼り付け!1:1"),0),0)&amp;"中"&amp;一覧表!S25))</f>
        <v/>
      </c>
      <c r="F24" t="str">
        <f t="shared" ca="1" si="1"/>
        <v/>
      </c>
      <c r="I24" t="str">
        <f t="shared" ca="1" si="2"/>
        <v/>
      </c>
      <c r="J24" t="str">
        <f ca="1">IF(C24="","",一覧表!AD25)</f>
        <v/>
      </c>
      <c r="K24" t="str">
        <f ca="1">IF(C24="","",VLOOKUP(一覧表!C25,一覧表!A:B,2,0)*10000+一覧表!D25)</f>
        <v/>
      </c>
      <c r="L24" t="str">
        <f ca="1">IF(C24="","",一覧表!E25)</f>
        <v/>
      </c>
      <c r="M24" t="str">
        <f ca="1">IF(C24="","",VLOOKUP("共通"&amp;一覧表!C25&amp;"子4X100mR",競技csv!A:O,MATCH("競技コード",競技csv!$1:$1,0),0))</f>
        <v/>
      </c>
      <c r="N24" t="str">
        <f ca="1">IF(C24="","",IF(一覧表!T25="","",一覧表!T25&amp;".")&amp;IF(一覧表!U25="","",TEXT(一覧表!U25,"00")&amp;".")&amp;IF(一覧表!V25="","",TEXT(一覧表!V25,"00")))</f>
        <v/>
      </c>
      <c r="O24" t="str">
        <f t="shared" ca="1" si="3"/>
        <v/>
      </c>
      <c r="P24" t="str">
        <f t="shared" ca="1" si="4"/>
        <v/>
      </c>
    </row>
    <row r="25" spans="1:16" x14ac:dyDescent="0.45">
      <c r="A25">
        <f t="shared" ca="1" si="0"/>
        <v>0</v>
      </c>
      <c r="B25" t="str">
        <f ca="1">IF(C25="","",VLOOKUP(一覧表!C26,一覧表!A:B,2,0)*10000+VLOOKUP(一覧表!S26,一覧表!A:B,2,0)+C25)</f>
        <v/>
      </c>
      <c r="C25" t="str">
        <f ca="1">IF(一覧表!S26="","",VLOOKUP(VLOOKUP(一覧表!D26,INDIRECT(一覧表!C26&amp;"選手データ貼り付け!A:O"),MATCH("所属",INDIRECT(一覧表!C26&amp;"選手データ貼り付け!1:1"),0),0)&amp;"中",所属csv!$A:$H,MATCH("所属コード",所属csv!$1:$1,0),0))</f>
        <v/>
      </c>
      <c r="D25" t="str">
        <f ca="1">IF(C25="","",IF(COUNTIF(一覧表!W:W,一覧表!C26&amp;"Ｂ")=0,VLOOKUP(一覧表!D26,INDIRECT(一覧表!C26&amp;"選手データ貼り付け!A:O"),MATCH("所属",INDIRECT(一覧表!C26&amp;"選手データ貼り付け!1:1"),0),0)&amp;"中",VLOOKUP(一覧表!D26,INDIRECT(一覧表!C26&amp;"選手データ貼り付け!A:O"),MATCH("所属",INDIRECT(一覧表!C26&amp;"選手データ貼り付け!1:1"),0),0)&amp;"中"&amp;一覧表!S26))</f>
        <v/>
      </c>
      <c r="F25" t="str">
        <f t="shared" ca="1" si="1"/>
        <v/>
      </c>
      <c r="I25" t="str">
        <f t="shared" ca="1" si="2"/>
        <v/>
      </c>
      <c r="J25" t="str">
        <f ca="1">IF(C25="","",一覧表!AD26)</f>
        <v/>
      </c>
      <c r="K25" t="str">
        <f ca="1">IF(C25="","",VLOOKUP(一覧表!C26,一覧表!A:B,2,0)*10000+一覧表!D26)</f>
        <v/>
      </c>
      <c r="L25" t="str">
        <f ca="1">IF(C25="","",一覧表!E26)</f>
        <v/>
      </c>
      <c r="M25" t="str">
        <f ca="1">IF(C25="","",VLOOKUP("共通"&amp;一覧表!C26&amp;"子4X100mR",競技csv!A:O,MATCH("競技コード",競技csv!$1:$1,0),0))</f>
        <v/>
      </c>
      <c r="N25" t="str">
        <f ca="1">IF(C25="","",IF(一覧表!T26="","",一覧表!T26&amp;".")&amp;IF(一覧表!U26="","",TEXT(一覧表!U26,"00")&amp;".")&amp;IF(一覧表!V26="","",TEXT(一覧表!V26,"00")))</f>
        <v/>
      </c>
      <c r="O25" t="str">
        <f t="shared" ca="1" si="3"/>
        <v/>
      </c>
      <c r="P25" t="str">
        <f t="shared" ca="1" si="4"/>
        <v/>
      </c>
    </row>
    <row r="26" spans="1:16" x14ac:dyDescent="0.45">
      <c r="A26">
        <f t="shared" ca="1" si="0"/>
        <v>0</v>
      </c>
      <c r="B26" t="str">
        <f ca="1">IF(C26="","",VLOOKUP(一覧表!C27,一覧表!A:B,2,0)*10000+VLOOKUP(一覧表!S27,一覧表!A:B,2,0)+C26)</f>
        <v/>
      </c>
      <c r="C26" t="str">
        <f ca="1">IF(一覧表!S27="","",VLOOKUP(VLOOKUP(一覧表!D27,INDIRECT(一覧表!C27&amp;"選手データ貼り付け!A:O"),MATCH("所属",INDIRECT(一覧表!C27&amp;"選手データ貼り付け!1:1"),0),0)&amp;"中",所属csv!$A:$H,MATCH("所属コード",所属csv!$1:$1,0),0))</f>
        <v/>
      </c>
      <c r="D26" t="str">
        <f ca="1">IF(C26="","",IF(COUNTIF(一覧表!W:W,一覧表!C27&amp;"Ｂ")=0,VLOOKUP(一覧表!D27,INDIRECT(一覧表!C27&amp;"選手データ貼り付け!A:O"),MATCH("所属",INDIRECT(一覧表!C27&amp;"選手データ貼り付け!1:1"),0),0)&amp;"中",VLOOKUP(一覧表!D27,INDIRECT(一覧表!C27&amp;"選手データ貼り付け!A:O"),MATCH("所属",INDIRECT(一覧表!C27&amp;"選手データ貼り付け!1:1"),0),0)&amp;"中"&amp;一覧表!S27))</f>
        <v/>
      </c>
      <c r="F26" t="str">
        <f t="shared" ca="1" si="1"/>
        <v/>
      </c>
      <c r="I26" t="str">
        <f t="shared" ca="1" si="2"/>
        <v/>
      </c>
      <c r="J26" t="str">
        <f ca="1">IF(C26="","",一覧表!AD27)</f>
        <v/>
      </c>
      <c r="K26" t="str">
        <f ca="1">IF(C26="","",VLOOKUP(一覧表!C27,一覧表!A:B,2,0)*10000+一覧表!D27)</f>
        <v/>
      </c>
      <c r="L26" t="str">
        <f ca="1">IF(C26="","",一覧表!E27)</f>
        <v/>
      </c>
      <c r="M26" t="str">
        <f ca="1">IF(C26="","",VLOOKUP("共通"&amp;一覧表!C27&amp;"子4X100mR",競技csv!A:O,MATCH("競技コード",競技csv!$1:$1,0),0))</f>
        <v/>
      </c>
      <c r="N26" t="str">
        <f ca="1">IF(C26="","",IF(一覧表!T27="","",一覧表!T27&amp;".")&amp;IF(一覧表!U27="","",TEXT(一覧表!U27,"00")&amp;".")&amp;IF(一覧表!V27="","",TEXT(一覧表!V27,"00")))</f>
        <v/>
      </c>
      <c r="O26" t="str">
        <f t="shared" ca="1" si="3"/>
        <v/>
      </c>
      <c r="P26" t="str">
        <f t="shared" ca="1" si="4"/>
        <v/>
      </c>
    </row>
    <row r="27" spans="1:16" x14ac:dyDescent="0.45">
      <c r="A27">
        <f t="shared" ca="1" si="0"/>
        <v>0</v>
      </c>
      <c r="B27" t="str">
        <f ca="1">IF(C27="","",VLOOKUP(一覧表!C28,一覧表!A:B,2,0)*10000+VLOOKUP(一覧表!S28,一覧表!A:B,2,0)+C27)</f>
        <v/>
      </c>
      <c r="C27" t="str">
        <f ca="1">IF(一覧表!S28="","",VLOOKUP(VLOOKUP(一覧表!D28,INDIRECT(一覧表!C28&amp;"選手データ貼り付け!A:O"),MATCH("所属",INDIRECT(一覧表!C28&amp;"選手データ貼り付け!1:1"),0),0)&amp;"中",所属csv!$A:$H,MATCH("所属コード",所属csv!$1:$1,0),0))</f>
        <v/>
      </c>
      <c r="D27" t="str">
        <f ca="1">IF(C27="","",IF(COUNTIF(一覧表!W:W,一覧表!C28&amp;"Ｂ")=0,VLOOKUP(一覧表!D28,INDIRECT(一覧表!C28&amp;"選手データ貼り付け!A:O"),MATCH("所属",INDIRECT(一覧表!C28&amp;"選手データ貼り付け!1:1"),0),0)&amp;"中",VLOOKUP(一覧表!D28,INDIRECT(一覧表!C28&amp;"選手データ貼り付け!A:O"),MATCH("所属",INDIRECT(一覧表!C28&amp;"選手データ貼り付け!1:1"),0),0)&amp;"中"&amp;一覧表!S28))</f>
        <v/>
      </c>
      <c r="F27" t="str">
        <f t="shared" ca="1" si="1"/>
        <v/>
      </c>
      <c r="I27" t="str">
        <f t="shared" ca="1" si="2"/>
        <v/>
      </c>
      <c r="J27" t="str">
        <f ca="1">IF(C27="","",一覧表!AD28)</f>
        <v/>
      </c>
      <c r="K27" t="str">
        <f ca="1">IF(C27="","",VLOOKUP(一覧表!C28,一覧表!A:B,2,0)*10000+一覧表!D28)</f>
        <v/>
      </c>
      <c r="L27" t="str">
        <f ca="1">IF(C27="","",一覧表!E28)</f>
        <v/>
      </c>
      <c r="M27" t="str">
        <f ca="1">IF(C27="","",VLOOKUP("共通"&amp;一覧表!C28&amp;"子4X100mR",競技csv!A:O,MATCH("競技コード",競技csv!$1:$1,0),0))</f>
        <v/>
      </c>
      <c r="N27" t="str">
        <f ca="1">IF(C27="","",IF(一覧表!T28="","",一覧表!T28&amp;".")&amp;IF(一覧表!U28="","",TEXT(一覧表!U28,"00")&amp;".")&amp;IF(一覧表!V28="","",TEXT(一覧表!V28,"00")))</f>
        <v/>
      </c>
      <c r="O27" t="str">
        <f t="shared" ca="1" si="3"/>
        <v/>
      </c>
      <c r="P27" t="str">
        <f t="shared" ca="1" si="4"/>
        <v/>
      </c>
    </row>
    <row r="28" spans="1:16" x14ac:dyDescent="0.45">
      <c r="A28">
        <f t="shared" ca="1" si="0"/>
        <v>0</v>
      </c>
      <c r="B28" t="str">
        <f ca="1">IF(C28="","",VLOOKUP(一覧表!C29,一覧表!A:B,2,0)*10000+VLOOKUP(一覧表!S29,一覧表!A:B,2,0)+C28)</f>
        <v/>
      </c>
      <c r="C28" t="str">
        <f ca="1">IF(一覧表!S29="","",VLOOKUP(VLOOKUP(一覧表!D29,INDIRECT(一覧表!C29&amp;"選手データ貼り付け!A:O"),MATCH("所属",INDIRECT(一覧表!C29&amp;"選手データ貼り付け!1:1"),0),0)&amp;"中",所属csv!$A:$H,MATCH("所属コード",所属csv!$1:$1,0),0))</f>
        <v/>
      </c>
      <c r="D28" t="str">
        <f ca="1">IF(C28="","",IF(COUNTIF(一覧表!W:W,一覧表!C29&amp;"Ｂ")=0,VLOOKUP(一覧表!D29,INDIRECT(一覧表!C29&amp;"選手データ貼り付け!A:O"),MATCH("所属",INDIRECT(一覧表!C29&amp;"選手データ貼り付け!1:1"),0),0)&amp;"中",VLOOKUP(一覧表!D29,INDIRECT(一覧表!C29&amp;"選手データ貼り付け!A:O"),MATCH("所属",INDIRECT(一覧表!C29&amp;"選手データ貼り付け!1:1"),0),0)&amp;"中"&amp;一覧表!S29))</f>
        <v/>
      </c>
      <c r="F28" t="str">
        <f t="shared" ca="1" si="1"/>
        <v/>
      </c>
      <c r="I28" t="str">
        <f t="shared" ca="1" si="2"/>
        <v/>
      </c>
      <c r="J28" t="str">
        <f ca="1">IF(C28="","",一覧表!AD29)</f>
        <v/>
      </c>
      <c r="K28" t="str">
        <f ca="1">IF(C28="","",VLOOKUP(一覧表!C29,一覧表!A:B,2,0)*10000+一覧表!D29)</f>
        <v/>
      </c>
      <c r="L28" t="str">
        <f ca="1">IF(C28="","",一覧表!E29)</f>
        <v/>
      </c>
      <c r="M28" t="str">
        <f ca="1">IF(C28="","",VLOOKUP("共通"&amp;一覧表!C29&amp;"子4X100mR",競技csv!A:O,MATCH("競技コード",競技csv!$1:$1,0),0))</f>
        <v/>
      </c>
      <c r="N28" t="str">
        <f ca="1">IF(C28="","",IF(一覧表!T29="","",一覧表!T29&amp;".")&amp;IF(一覧表!U29="","",TEXT(一覧表!U29,"00")&amp;".")&amp;IF(一覧表!V29="","",TEXT(一覧表!V29,"00")))</f>
        <v/>
      </c>
      <c r="O28" t="str">
        <f t="shared" ca="1" si="3"/>
        <v/>
      </c>
      <c r="P28" t="str">
        <f t="shared" ca="1" si="4"/>
        <v/>
      </c>
    </row>
    <row r="29" spans="1:16" x14ac:dyDescent="0.45">
      <c r="A29">
        <f t="shared" ca="1" si="0"/>
        <v>0</v>
      </c>
      <c r="B29" t="str">
        <f ca="1">IF(C29="","",VLOOKUP(一覧表!C30,一覧表!A:B,2,0)*10000+VLOOKUP(一覧表!S30,一覧表!A:B,2,0)+C29)</f>
        <v/>
      </c>
      <c r="C29" t="str">
        <f ca="1">IF(一覧表!S30="","",VLOOKUP(VLOOKUP(一覧表!D30,INDIRECT(一覧表!C30&amp;"選手データ貼り付け!A:O"),MATCH("所属",INDIRECT(一覧表!C30&amp;"選手データ貼り付け!1:1"),0),0)&amp;"中",所属csv!$A:$H,MATCH("所属コード",所属csv!$1:$1,0),0))</f>
        <v/>
      </c>
      <c r="D29" t="str">
        <f ca="1">IF(C29="","",IF(COUNTIF(一覧表!W:W,一覧表!C30&amp;"Ｂ")=0,VLOOKUP(一覧表!D30,INDIRECT(一覧表!C30&amp;"選手データ貼り付け!A:O"),MATCH("所属",INDIRECT(一覧表!C30&amp;"選手データ貼り付け!1:1"),0),0)&amp;"中",VLOOKUP(一覧表!D30,INDIRECT(一覧表!C30&amp;"選手データ貼り付け!A:O"),MATCH("所属",INDIRECT(一覧表!C30&amp;"選手データ貼り付け!1:1"),0),0)&amp;"中"&amp;一覧表!S30))</f>
        <v/>
      </c>
      <c r="F29" t="str">
        <f t="shared" ca="1" si="1"/>
        <v/>
      </c>
      <c r="I29" t="str">
        <f t="shared" ca="1" si="2"/>
        <v/>
      </c>
      <c r="J29" t="str">
        <f ca="1">IF(C29="","",一覧表!AD30)</f>
        <v/>
      </c>
      <c r="K29" t="str">
        <f ca="1">IF(C29="","",VLOOKUP(一覧表!C30,一覧表!A:B,2,0)*10000+一覧表!D30)</f>
        <v/>
      </c>
      <c r="L29" t="str">
        <f ca="1">IF(C29="","",一覧表!E30)</f>
        <v/>
      </c>
      <c r="M29" t="str">
        <f ca="1">IF(C29="","",VLOOKUP("共通"&amp;一覧表!C30&amp;"子4X100mR",競技csv!A:O,MATCH("競技コード",競技csv!$1:$1,0),0))</f>
        <v/>
      </c>
      <c r="N29" t="str">
        <f ca="1">IF(C29="","",IF(一覧表!T30="","",一覧表!T30&amp;".")&amp;IF(一覧表!U30="","",TEXT(一覧表!U30,"00")&amp;".")&amp;IF(一覧表!V30="","",TEXT(一覧表!V30,"00")))</f>
        <v/>
      </c>
      <c r="O29" t="str">
        <f t="shared" ca="1" si="3"/>
        <v/>
      </c>
      <c r="P29" t="str">
        <f t="shared" ca="1" si="4"/>
        <v/>
      </c>
    </row>
    <row r="30" spans="1:16" x14ac:dyDescent="0.45">
      <c r="A30">
        <f t="shared" ca="1" si="0"/>
        <v>0</v>
      </c>
      <c r="B30" t="str">
        <f ca="1">IF(C30="","",VLOOKUP(一覧表!C31,一覧表!A:B,2,0)*10000+VLOOKUP(一覧表!S31,一覧表!A:B,2,0)+C30)</f>
        <v/>
      </c>
      <c r="C30" t="str">
        <f ca="1">IF(一覧表!S31="","",VLOOKUP(VLOOKUP(一覧表!D31,INDIRECT(一覧表!C31&amp;"選手データ貼り付け!A:O"),MATCH("所属",INDIRECT(一覧表!C31&amp;"選手データ貼り付け!1:1"),0),0)&amp;"中",所属csv!$A:$H,MATCH("所属コード",所属csv!$1:$1,0),0))</f>
        <v/>
      </c>
      <c r="D30" t="str">
        <f ca="1">IF(C30="","",IF(COUNTIF(一覧表!W:W,一覧表!C31&amp;"Ｂ")=0,VLOOKUP(一覧表!D31,INDIRECT(一覧表!C31&amp;"選手データ貼り付け!A:O"),MATCH("所属",INDIRECT(一覧表!C31&amp;"選手データ貼り付け!1:1"),0),0)&amp;"中",VLOOKUP(一覧表!D31,INDIRECT(一覧表!C31&amp;"選手データ貼り付け!A:O"),MATCH("所属",INDIRECT(一覧表!C31&amp;"選手データ貼り付け!1:1"),0),0)&amp;"中"&amp;一覧表!S31))</f>
        <v/>
      </c>
      <c r="F30" t="str">
        <f t="shared" ca="1" si="1"/>
        <v/>
      </c>
      <c r="I30" t="str">
        <f t="shared" ca="1" si="2"/>
        <v/>
      </c>
      <c r="J30" t="str">
        <f ca="1">IF(C30="","",一覧表!AD31)</f>
        <v/>
      </c>
      <c r="K30" t="str">
        <f ca="1">IF(C30="","",VLOOKUP(一覧表!C31,一覧表!A:B,2,0)*10000+一覧表!D31)</f>
        <v/>
      </c>
      <c r="L30" t="str">
        <f ca="1">IF(C30="","",一覧表!E31)</f>
        <v/>
      </c>
      <c r="M30" t="str">
        <f ca="1">IF(C30="","",VLOOKUP("共通"&amp;一覧表!C31&amp;"子4X100mR",競技csv!A:O,MATCH("競技コード",競技csv!$1:$1,0),0))</f>
        <v/>
      </c>
      <c r="N30" t="str">
        <f ca="1">IF(C30="","",IF(一覧表!T31="","",一覧表!T31&amp;".")&amp;IF(一覧表!U31="","",TEXT(一覧表!U31,"00")&amp;".")&amp;IF(一覧表!V31="","",TEXT(一覧表!V31,"00")))</f>
        <v/>
      </c>
      <c r="O30" t="str">
        <f t="shared" ca="1" si="3"/>
        <v/>
      </c>
      <c r="P30" t="str">
        <f t="shared" ca="1" si="4"/>
        <v/>
      </c>
    </row>
    <row r="31" spans="1:16" x14ac:dyDescent="0.45">
      <c r="A31">
        <f t="shared" ca="1" si="0"/>
        <v>0</v>
      </c>
      <c r="B31" t="str">
        <f ca="1">IF(C31="","",VLOOKUP(一覧表!C32,一覧表!A:B,2,0)*10000+VLOOKUP(一覧表!S32,一覧表!A:B,2,0)+C31)</f>
        <v/>
      </c>
      <c r="C31" t="str">
        <f ca="1">IF(一覧表!S32="","",VLOOKUP(VLOOKUP(一覧表!D32,INDIRECT(一覧表!C32&amp;"選手データ貼り付け!A:O"),MATCH("所属",INDIRECT(一覧表!C32&amp;"選手データ貼り付け!1:1"),0),0)&amp;"中",所属csv!$A:$H,MATCH("所属コード",所属csv!$1:$1,0),0))</f>
        <v/>
      </c>
      <c r="D31" t="str">
        <f ca="1">IF(C31="","",IF(COUNTIF(一覧表!W:W,一覧表!C32&amp;"Ｂ")=0,VLOOKUP(一覧表!D32,INDIRECT(一覧表!C32&amp;"選手データ貼り付け!A:O"),MATCH("所属",INDIRECT(一覧表!C32&amp;"選手データ貼り付け!1:1"),0),0)&amp;"中",VLOOKUP(一覧表!D32,INDIRECT(一覧表!C32&amp;"選手データ貼り付け!A:O"),MATCH("所属",INDIRECT(一覧表!C32&amp;"選手データ貼り付け!1:1"),0),0)&amp;"中"&amp;一覧表!S32))</f>
        <v/>
      </c>
      <c r="F31" t="str">
        <f t="shared" ca="1" si="1"/>
        <v/>
      </c>
      <c r="I31" t="str">
        <f t="shared" ca="1" si="2"/>
        <v/>
      </c>
      <c r="J31" t="str">
        <f ca="1">IF(C31="","",一覧表!AD32)</f>
        <v/>
      </c>
      <c r="K31" t="str">
        <f ca="1">IF(C31="","",VLOOKUP(一覧表!C32,一覧表!A:B,2,0)*10000+一覧表!D32)</f>
        <v/>
      </c>
      <c r="L31" t="str">
        <f ca="1">IF(C31="","",一覧表!E32)</f>
        <v/>
      </c>
      <c r="M31" t="str">
        <f ca="1">IF(C31="","",VLOOKUP("共通"&amp;一覧表!C32&amp;"子4X100mR",競技csv!A:O,MATCH("競技コード",競技csv!$1:$1,0),0))</f>
        <v/>
      </c>
      <c r="N31" t="str">
        <f ca="1">IF(C31="","",IF(一覧表!T32="","",一覧表!T32&amp;".")&amp;IF(一覧表!U32="","",TEXT(一覧表!U32,"00")&amp;".")&amp;IF(一覧表!V32="","",TEXT(一覧表!V32,"00")))</f>
        <v/>
      </c>
      <c r="O31" t="str">
        <f t="shared" ca="1" si="3"/>
        <v/>
      </c>
      <c r="P31" t="str">
        <f t="shared" ca="1" si="4"/>
        <v/>
      </c>
    </row>
    <row r="32" spans="1:16" x14ac:dyDescent="0.45">
      <c r="A32">
        <f t="shared" ca="1" si="0"/>
        <v>0</v>
      </c>
      <c r="B32" t="str">
        <f ca="1">IF(C32="","",VLOOKUP(一覧表!C33,一覧表!A:B,2,0)*10000+VLOOKUP(一覧表!S33,一覧表!A:B,2,0)+C32)</f>
        <v/>
      </c>
      <c r="C32" t="str">
        <f ca="1">IF(一覧表!S33="","",VLOOKUP(VLOOKUP(一覧表!D33,INDIRECT(一覧表!C33&amp;"選手データ貼り付け!A:O"),MATCH("所属",INDIRECT(一覧表!C33&amp;"選手データ貼り付け!1:1"),0),0)&amp;"中",所属csv!$A:$H,MATCH("所属コード",所属csv!$1:$1,0),0))</f>
        <v/>
      </c>
      <c r="D32" t="str">
        <f ca="1">IF(C32="","",IF(COUNTIF(一覧表!W:W,一覧表!C33&amp;"Ｂ")=0,VLOOKUP(一覧表!D33,INDIRECT(一覧表!C33&amp;"選手データ貼り付け!A:O"),MATCH("所属",INDIRECT(一覧表!C33&amp;"選手データ貼り付け!1:1"),0),0)&amp;"中",VLOOKUP(一覧表!D33,INDIRECT(一覧表!C33&amp;"選手データ貼り付け!A:O"),MATCH("所属",INDIRECT(一覧表!C33&amp;"選手データ貼り付け!1:1"),0),0)&amp;"中"&amp;一覧表!S33))</f>
        <v/>
      </c>
      <c r="F32" t="str">
        <f t="shared" ca="1" si="1"/>
        <v/>
      </c>
      <c r="I32" t="str">
        <f t="shared" ca="1" si="2"/>
        <v/>
      </c>
      <c r="J32" t="str">
        <f ca="1">IF(C32="","",一覧表!AD33)</f>
        <v/>
      </c>
      <c r="K32" t="str">
        <f ca="1">IF(C32="","",VLOOKUP(一覧表!C33,一覧表!A:B,2,0)*10000+一覧表!D33)</f>
        <v/>
      </c>
      <c r="L32" t="str">
        <f ca="1">IF(C32="","",一覧表!E33)</f>
        <v/>
      </c>
      <c r="M32" t="str">
        <f ca="1">IF(C32="","",VLOOKUP("共通"&amp;一覧表!C33&amp;"子4X100mR",競技csv!A:O,MATCH("競技コード",競技csv!$1:$1,0),0))</f>
        <v/>
      </c>
      <c r="N32" t="str">
        <f ca="1">IF(C32="","",IF(一覧表!T33="","",一覧表!T33&amp;".")&amp;IF(一覧表!U33="","",TEXT(一覧表!U33,"00")&amp;".")&amp;IF(一覧表!V33="","",TEXT(一覧表!V33,"00")))</f>
        <v/>
      </c>
      <c r="O32" t="str">
        <f t="shared" ca="1" si="3"/>
        <v/>
      </c>
      <c r="P32" t="str">
        <f t="shared" ca="1" si="4"/>
        <v/>
      </c>
    </row>
    <row r="33" spans="1:16" x14ac:dyDescent="0.45">
      <c r="A33">
        <f t="shared" ca="1" si="0"/>
        <v>0</v>
      </c>
      <c r="B33" t="str">
        <f ca="1">IF(C33="","",VLOOKUP(一覧表!C34,一覧表!A:B,2,0)*10000+VLOOKUP(一覧表!S34,一覧表!A:B,2,0)+C33)</f>
        <v/>
      </c>
      <c r="C33" t="str">
        <f ca="1">IF(一覧表!S34="","",VLOOKUP(VLOOKUP(一覧表!D34,INDIRECT(一覧表!C34&amp;"選手データ貼り付け!A:O"),MATCH("所属",INDIRECT(一覧表!C34&amp;"選手データ貼り付け!1:1"),0),0)&amp;"中",所属csv!$A:$H,MATCH("所属コード",所属csv!$1:$1,0),0))</f>
        <v/>
      </c>
      <c r="D33" t="str">
        <f ca="1">IF(C33="","",IF(COUNTIF(一覧表!W:W,一覧表!C34&amp;"Ｂ")=0,VLOOKUP(一覧表!D34,INDIRECT(一覧表!C34&amp;"選手データ貼り付け!A:O"),MATCH("所属",INDIRECT(一覧表!C34&amp;"選手データ貼り付け!1:1"),0),0)&amp;"中",VLOOKUP(一覧表!D34,INDIRECT(一覧表!C34&amp;"選手データ貼り付け!A:O"),MATCH("所属",INDIRECT(一覧表!C34&amp;"選手データ貼り付け!1:1"),0),0)&amp;"中"&amp;一覧表!S34))</f>
        <v/>
      </c>
      <c r="F33" t="str">
        <f t="shared" ca="1" si="1"/>
        <v/>
      </c>
      <c r="I33" t="str">
        <f t="shared" ca="1" si="2"/>
        <v/>
      </c>
      <c r="J33" t="str">
        <f ca="1">IF(C33="","",一覧表!AD34)</f>
        <v/>
      </c>
      <c r="K33" t="str">
        <f ca="1">IF(C33="","",VLOOKUP(一覧表!C34,一覧表!A:B,2,0)*10000+一覧表!D34)</f>
        <v/>
      </c>
      <c r="L33" t="str">
        <f ca="1">IF(C33="","",一覧表!E34)</f>
        <v/>
      </c>
      <c r="M33" t="str">
        <f ca="1">IF(C33="","",VLOOKUP("共通"&amp;一覧表!C34&amp;"子4X100mR",競技csv!A:O,MATCH("競技コード",競技csv!$1:$1,0),0))</f>
        <v/>
      </c>
      <c r="N33" t="str">
        <f ca="1">IF(C33="","",IF(一覧表!T34="","",一覧表!T34&amp;".")&amp;IF(一覧表!U34="","",TEXT(一覧表!U34,"00")&amp;".")&amp;IF(一覧表!V34="","",TEXT(一覧表!V34,"00")))</f>
        <v/>
      </c>
      <c r="O33" t="str">
        <f t="shared" ca="1" si="3"/>
        <v/>
      </c>
      <c r="P33" t="str">
        <f t="shared" ca="1" si="4"/>
        <v/>
      </c>
    </row>
    <row r="34" spans="1:16" x14ac:dyDescent="0.45">
      <c r="A34">
        <f t="shared" ca="1" si="0"/>
        <v>0</v>
      </c>
      <c r="B34" t="str">
        <f ca="1">IF(C34="","",VLOOKUP(一覧表!C35,一覧表!A:B,2,0)*10000+VLOOKUP(一覧表!S35,一覧表!A:B,2,0)+C34)</f>
        <v/>
      </c>
      <c r="C34" t="str">
        <f ca="1">IF(一覧表!S35="","",VLOOKUP(VLOOKUP(一覧表!D35,INDIRECT(一覧表!C35&amp;"選手データ貼り付け!A:O"),MATCH("所属",INDIRECT(一覧表!C35&amp;"選手データ貼り付け!1:1"),0),0)&amp;"中",所属csv!$A:$H,MATCH("所属コード",所属csv!$1:$1,0),0))</f>
        <v/>
      </c>
      <c r="D34" t="str">
        <f ca="1">IF(C34="","",IF(COUNTIF(一覧表!W:W,一覧表!C35&amp;"Ｂ")=0,VLOOKUP(一覧表!D35,INDIRECT(一覧表!C35&amp;"選手データ貼り付け!A:O"),MATCH("所属",INDIRECT(一覧表!C35&amp;"選手データ貼り付け!1:1"),0),0)&amp;"中",VLOOKUP(一覧表!D35,INDIRECT(一覧表!C35&amp;"選手データ貼り付け!A:O"),MATCH("所属",INDIRECT(一覧表!C35&amp;"選手データ貼り付け!1:1"),0),0)&amp;"中"&amp;一覧表!S35))</f>
        <v/>
      </c>
      <c r="F34" t="str">
        <f t="shared" ca="1" si="1"/>
        <v/>
      </c>
      <c r="I34" t="str">
        <f t="shared" ca="1" si="2"/>
        <v/>
      </c>
      <c r="J34" t="str">
        <f ca="1">IF(C34="","",一覧表!AD35)</f>
        <v/>
      </c>
      <c r="K34" t="str">
        <f ca="1">IF(C34="","",VLOOKUP(一覧表!C35,一覧表!A:B,2,0)*10000+一覧表!D35)</f>
        <v/>
      </c>
      <c r="L34" t="str">
        <f ca="1">IF(C34="","",一覧表!E35)</f>
        <v/>
      </c>
      <c r="M34" t="str">
        <f ca="1">IF(C34="","",VLOOKUP("共通"&amp;一覧表!C35&amp;"子4X100mR",競技csv!A:O,MATCH("競技コード",競技csv!$1:$1,0),0))</f>
        <v/>
      </c>
      <c r="N34" t="str">
        <f ca="1">IF(C34="","",IF(一覧表!T35="","",一覧表!T35&amp;".")&amp;IF(一覧表!U35="","",TEXT(一覧表!U35,"00")&amp;".")&amp;IF(一覧表!V35="","",TEXT(一覧表!V35,"00")))</f>
        <v/>
      </c>
      <c r="O34" t="str">
        <f t="shared" ca="1" si="3"/>
        <v/>
      </c>
      <c r="P34" t="str">
        <f t="shared" ca="1" si="4"/>
        <v/>
      </c>
    </row>
    <row r="35" spans="1:16" x14ac:dyDescent="0.45">
      <c r="A35">
        <f t="shared" ca="1" si="0"/>
        <v>0</v>
      </c>
      <c r="B35" t="str">
        <f ca="1">IF(C35="","",VLOOKUP(一覧表!C36,一覧表!A:B,2,0)*10000+VLOOKUP(一覧表!S36,一覧表!A:B,2,0)+C35)</f>
        <v/>
      </c>
      <c r="C35" t="str">
        <f ca="1">IF(一覧表!S36="","",VLOOKUP(VLOOKUP(一覧表!D36,INDIRECT(一覧表!C36&amp;"選手データ貼り付け!A:O"),MATCH("所属",INDIRECT(一覧表!C36&amp;"選手データ貼り付け!1:1"),0),0)&amp;"中",所属csv!$A:$H,MATCH("所属コード",所属csv!$1:$1,0),0))</f>
        <v/>
      </c>
      <c r="D35" t="str">
        <f ca="1">IF(C35="","",IF(COUNTIF(一覧表!W:W,一覧表!C36&amp;"Ｂ")=0,VLOOKUP(一覧表!D36,INDIRECT(一覧表!C36&amp;"選手データ貼り付け!A:O"),MATCH("所属",INDIRECT(一覧表!C36&amp;"選手データ貼り付け!1:1"),0),0)&amp;"中",VLOOKUP(一覧表!D36,INDIRECT(一覧表!C36&amp;"選手データ貼り付け!A:O"),MATCH("所属",INDIRECT(一覧表!C36&amp;"選手データ貼り付け!1:1"),0),0)&amp;"中"&amp;一覧表!S36))</f>
        <v/>
      </c>
      <c r="F35" t="str">
        <f t="shared" ca="1" si="1"/>
        <v/>
      </c>
      <c r="I35" t="str">
        <f t="shared" ca="1" si="2"/>
        <v/>
      </c>
      <c r="J35" t="str">
        <f ca="1">IF(C35="","",一覧表!AD36)</f>
        <v/>
      </c>
      <c r="K35" t="str">
        <f ca="1">IF(C35="","",VLOOKUP(一覧表!C36,一覧表!A:B,2,0)*10000+一覧表!D36)</f>
        <v/>
      </c>
      <c r="L35" t="str">
        <f ca="1">IF(C35="","",一覧表!E36)</f>
        <v/>
      </c>
      <c r="M35" t="str">
        <f ca="1">IF(C35="","",VLOOKUP("共通"&amp;一覧表!C36&amp;"子4X100mR",競技csv!A:O,MATCH("競技コード",競技csv!$1:$1,0),0))</f>
        <v/>
      </c>
      <c r="N35" t="str">
        <f ca="1">IF(C35="","",IF(一覧表!T36="","",一覧表!T36&amp;".")&amp;IF(一覧表!U36="","",TEXT(一覧表!U36,"00")&amp;".")&amp;IF(一覧表!V36="","",TEXT(一覧表!V36,"00")))</f>
        <v/>
      </c>
      <c r="O35" t="str">
        <f t="shared" ca="1" si="3"/>
        <v/>
      </c>
      <c r="P35" t="str">
        <f t="shared" ca="1" si="4"/>
        <v/>
      </c>
    </row>
    <row r="36" spans="1:16" x14ac:dyDescent="0.45">
      <c r="A36">
        <f t="shared" ca="1" si="0"/>
        <v>0</v>
      </c>
      <c r="B36" t="str">
        <f ca="1">IF(C36="","",VLOOKUP(一覧表!C37,一覧表!A:B,2,0)*10000+VLOOKUP(一覧表!S37,一覧表!A:B,2,0)+C36)</f>
        <v/>
      </c>
      <c r="C36" t="str">
        <f ca="1">IF(一覧表!S37="","",VLOOKUP(VLOOKUP(一覧表!D37,INDIRECT(一覧表!C37&amp;"選手データ貼り付け!A:O"),MATCH("所属",INDIRECT(一覧表!C37&amp;"選手データ貼り付け!1:1"),0),0)&amp;"中",所属csv!$A:$H,MATCH("所属コード",所属csv!$1:$1,0),0))</f>
        <v/>
      </c>
      <c r="D36" t="str">
        <f ca="1">IF(C36="","",IF(COUNTIF(一覧表!W:W,一覧表!C37&amp;"Ｂ")=0,VLOOKUP(一覧表!D37,INDIRECT(一覧表!C37&amp;"選手データ貼り付け!A:O"),MATCH("所属",INDIRECT(一覧表!C37&amp;"選手データ貼り付け!1:1"),0),0)&amp;"中",VLOOKUP(一覧表!D37,INDIRECT(一覧表!C37&amp;"選手データ貼り付け!A:O"),MATCH("所属",INDIRECT(一覧表!C37&amp;"選手データ貼り付け!1:1"),0),0)&amp;"中"&amp;一覧表!S37))</f>
        <v/>
      </c>
      <c r="F36" t="str">
        <f t="shared" ca="1" si="1"/>
        <v/>
      </c>
      <c r="I36" t="str">
        <f t="shared" ca="1" si="2"/>
        <v/>
      </c>
      <c r="J36" t="str">
        <f ca="1">IF(C36="","",一覧表!AD37)</f>
        <v/>
      </c>
      <c r="K36" t="str">
        <f ca="1">IF(C36="","",VLOOKUP(一覧表!C37,一覧表!A:B,2,0)*10000+一覧表!D37)</f>
        <v/>
      </c>
      <c r="L36" t="str">
        <f ca="1">IF(C36="","",一覧表!E37)</f>
        <v/>
      </c>
      <c r="M36" t="str">
        <f ca="1">IF(C36="","",VLOOKUP("共通"&amp;一覧表!C37&amp;"子4X100mR",競技csv!A:O,MATCH("競技コード",競技csv!$1:$1,0),0))</f>
        <v/>
      </c>
      <c r="N36" t="str">
        <f ca="1">IF(C36="","",IF(一覧表!T37="","",一覧表!T37&amp;".")&amp;IF(一覧表!U37="","",TEXT(一覧表!U37,"00")&amp;".")&amp;IF(一覧表!V37="","",TEXT(一覧表!V37,"00")))</f>
        <v/>
      </c>
      <c r="O36" t="str">
        <f t="shared" ca="1" si="3"/>
        <v/>
      </c>
      <c r="P36" t="str">
        <f t="shared" ca="1" si="4"/>
        <v/>
      </c>
    </row>
    <row r="37" spans="1:16" x14ac:dyDescent="0.45">
      <c r="A37">
        <f t="shared" ca="1" si="0"/>
        <v>0</v>
      </c>
      <c r="B37" t="str">
        <f ca="1">IF(C37="","",VLOOKUP(一覧表!C38,一覧表!A:B,2,0)*10000+VLOOKUP(一覧表!S38,一覧表!A:B,2,0)+C37)</f>
        <v/>
      </c>
      <c r="C37" t="str">
        <f ca="1">IF(一覧表!S38="","",VLOOKUP(VLOOKUP(一覧表!D38,INDIRECT(一覧表!C38&amp;"選手データ貼り付け!A:O"),MATCH("所属",INDIRECT(一覧表!C38&amp;"選手データ貼り付け!1:1"),0),0)&amp;"中",所属csv!$A:$H,MATCH("所属コード",所属csv!$1:$1,0),0))</f>
        <v/>
      </c>
      <c r="D37" t="str">
        <f ca="1">IF(C37="","",IF(COUNTIF(一覧表!W:W,一覧表!C38&amp;"Ｂ")=0,VLOOKUP(一覧表!D38,INDIRECT(一覧表!C38&amp;"選手データ貼り付け!A:O"),MATCH("所属",INDIRECT(一覧表!C38&amp;"選手データ貼り付け!1:1"),0),0)&amp;"中",VLOOKUP(一覧表!D38,INDIRECT(一覧表!C38&amp;"選手データ貼り付け!A:O"),MATCH("所属",INDIRECT(一覧表!C38&amp;"選手データ貼り付け!1:1"),0),0)&amp;"中"&amp;一覧表!S38))</f>
        <v/>
      </c>
      <c r="F37" t="str">
        <f t="shared" ca="1" si="1"/>
        <v/>
      </c>
      <c r="I37" t="str">
        <f t="shared" ca="1" si="2"/>
        <v/>
      </c>
      <c r="J37" t="str">
        <f ca="1">IF(C37="","",一覧表!AD38)</f>
        <v/>
      </c>
      <c r="K37" t="str">
        <f ca="1">IF(C37="","",VLOOKUP(一覧表!C38,一覧表!A:B,2,0)*10000+一覧表!D38)</f>
        <v/>
      </c>
      <c r="L37" t="str">
        <f ca="1">IF(C37="","",一覧表!E38)</f>
        <v/>
      </c>
      <c r="M37" t="str">
        <f ca="1">IF(C37="","",VLOOKUP("共通"&amp;一覧表!C38&amp;"子4X100mR",競技csv!A:O,MATCH("競技コード",競技csv!$1:$1,0),0))</f>
        <v/>
      </c>
      <c r="N37" t="str">
        <f ca="1">IF(C37="","",IF(一覧表!T38="","",一覧表!T38&amp;".")&amp;IF(一覧表!U38="","",TEXT(一覧表!U38,"00")&amp;".")&amp;IF(一覧表!V38="","",TEXT(一覧表!V38,"00")))</f>
        <v/>
      </c>
      <c r="O37" t="str">
        <f t="shared" ca="1" si="3"/>
        <v/>
      </c>
      <c r="P37" t="str">
        <f t="shared" ca="1" si="4"/>
        <v/>
      </c>
    </row>
    <row r="38" spans="1:16" x14ac:dyDescent="0.45">
      <c r="A38">
        <f t="shared" ca="1" si="0"/>
        <v>0</v>
      </c>
      <c r="B38" t="str">
        <f ca="1">IF(C38="","",VLOOKUP(一覧表!C39,一覧表!A:B,2,0)*10000+VLOOKUP(一覧表!S39,一覧表!A:B,2,0)+C38)</f>
        <v/>
      </c>
      <c r="C38" t="str">
        <f ca="1">IF(一覧表!S39="","",VLOOKUP(VLOOKUP(一覧表!D39,INDIRECT(一覧表!C39&amp;"選手データ貼り付け!A:O"),MATCH("所属",INDIRECT(一覧表!C39&amp;"選手データ貼り付け!1:1"),0),0)&amp;"中",所属csv!$A:$H,MATCH("所属コード",所属csv!$1:$1,0),0))</f>
        <v/>
      </c>
      <c r="D38" t="str">
        <f ca="1">IF(C38="","",IF(COUNTIF(一覧表!W:W,一覧表!C39&amp;"Ｂ")=0,VLOOKUP(一覧表!D39,INDIRECT(一覧表!C39&amp;"選手データ貼り付け!A:O"),MATCH("所属",INDIRECT(一覧表!C39&amp;"選手データ貼り付け!1:1"),0),0)&amp;"中",VLOOKUP(一覧表!D39,INDIRECT(一覧表!C39&amp;"選手データ貼り付け!A:O"),MATCH("所属",INDIRECT(一覧表!C39&amp;"選手データ貼り付け!1:1"),0),0)&amp;"中"&amp;一覧表!S39))</f>
        <v/>
      </c>
      <c r="F38" t="str">
        <f t="shared" ca="1" si="1"/>
        <v/>
      </c>
      <c r="I38" t="str">
        <f t="shared" ca="1" si="2"/>
        <v/>
      </c>
      <c r="J38" t="str">
        <f ca="1">IF(C38="","",一覧表!AD39)</f>
        <v/>
      </c>
      <c r="K38" t="str">
        <f ca="1">IF(C38="","",VLOOKUP(一覧表!C39,一覧表!A:B,2,0)*10000+一覧表!D39)</f>
        <v/>
      </c>
      <c r="L38" t="str">
        <f ca="1">IF(C38="","",一覧表!E39)</f>
        <v/>
      </c>
      <c r="M38" t="str">
        <f ca="1">IF(C38="","",VLOOKUP("共通"&amp;一覧表!C39&amp;"子4X100mR",競技csv!A:O,MATCH("競技コード",競技csv!$1:$1,0),0))</f>
        <v/>
      </c>
      <c r="N38" t="str">
        <f ca="1">IF(C38="","",IF(一覧表!T39="","",一覧表!T39&amp;".")&amp;IF(一覧表!U39="","",TEXT(一覧表!U39,"00")&amp;".")&amp;IF(一覧表!V39="","",TEXT(一覧表!V39,"00")))</f>
        <v/>
      </c>
      <c r="O38" t="str">
        <f t="shared" ca="1" si="3"/>
        <v/>
      </c>
      <c r="P38" t="str">
        <f t="shared" ca="1" si="4"/>
        <v/>
      </c>
    </row>
    <row r="39" spans="1:16" x14ac:dyDescent="0.45">
      <c r="A39">
        <f t="shared" ca="1" si="0"/>
        <v>0</v>
      </c>
      <c r="B39" t="str">
        <f ca="1">IF(C39="","",VLOOKUP(一覧表!C40,一覧表!A:B,2,0)*10000+VLOOKUP(一覧表!S40,一覧表!A:B,2,0)+C39)</f>
        <v/>
      </c>
      <c r="C39" t="str">
        <f ca="1">IF(一覧表!S40="","",VLOOKUP(VLOOKUP(一覧表!D40,INDIRECT(一覧表!C40&amp;"選手データ貼り付け!A:O"),MATCH("所属",INDIRECT(一覧表!C40&amp;"選手データ貼り付け!1:1"),0),0)&amp;"中",所属csv!$A:$H,MATCH("所属コード",所属csv!$1:$1,0),0))</f>
        <v/>
      </c>
      <c r="D39" t="str">
        <f ca="1">IF(C39="","",IF(COUNTIF(一覧表!W:W,一覧表!C40&amp;"Ｂ")=0,VLOOKUP(一覧表!D40,INDIRECT(一覧表!C40&amp;"選手データ貼り付け!A:O"),MATCH("所属",INDIRECT(一覧表!C40&amp;"選手データ貼り付け!1:1"),0),0)&amp;"中",VLOOKUP(一覧表!D40,INDIRECT(一覧表!C40&amp;"選手データ貼り付け!A:O"),MATCH("所属",INDIRECT(一覧表!C40&amp;"選手データ貼り付け!1:1"),0),0)&amp;"中"&amp;一覧表!S40))</f>
        <v/>
      </c>
      <c r="F39" t="str">
        <f t="shared" ca="1" si="1"/>
        <v/>
      </c>
      <c r="I39" t="str">
        <f t="shared" ca="1" si="2"/>
        <v/>
      </c>
      <c r="J39" t="str">
        <f ca="1">IF(C39="","",一覧表!AD40)</f>
        <v/>
      </c>
      <c r="K39" t="str">
        <f ca="1">IF(C39="","",VLOOKUP(一覧表!C40,一覧表!A:B,2,0)*10000+一覧表!D40)</f>
        <v/>
      </c>
      <c r="L39" t="str">
        <f ca="1">IF(C39="","",一覧表!E40)</f>
        <v/>
      </c>
      <c r="M39" t="str">
        <f ca="1">IF(C39="","",VLOOKUP("共通"&amp;一覧表!C40&amp;"子4X100mR",競技csv!A:O,MATCH("競技コード",競技csv!$1:$1,0),0))</f>
        <v/>
      </c>
      <c r="N39" t="str">
        <f ca="1">IF(C39="","",IF(一覧表!T40="","",一覧表!T40&amp;".")&amp;IF(一覧表!U40="","",TEXT(一覧表!U40,"00")&amp;".")&amp;IF(一覧表!V40="","",TEXT(一覧表!V40,"00")))</f>
        <v/>
      </c>
      <c r="O39" t="str">
        <f t="shared" ca="1" si="3"/>
        <v/>
      </c>
      <c r="P39" t="str">
        <f t="shared" ca="1" si="4"/>
        <v/>
      </c>
    </row>
    <row r="40" spans="1:16" x14ac:dyDescent="0.45">
      <c r="A40">
        <f t="shared" ca="1" si="0"/>
        <v>0</v>
      </c>
      <c r="B40" t="str">
        <f ca="1">IF(C40="","",VLOOKUP(一覧表!C41,一覧表!A:B,2,0)*10000+VLOOKUP(一覧表!S41,一覧表!A:B,2,0)+C40)</f>
        <v/>
      </c>
      <c r="C40" t="str">
        <f ca="1">IF(一覧表!S41="","",VLOOKUP(VLOOKUP(一覧表!D41,INDIRECT(一覧表!C41&amp;"選手データ貼り付け!A:O"),MATCH("所属",INDIRECT(一覧表!C41&amp;"選手データ貼り付け!1:1"),0),0)&amp;"中",所属csv!$A:$H,MATCH("所属コード",所属csv!$1:$1,0),0))</f>
        <v/>
      </c>
      <c r="D40" t="str">
        <f ca="1">IF(C40="","",IF(COUNTIF(一覧表!W:W,一覧表!C41&amp;"Ｂ")=0,VLOOKUP(一覧表!D41,INDIRECT(一覧表!C41&amp;"選手データ貼り付け!A:O"),MATCH("所属",INDIRECT(一覧表!C41&amp;"選手データ貼り付け!1:1"),0),0)&amp;"中",VLOOKUP(一覧表!D41,INDIRECT(一覧表!C41&amp;"選手データ貼り付け!A:O"),MATCH("所属",INDIRECT(一覧表!C41&amp;"選手データ貼り付け!1:1"),0),0)&amp;"中"&amp;一覧表!S41))</f>
        <v/>
      </c>
      <c r="F40" t="str">
        <f t="shared" ca="1" si="1"/>
        <v/>
      </c>
      <c r="I40" t="str">
        <f t="shared" ca="1" si="2"/>
        <v/>
      </c>
      <c r="J40" t="str">
        <f ca="1">IF(C40="","",一覧表!AD41)</f>
        <v/>
      </c>
      <c r="K40" t="str">
        <f ca="1">IF(C40="","",VLOOKUP(一覧表!C41,一覧表!A:B,2,0)*10000+一覧表!D41)</f>
        <v/>
      </c>
      <c r="L40" t="str">
        <f ca="1">IF(C40="","",一覧表!E41)</f>
        <v/>
      </c>
      <c r="M40" t="str">
        <f ca="1">IF(C40="","",VLOOKUP("共通"&amp;一覧表!C41&amp;"子4X100mR",競技csv!A:O,MATCH("競技コード",競技csv!$1:$1,0),0))</f>
        <v/>
      </c>
      <c r="N40" t="str">
        <f ca="1">IF(C40="","",IF(一覧表!T41="","",一覧表!T41&amp;".")&amp;IF(一覧表!U41="","",TEXT(一覧表!U41,"00")&amp;".")&amp;IF(一覧表!V41="","",TEXT(一覧表!V41,"00")))</f>
        <v/>
      </c>
      <c r="O40" t="str">
        <f t="shared" ca="1" si="3"/>
        <v/>
      </c>
      <c r="P40" t="str">
        <f t="shared" ca="1" si="4"/>
        <v/>
      </c>
    </row>
    <row r="41" spans="1:16" x14ac:dyDescent="0.45">
      <c r="A41">
        <f t="shared" ca="1" si="0"/>
        <v>0</v>
      </c>
      <c r="B41" t="str">
        <f ca="1">IF(C41="","",VLOOKUP(一覧表!C42,一覧表!A:B,2,0)*10000+VLOOKUP(一覧表!S42,一覧表!A:B,2,0)+C41)</f>
        <v/>
      </c>
      <c r="C41" t="str">
        <f ca="1">IF(一覧表!S42="","",VLOOKUP(VLOOKUP(一覧表!D42,INDIRECT(一覧表!C42&amp;"選手データ貼り付け!A:O"),MATCH("所属",INDIRECT(一覧表!C42&amp;"選手データ貼り付け!1:1"),0),0)&amp;"中",所属csv!$A:$H,MATCH("所属コード",所属csv!$1:$1,0),0))</f>
        <v/>
      </c>
      <c r="D41" t="str">
        <f ca="1">IF(C41="","",IF(COUNTIF(一覧表!W:W,一覧表!C42&amp;"Ｂ")=0,VLOOKUP(一覧表!D42,INDIRECT(一覧表!C42&amp;"選手データ貼り付け!A:O"),MATCH("所属",INDIRECT(一覧表!C42&amp;"選手データ貼り付け!1:1"),0),0)&amp;"中",VLOOKUP(一覧表!D42,INDIRECT(一覧表!C42&amp;"選手データ貼り付け!A:O"),MATCH("所属",INDIRECT(一覧表!C42&amp;"選手データ貼り付け!1:1"),0),0)&amp;"中"&amp;一覧表!S42))</f>
        <v/>
      </c>
      <c r="F41" t="str">
        <f t="shared" ca="1" si="1"/>
        <v/>
      </c>
      <c r="I41" t="str">
        <f t="shared" ca="1" si="2"/>
        <v/>
      </c>
      <c r="J41" t="str">
        <f ca="1">IF(C41="","",一覧表!AD42)</f>
        <v/>
      </c>
      <c r="K41" t="str">
        <f ca="1">IF(C41="","",VLOOKUP(一覧表!C42,一覧表!A:B,2,0)*10000+一覧表!D42)</f>
        <v/>
      </c>
      <c r="L41" t="str">
        <f ca="1">IF(C41="","",一覧表!E42)</f>
        <v/>
      </c>
      <c r="M41" t="str">
        <f ca="1">IF(C41="","",VLOOKUP("共通"&amp;一覧表!C42&amp;"子4X100mR",競技csv!A:O,MATCH("競技コード",競技csv!$1:$1,0),0))</f>
        <v/>
      </c>
      <c r="N41" t="str">
        <f ca="1">IF(C41="","",IF(一覧表!T42="","",一覧表!T42&amp;".")&amp;IF(一覧表!U42="","",TEXT(一覧表!U42,"00")&amp;".")&amp;IF(一覧表!V42="","",TEXT(一覧表!V42,"00")))</f>
        <v/>
      </c>
      <c r="O41" t="str">
        <f t="shared" ca="1" si="3"/>
        <v/>
      </c>
      <c r="P41" t="str">
        <f t="shared" ca="1" si="4"/>
        <v/>
      </c>
    </row>
    <row r="42" spans="1:16" x14ac:dyDescent="0.45">
      <c r="A42">
        <f t="shared" ca="1" si="0"/>
        <v>0</v>
      </c>
      <c r="B42" t="str">
        <f ca="1">IF(C42="","",VLOOKUP(一覧表!C43,一覧表!A:B,2,0)*10000+VLOOKUP(一覧表!S43,一覧表!A:B,2,0)+C42)</f>
        <v/>
      </c>
      <c r="C42" t="str">
        <f ca="1">IF(一覧表!S43="","",VLOOKUP(VLOOKUP(一覧表!D43,INDIRECT(一覧表!C43&amp;"選手データ貼り付け!A:O"),MATCH("所属",INDIRECT(一覧表!C43&amp;"選手データ貼り付け!1:1"),0),0)&amp;"中",所属csv!$A:$H,MATCH("所属コード",所属csv!$1:$1,0),0))</f>
        <v/>
      </c>
      <c r="D42" t="str">
        <f ca="1">IF(C42="","",IF(COUNTIF(一覧表!W:W,一覧表!C43&amp;"Ｂ")=0,VLOOKUP(一覧表!D43,INDIRECT(一覧表!C43&amp;"選手データ貼り付け!A:O"),MATCH("所属",INDIRECT(一覧表!C43&amp;"選手データ貼り付け!1:1"),0),0)&amp;"中",VLOOKUP(一覧表!D43,INDIRECT(一覧表!C43&amp;"選手データ貼り付け!A:O"),MATCH("所属",INDIRECT(一覧表!C43&amp;"選手データ貼り付け!1:1"),0),0)&amp;"中"&amp;一覧表!S43))</f>
        <v/>
      </c>
      <c r="F42" t="str">
        <f t="shared" ca="1" si="1"/>
        <v/>
      </c>
      <c r="I42" t="str">
        <f t="shared" ca="1" si="2"/>
        <v/>
      </c>
      <c r="J42" t="str">
        <f ca="1">IF(C42="","",一覧表!AD43)</f>
        <v/>
      </c>
      <c r="K42" t="str">
        <f ca="1">IF(C42="","",VLOOKUP(一覧表!C43,一覧表!A:B,2,0)*10000+一覧表!D43)</f>
        <v/>
      </c>
      <c r="L42" t="str">
        <f ca="1">IF(C42="","",一覧表!E43)</f>
        <v/>
      </c>
      <c r="M42" t="str">
        <f ca="1">IF(C42="","",VLOOKUP("共通"&amp;一覧表!C43&amp;"子4X100mR",競技csv!A:O,MATCH("競技コード",競技csv!$1:$1,0),0))</f>
        <v/>
      </c>
      <c r="N42" t="str">
        <f ca="1">IF(C42="","",IF(一覧表!T43="","",一覧表!T43&amp;".")&amp;IF(一覧表!U43="","",TEXT(一覧表!U43,"00")&amp;".")&amp;IF(一覧表!V43="","",TEXT(一覧表!V43,"00")))</f>
        <v/>
      </c>
      <c r="O42" t="str">
        <f t="shared" ca="1" si="3"/>
        <v/>
      </c>
      <c r="P42" t="str">
        <f t="shared" ca="1" si="4"/>
        <v/>
      </c>
    </row>
    <row r="43" spans="1:16" x14ac:dyDescent="0.45">
      <c r="A43">
        <f t="shared" ca="1" si="0"/>
        <v>0</v>
      </c>
      <c r="B43" t="str">
        <f ca="1">IF(C43="","",VLOOKUP(一覧表!C44,一覧表!A:B,2,0)*10000+VLOOKUP(一覧表!S44,一覧表!A:B,2,0)+C43)</f>
        <v/>
      </c>
      <c r="C43" t="str">
        <f ca="1">IF(一覧表!S44="","",VLOOKUP(VLOOKUP(一覧表!D44,INDIRECT(一覧表!C44&amp;"選手データ貼り付け!A:O"),MATCH("所属",INDIRECT(一覧表!C44&amp;"選手データ貼り付け!1:1"),0),0)&amp;"中",所属csv!$A:$H,MATCH("所属コード",所属csv!$1:$1,0),0))</f>
        <v/>
      </c>
      <c r="D43" t="str">
        <f ca="1">IF(C43="","",IF(COUNTIF(一覧表!W:W,一覧表!C44&amp;"Ｂ")=0,VLOOKUP(一覧表!D44,INDIRECT(一覧表!C44&amp;"選手データ貼り付け!A:O"),MATCH("所属",INDIRECT(一覧表!C44&amp;"選手データ貼り付け!1:1"),0),0)&amp;"中",VLOOKUP(一覧表!D44,INDIRECT(一覧表!C44&amp;"選手データ貼り付け!A:O"),MATCH("所属",INDIRECT(一覧表!C44&amp;"選手データ貼り付け!1:1"),0),0)&amp;"中"&amp;一覧表!S44))</f>
        <v/>
      </c>
      <c r="F43" t="str">
        <f t="shared" ca="1" si="1"/>
        <v/>
      </c>
      <c r="I43" t="str">
        <f t="shared" ca="1" si="2"/>
        <v/>
      </c>
      <c r="J43" t="str">
        <f ca="1">IF(C43="","",一覧表!AD44)</f>
        <v/>
      </c>
      <c r="K43" t="str">
        <f ca="1">IF(C43="","",VLOOKUP(一覧表!C44,一覧表!A:B,2,0)*10000+一覧表!D44)</f>
        <v/>
      </c>
      <c r="L43" t="str">
        <f ca="1">IF(C43="","",一覧表!E44)</f>
        <v/>
      </c>
      <c r="M43" t="str">
        <f ca="1">IF(C43="","",VLOOKUP("共通"&amp;一覧表!C44&amp;"子4X100mR",競技csv!A:O,MATCH("競技コード",競技csv!$1:$1,0),0))</f>
        <v/>
      </c>
      <c r="N43" t="str">
        <f ca="1">IF(C43="","",IF(一覧表!T44="","",一覧表!T44&amp;".")&amp;IF(一覧表!U44="","",TEXT(一覧表!U44,"00")&amp;".")&amp;IF(一覧表!V44="","",TEXT(一覧表!V44,"00")))</f>
        <v/>
      </c>
      <c r="O43" t="str">
        <f t="shared" ca="1" si="3"/>
        <v/>
      </c>
      <c r="P43" t="str">
        <f t="shared" ca="1" si="4"/>
        <v/>
      </c>
    </row>
    <row r="44" spans="1:16" x14ac:dyDescent="0.45">
      <c r="A44">
        <f t="shared" ca="1" si="0"/>
        <v>0</v>
      </c>
      <c r="B44" t="str">
        <f ca="1">IF(C44="","",VLOOKUP(一覧表!C45,一覧表!A:B,2,0)*10000+VLOOKUP(一覧表!S45,一覧表!A:B,2,0)+C44)</f>
        <v/>
      </c>
      <c r="C44" t="str">
        <f ca="1">IF(一覧表!S45="","",VLOOKUP(VLOOKUP(一覧表!D45,INDIRECT(一覧表!C45&amp;"選手データ貼り付け!A:O"),MATCH("所属",INDIRECT(一覧表!C45&amp;"選手データ貼り付け!1:1"),0),0)&amp;"中",所属csv!$A:$H,MATCH("所属コード",所属csv!$1:$1,0),0))</f>
        <v/>
      </c>
      <c r="D44" t="str">
        <f ca="1">IF(C44="","",IF(COUNTIF(一覧表!W:W,一覧表!C45&amp;"Ｂ")=0,VLOOKUP(一覧表!D45,INDIRECT(一覧表!C45&amp;"選手データ貼り付け!A:O"),MATCH("所属",INDIRECT(一覧表!C45&amp;"選手データ貼り付け!1:1"),0),0)&amp;"中",VLOOKUP(一覧表!D45,INDIRECT(一覧表!C45&amp;"選手データ貼り付け!A:O"),MATCH("所属",INDIRECT(一覧表!C45&amp;"選手データ貼り付け!1:1"),0),0)&amp;"中"&amp;一覧表!S45))</f>
        <v/>
      </c>
      <c r="F44" t="str">
        <f t="shared" ca="1" si="1"/>
        <v/>
      </c>
      <c r="I44" t="str">
        <f t="shared" ca="1" si="2"/>
        <v/>
      </c>
      <c r="J44" t="str">
        <f ca="1">IF(C44="","",一覧表!AD45)</f>
        <v/>
      </c>
      <c r="K44" t="str">
        <f ca="1">IF(C44="","",VLOOKUP(一覧表!C45,一覧表!A:B,2,0)*10000+一覧表!D45)</f>
        <v/>
      </c>
      <c r="L44" t="str">
        <f ca="1">IF(C44="","",一覧表!E45)</f>
        <v/>
      </c>
      <c r="M44" t="str">
        <f ca="1">IF(C44="","",VLOOKUP("共通"&amp;一覧表!C45&amp;"子4X100mR",競技csv!A:O,MATCH("競技コード",競技csv!$1:$1,0),0))</f>
        <v/>
      </c>
      <c r="N44" t="str">
        <f ca="1">IF(C44="","",IF(一覧表!T45="","",一覧表!T45&amp;".")&amp;IF(一覧表!U45="","",TEXT(一覧表!U45,"00")&amp;".")&amp;IF(一覧表!V45="","",TEXT(一覧表!V45,"00")))</f>
        <v/>
      </c>
      <c r="O44" t="str">
        <f t="shared" ca="1" si="3"/>
        <v/>
      </c>
      <c r="P44" t="str">
        <f t="shared" ca="1" si="4"/>
        <v/>
      </c>
    </row>
    <row r="45" spans="1:16" x14ac:dyDescent="0.45">
      <c r="A45">
        <f t="shared" ca="1" si="0"/>
        <v>0</v>
      </c>
      <c r="B45" t="str">
        <f ca="1">IF(C45="","",VLOOKUP(一覧表!C46,一覧表!A:B,2,0)*10000+VLOOKUP(一覧表!S46,一覧表!A:B,2,0)+C45)</f>
        <v/>
      </c>
      <c r="C45" t="str">
        <f ca="1">IF(一覧表!S46="","",VLOOKUP(VLOOKUP(一覧表!D46,INDIRECT(一覧表!C46&amp;"選手データ貼り付け!A:O"),MATCH("所属",INDIRECT(一覧表!C46&amp;"選手データ貼り付け!1:1"),0),0)&amp;"中",所属csv!$A:$H,MATCH("所属コード",所属csv!$1:$1,0),0))</f>
        <v/>
      </c>
      <c r="D45" t="str">
        <f ca="1">IF(C45="","",IF(COUNTIF(一覧表!W:W,一覧表!C46&amp;"Ｂ")=0,VLOOKUP(一覧表!D46,INDIRECT(一覧表!C46&amp;"選手データ貼り付け!A:O"),MATCH("所属",INDIRECT(一覧表!C46&amp;"選手データ貼り付け!1:1"),0),0)&amp;"中",VLOOKUP(一覧表!D46,INDIRECT(一覧表!C46&amp;"選手データ貼り付け!A:O"),MATCH("所属",INDIRECT(一覧表!C46&amp;"選手データ貼り付け!1:1"),0),0)&amp;"中"&amp;一覧表!S46))</f>
        <v/>
      </c>
      <c r="F45" t="str">
        <f t="shared" ca="1" si="1"/>
        <v/>
      </c>
      <c r="I45" t="str">
        <f t="shared" ca="1" si="2"/>
        <v/>
      </c>
      <c r="J45" t="str">
        <f ca="1">IF(C45="","",一覧表!AD46)</f>
        <v/>
      </c>
      <c r="K45" t="str">
        <f ca="1">IF(C45="","",VLOOKUP(一覧表!C46,一覧表!A:B,2,0)*10000+一覧表!D46)</f>
        <v/>
      </c>
      <c r="L45" t="str">
        <f ca="1">IF(C45="","",一覧表!E46)</f>
        <v/>
      </c>
      <c r="M45" t="str">
        <f ca="1">IF(C45="","",VLOOKUP("共通"&amp;一覧表!C46&amp;"子4X100mR",競技csv!A:O,MATCH("競技コード",競技csv!$1:$1,0),0))</f>
        <v/>
      </c>
      <c r="N45" t="str">
        <f ca="1">IF(C45="","",IF(一覧表!T46="","",一覧表!T46&amp;".")&amp;IF(一覧表!U46="","",TEXT(一覧表!U46,"00")&amp;".")&amp;IF(一覧表!V46="","",TEXT(一覧表!V46,"00")))</f>
        <v/>
      </c>
      <c r="O45" t="str">
        <f t="shared" ca="1" si="3"/>
        <v/>
      </c>
      <c r="P45" t="str">
        <f t="shared" ca="1" si="4"/>
        <v/>
      </c>
    </row>
    <row r="46" spans="1:16" x14ac:dyDescent="0.45">
      <c r="A46">
        <f t="shared" ca="1" si="0"/>
        <v>0</v>
      </c>
      <c r="B46" t="str">
        <f ca="1">IF(C46="","",VLOOKUP(一覧表!C47,一覧表!A:B,2,0)*10000+VLOOKUP(一覧表!S47,一覧表!A:B,2,0)+C46)</f>
        <v/>
      </c>
      <c r="C46" t="str">
        <f ca="1">IF(一覧表!S47="","",VLOOKUP(VLOOKUP(一覧表!D47,INDIRECT(一覧表!C47&amp;"選手データ貼り付け!A:O"),MATCH("所属",INDIRECT(一覧表!C47&amp;"選手データ貼り付け!1:1"),0),0)&amp;"中",所属csv!$A:$H,MATCH("所属コード",所属csv!$1:$1,0),0))</f>
        <v/>
      </c>
      <c r="D46" t="str">
        <f ca="1">IF(C46="","",IF(COUNTIF(一覧表!W:W,一覧表!C47&amp;"Ｂ")=0,VLOOKUP(一覧表!D47,INDIRECT(一覧表!C47&amp;"選手データ貼り付け!A:O"),MATCH("所属",INDIRECT(一覧表!C47&amp;"選手データ貼り付け!1:1"),0),0)&amp;"中",VLOOKUP(一覧表!D47,INDIRECT(一覧表!C47&amp;"選手データ貼り付け!A:O"),MATCH("所属",INDIRECT(一覧表!C47&amp;"選手データ貼り付け!1:1"),0),0)&amp;"中"&amp;一覧表!S47))</f>
        <v/>
      </c>
      <c r="F46" t="str">
        <f t="shared" ca="1" si="1"/>
        <v/>
      </c>
      <c r="I46" t="str">
        <f t="shared" ca="1" si="2"/>
        <v/>
      </c>
      <c r="J46" t="str">
        <f ca="1">IF(C46="","",一覧表!AD47)</f>
        <v/>
      </c>
      <c r="K46" t="str">
        <f ca="1">IF(C46="","",VLOOKUP(一覧表!C47,一覧表!A:B,2,0)*10000+一覧表!D47)</f>
        <v/>
      </c>
      <c r="L46" t="str">
        <f ca="1">IF(C46="","",一覧表!E47)</f>
        <v/>
      </c>
      <c r="M46" t="str">
        <f ca="1">IF(C46="","",VLOOKUP("共通"&amp;一覧表!C47&amp;"子4X100mR",競技csv!A:O,MATCH("競技コード",競技csv!$1:$1,0),0))</f>
        <v/>
      </c>
      <c r="N46" t="str">
        <f ca="1">IF(C46="","",IF(一覧表!T47="","",一覧表!T47&amp;".")&amp;IF(一覧表!U47="","",TEXT(一覧表!U47,"00")&amp;".")&amp;IF(一覧表!V47="","",TEXT(一覧表!V47,"00")))</f>
        <v/>
      </c>
      <c r="O46" t="str">
        <f t="shared" ca="1" si="3"/>
        <v/>
      </c>
      <c r="P46" t="str">
        <f t="shared" ca="1" si="4"/>
        <v/>
      </c>
    </row>
    <row r="47" spans="1:16" x14ac:dyDescent="0.45">
      <c r="A47">
        <f t="shared" ca="1" si="0"/>
        <v>0</v>
      </c>
      <c r="B47" t="str">
        <f ca="1">IF(C47="","",VLOOKUP(一覧表!C48,一覧表!A:B,2,0)*10000+VLOOKUP(一覧表!S48,一覧表!A:B,2,0)+C47)</f>
        <v/>
      </c>
      <c r="C47" t="str">
        <f ca="1">IF(一覧表!S48="","",VLOOKUP(VLOOKUP(一覧表!D48,INDIRECT(一覧表!C48&amp;"選手データ貼り付け!A:O"),MATCH("所属",INDIRECT(一覧表!C48&amp;"選手データ貼り付け!1:1"),0),0)&amp;"中",所属csv!$A:$H,MATCH("所属コード",所属csv!$1:$1,0),0))</f>
        <v/>
      </c>
      <c r="D47" t="str">
        <f ca="1">IF(C47="","",IF(COUNTIF(一覧表!W:W,一覧表!C48&amp;"Ｂ")=0,VLOOKUP(一覧表!D48,INDIRECT(一覧表!C48&amp;"選手データ貼り付け!A:O"),MATCH("所属",INDIRECT(一覧表!C48&amp;"選手データ貼り付け!1:1"),0),0)&amp;"中",VLOOKUP(一覧表!D48,INDIRECT(一覧表!C48&amp;"選手データ貼り付け!A:O"),MATCH("所属",INDIRECT(一覧表!C48&amp;"選手データ貼り付け!1:1"),0),0)&amp;"中"&amp;一覧表!S48))</f>
        <v/>
      </c>
      <c r="F47" t="str">
        <f t="shared" ca="1" si="1"/>
        <v/>
      </c>
      <c r="I47" t="str">
        <f t="shared" ca="1" si="2"/>
        <v/>
      </c>
      <c r="J47" t="str">
        <f ca="1">IF(C47="","",一覧表!AD48)</f>
        <v/>
      </c>
      <c r="K47" t="str">
        <f ca="1">IF(C47="","",VLOOKUP(一覧表!C48,一覧表!A:B,2,0)*10000+一覧表!D48)</f>
        <v/>
      </c>
      <c r="L47" t="str">
        <f ca="1">IF(C47="","",一覧表!E48)</f>
        <v/>
      </c>
      <c r="M47" t="str">
        <f ca="1">IF(C47="","",VLOOKUP("共通"&amp;一覧表!C48&amp;"子4X100mR",競技csv!A:O,MATCH("競技コード",競技csv!$1:$1,0),0))</f>
        <v/>
      </c>
      <c r="N47" t="str">
        <f ca="1">IF(C47="","",IF(一覧表!T48="","",一覧表!T48&amp;".")&amp;IF(一覧表!U48="","",TEXT(一覧表!U48,"00")&amp;".")&amp;IF(一覧表!V48="","",TEXT(一覧表!V48,"00")))</f>
        <v/>
      </c>
      <c r="O47" t="str">
        <f t="shared" ca="1" si="3"/>
        <v/>
      </c>
      <c r="P47" t="str">
        <f t="shared" ca="1" si="4"/>
        <v/>
      </c>
    </row>
    <row r="48" spans="1:16" x14ac:dyDescent="0.45">
      <c r="A48">
        <f t="shared" ca="1" si="0"/>
        <v>0</v>
      </c>
      <c r="B48" t="str">
        <f ca="1">IF(C48="","",VLOOKUP(一覧表!C49,一覧表!A:B,2,0)*10000+VLOOKUP(一覧表!S49,一覧表!A:B,2,0)+C48)</f>
        <v/>
      </c>
      <c r="C48" t="str">
        <f ca="1">IF(一覧表!S49="","",VLOOKUP(VLOOKUP(一覧表!D49,INDIRECT(一覧表!C49&amp;"選手データ貼り付け!A:O"),MATCH("所属",INDIRECT(一覧表!C49&amp;"選手データ貼り付け!1:1"),0),0)&amp;"中",所属csv!$A:$H,MATCH("所属コード",所属csv!$1:$1,0),0))</f>
        <v/>
      </c>
      <c r="D48" t="str">
        <f ca="1">IF(C48="","",IF(COUNTIF(一覧表!W:W,一覧表!C49&amp;"Ｂ")=0,VLOOKUP(一覧表!D49,INDIRECT(一覧表!C49&amp;"選手データ貼り付け!A:O"),MATCH("所属",INDIRECT(一覧表!C49&amp;"選手データ貼り付け!1:1"),0),0)&amp;"中",VLOOKUP(一覧表!D49,INDIRECT(一覧表!C49&amp;"選手データ貼り付け!A:O"),MATCH("所属",INDIRECT(一覧表!C49&amp;"選手データ貼り付け!1:1"),0),0)&amp;"中"&amp;一覧表!S49))</f>
        <v/>
      </c>
      <c r="F48" t="str">
        <f t="shared" ca="1" si="1"/>
        <v/>
      </c>
      <c r="I48" t="str">
        <f t="shared" ca="1" si="2"/>
        <v/>
      </c>
      <c r="J48" t="str">
        <f ca="1">IF(C48="","",一覧表!AD49)</f>
        <v/>
      </c>
      <c r="K48" t="str">
        <f ca="1">IF(C48="","",VLOOKUP(一覧表!C49,一覧表!A:B,2,0)*10000+一覧表!D49)</f>
        <v/>
      </c>
      <c r="L48" t="str">
        <f ca="1">IF(C48="","",一覧表!E49)</f>
        <v/>
      </c>
      <c r="M48" t="str">
        <f ca="1">IF(C48="","",VLOOKUP("共通"&amp;一覧表!C49&amp;"子4X100mR",競技csv!A:O,MATCH("競技コード",競技csv!$1:$1,0),0))</f>
        <v/>
      </c>
      <c r="N48" t="str">
        <f ca="1">IF(C48="","",IF(一覧表!T49="","",一覧表!T49&amp;".")&amp;IF(一覧表!U49="","",TEXT(一覧表!U49,"00")&amp;".")&amp;IF(一覧表!V49="","",TEXT(一覧表!V49,"00")))</f>
        <v/>
      </c>
      <c r="O48" t="str">
        <f t="shared" ca="1" si="3"/>
        <v/>
      </c>
      <c r="P48" t="str">
        <f t="shared" ca="1" si="4"/>
        <v/>
      </c>
    </row>
    <row r="49" spans="1:16" x14ac:dyDescent="0.45">
      <c r="A49">
        <f t="shared" ref="A49:A59" ca="1" si="5">IF(C49="",A48,A48+1)</f>
        <v>0</v>
      </c>
      <c r="B49" t="str">
        <f ca="1">IF(C49="","",VLOOKUP(一覧表!C50,一覧表!A:B,2,0)*10000+VLOOKUP(一覧表!S50,一覧表!A:B,2,0)+C49)</f>
        <v/>
      </c>
      <c r="C49" t="str">
        <f ca="1">IF(一覧表!S50="","",VLOOKUP(VLOOKUP(一覧表!D50,INDIRECT(一覧表!C50&amp;"選手データ貼り付け!A:O"),MATCH("所属",INDIRECT(一覧表!C50&amp;"選手データ貼り付け!1:1"),0),0)&amp;"中",所属csv!$A:$H,MATCH("所属コード",所属csv!$1:$1,0),0))</f>
        <v/>
      </c>
      <c r="D49" t="str">
        <f ca="1">IF(C49="","",IF(COUNTIF(一覧表!W:W,一覧表!C50&amp;"Ｂ")=0,VLOOKUP(一覧表!D50,INDIRECT(一覧表!C50&amp;"選手データ貼り付け!A:O"),MATCH("所属",INDIRECT(一覧表!C50&amp;"選手データ貼り付け!1:1"),0),0)&amp;"中",VLOOKUP(一覧表!D50,INDIRECT(一覧表!C50&amp;"選手データ貼り付け!A:O"),MATCH("所属",INDIRECT(一覧表!C50&amp;"選手データ貼り付け!1:1"),0),0)&amp;"中"&amp;一覧表!S50))</f>
        <v/>
      </c>
      <c r="F49" t="str">
        <f t="shared" ref="F49:F59" ca="1" si="6">IF(D49="","",D49)</f>
        <v/>
      </c>
      <c r="I49" t="str">
        <f t="shared" ref="I49:I59" ca="1" si="7">IF(C49="","","JPN")</f>
        <v/>
      </c>
      <c r="J49" t="str">
        <f ca="1">IF(C49="","",一覧表!AD50)</f>
        <v/>
      </c>
      <c r="K49" t="str">
        <f ca="1">IF(C49="","",VLOOKUP(一覧表!C50,一覧表!A:B,2,0)*10000+一覧表!D50)</f>
        <v/>
      </c>
      <c r="L49" t="str">
        <f ca="1">IF(C49="","",一覧表!E50)</f>
        <v/>
      </c>
      <c r="M49" t="str">
        <f ca="1">IF(C49="","",VLOOKUP("共通"&amp;一覧表!C50&amp;"子4X100mR",競技csv!A:O,MATCH("競技コード",競技csv!$1:$1,0),0))</f>
        <v/>
      </c>
      <c r="N49" t="str">
        <f ca="1">IF(C49="","",IF(一覧表!T50="","",一覧表!T50&amp;".")&amp;IF(一覧表!U50="","",TEXT(一覧表!U50,"00")&amp;".")&amp;IF(一覧表!V50="","",TEXT(一覧表!V50,"00")))</f>
        <v/>
      </c>
      <c r="O49" t="str">
        <f t="shared" ref="O49:O59" ca="1" si="8">IF(C49="","","0")</f>
        <v/>
      </c>
      <c r="P49" t="str">
        <f t="shared" ref="P49:P59" ca="1" si="9">IF(C49="","","2")</f>
        <v/>
      </c>
    </row>
    <row r="50" spans="1:16" x14ac:dyDescent="0.45">
      <c r="A50">
        <f t="shared" ca="1" si="5"/>
        <v>0</v>
      </c>
      <c r="B50" t="str">
        <f ca="1">IF(C50="","",VLOOKUP(一覧表!C51,一覧表!A:B,2,0)*10000+VLOOKUP(一覧表!S51,一覧表!A:B,2,0)+C50)</f>
        <v/>
      </c>
      <c r="C50" t="str">
        <f ca="1">IF(一覧表!S51="","",VLOOKUP(VLOOKUP(一覧表!D51,INDIRECT(一覧表!C51&amp;"選手データ貼り付け!A:O"),MATCH("所属",INDIRECT(一覧表!C51&amp;"選手データ貼り付け!1:1"),0),0)&amp;"中",所属csv!$A:$H,MATCH("所属コード",所属csv!$1:$1,0),0))</f>
        <v/>
      </c>
      <c r="D50" t="str">
        <f ca="1">IF(C50="","",IF(COUNTIF(一覧表!W:W,一覧表!C51&amp;"Ｂ")=0,VLOOKUP(一覧表!D51,INDIRECT(一覧表!C51&amp;"選手データ貼り付け!A:O"),MATCH("所属",INDIRECT(一覧表!C51&amp;"選手データ貼り付け!1:1"),0),0)&amp;"中",VLOOKUP(一覧表!D51,INDIRECT(一覧表!C51&amp;"選手データ貼り付け!A:O"),MATCH("所属",INDIRECT(一覧表!C51&amp;"選手データ貼り付け!1:1"),0),0)&amp;"中"&amp;一覧表!S51))</f>
        <v/>
      </c>
      <c r="F50" t="str">
        <f t="shared" ca="1" si="6"/>
        <v/>
      </c>
      <c r="I50" t="str">
        <f t="shared" ca="1" si="7"/>
        <v/>
      </c>
      <c r="J50" t="str">
        <f ca="1">IF(C50="","",一覧表!AD51)</f>
        <v/>
      </c>
      <c r="K50" t="str">
        <f ca="1">IF(C50="","",VLOOKUP(一覧表!C51,一覧表!A:B,2,0)*10000+一覧表!D51)</f>
        <v/>
      </c>
      <c r="L50" t="str">
        <f ca="1">IF(C50="","",一覧表!E51)</f>
        <v/>
      </c>
      <c r="M50" t="str">
        <f ca="1">IF(C50="","",VLOOKUP("共通"&amp;一覧表!C51&amp;"子4X100mR",競技csv!A:O,MATCH("競技コード",競技csv!$1:$1,0),0))</f>
        <v/>
      </c>
      <c r="N50" t="str">
        <f ca="1">IF(C50="","",IF(一覧表!T51="","",一覧表!T51&amp;".")&amp;IF(一覧表!U51="","",TEXT(一覧表!U51,"00")&amp;".")&amp;IF(一覧表!V51="","",TEXT(一覧表!V51,"00")))</f>
        <v/>
      </c>
      <c r="O50" t="str">
        <f t="shared" ca="1" si="8"/>
        <v/>
      </c>
      <c r="P50" t="str">
        <f t="shared" ca="1" si="9"/>
        <v/>
      </c>
    </row>
    <row r="51" spans="1:16" x14ac:dyDescent="0.45">
      <c r="A51">
        <f t="shared" ca="1" si="5"/>
        <v>0</v>
      </c>
      <c r="B51" t="str">
        <f ca="1">IF(C51="","",VLOOKUP(一覧表!C52,一覧表!A:B,2,0)*10000+VLOOKUP(一覧表!S52,一覧表!A:B,2,0)+C51)</f>
        <v/>
      </c>
      <c r="C51" t="str">
        <f ca="1">IF(一覧表!S52="","",VLOOKUP(VLOOKUP(一覧表!D52,INDIRECT(一覧表!C52&amp;"選手データ貼り付け!A:O"),MATCH("所属",INDIRECT(一覧表!C52&amp;"選手データ貼り付け!1:1"),0),0)&amp;"中",所属csv!$A:$H,MATCH("所属コード",所属csv!$1:$1,0),0))</f>
        <v/>
      </c>
      <c r="D51" t="str">
        <f ca="1">IF(C51="","",IF(COUNTIF(一覧表!W:W,一覧表!C52&amp;"Ｂ")=0,VLOOKUP(一覧表!D52,INDIRECT(一覧表!C52&amp;"選手データ貼り付け!A:O"),MATCH("所属",INDIRECT(一覧表!C52&amp;"選手データ貼り付け!1:1"),0),0)&amp;"中",VLOOKUP(一覧表!D52,INDIRECT(一覧表!C52&amp;"選手データ貼り付け!A:O"),MATCH("所属",INDIRECT(一覧表!C52&amp;"選手データ貼り付け!1:1"),0),0)&amp;"中"&amp;一覧表!S52))</f>
        <v/>
      </c>
      <c r="F51" t="str">
        <f t="shared" ca="1" si="6"/>
        <v/>
      </c>
      <c r="I51" t="str">
        <f t="shared" ca="1" si="7"/>
        <v/>
      </c>
      <c r="J51" t="str">
        <f ca="1">IF(C51="","",一覧表!AD52)</f>
        <v/>
      </c>
      <c r="K51" t="str">
        <f ca="1">IF(C51="","",VLOOKUP(一覧表!C52,一覧表!A:B,2,0)*10000+一覧表!D52)</f>
        <v/>
      </c>
      <c r="L51" t="str">
        <f ca="1">IF(C51="","",一覧表!E52)</f>
        <v/>
      </c>
      <c r="M51" t="str">
        <f ca="1">IF(C51="","",VLOOKUP("共通"&amp;一覧表!C52&amp;"子4X100mR",競技csv!A:O,MATCH("競技コード",競技csv!$1:$1,0),0))</f>
        <v/>
      </c>
      <c r="N51" t="str">
        <f ca="1">IF(C51="","",IF(一覧表!T52="","",一覧表!T52&amp;".")&amp;IF(一覧表!U52="","",TEXT(一覧表!U52,"00")&amp;".")&amp;IF(一覧表!V52="","",TEXT(一覧表!V52,"00")))</f>
        <v/>
      </c>
      <c r="O51" t="str">
        <f t="shared" ca="1" si="8"/>
        <v/>
      </c>
      <c r="P51" t="str">
        <f t="shared" ca="1" si="9"/>
        <v/>
      </c>
    </row>
    <row r="52" spans="1:16" x14ac:dyDescent="0.45">
      <c r="A52">
        <f t="shared" ca="1" si="5"/>
        <v>0</v>
      </c>
      <c r="B52" t="str">
        <f ca="1">IF(C52="","",VLOOKUP(一覧表!C53,一覧表!A:B,2,0)*10000+VLOOKUP(一覧表!S53,一覧表!A:B,2,0)+C52)</f>
        <v/>
      </c>
      <c r="C52" t="str">
        <f ca="1">IF(一覧表!S53="","",VLOOKUP(VLOOKUP(一覧表!D53,INDIRECT(一覧表!C53&amp;"選手データ貼り付け!A:O"),MATCH("所属",INDIRECT(一覧表!C53&amp;"選手データ貼り付け!1:1"),0),0)&amp;"中",所属csv!$A:$H,MATCH("所属コード",所属csv!$1:$1,0),0))</f>
        <v/>
      </c>
      <c r="D52" t="str">
        <f ca="1">IF(C52="","",IF(COUNTIF(一覧表!W:W,一覧表!C53&amp;"Ｂ")=0,VLOOKUP(一覧表!D53,INDIRECT(一覧表!C53&amp;"選手データ貼り付け!A:O"),MATCH("所属",INDIRECT(一覧表!C53&amp;"選手データ貼り付け!1:1"),0),0)&amp;"中",VLOOKUP(一覧表!D53,INDIRECT(一覧表!C53&amp;"選手データ貼り付け!A:O"),MATCH("所属",INDIRECT(一覧表!C53&amp;"選手データ貼り付け!1:1"),0),0)&amp;"中"&amp;一覧表!S53))</f>
        <v/>
      </c>
      <c r="F52" t="str">
        <f t="shared" ca="1" si="6"/>
        <v/>
      </c>
      <c r="I52" t="str">
        <f t="shared" ca="1" si="7"/>
        <v/>
      </c>
      <c r="J52" t="str">
        <f ca="1">IF(C52="","",一覧表!AD53)</f>
        <v/>
      </c>
      <c r="K52" t="str">
        <f ca="1">IF(C52="","",VLOOKUP(一覧表!C53,一覧表!A:B,2,0)*10000+一覧表!D53)</f>
        <v/>
      </c>
      <c r="L52" t="str">
        <f ca="1">IF(C52="","",一覧表!E53)</f>
        <v/>
      </c>
      <c r="M52" t="str">
        <f ca="1">IF(C52="","",VLOOKUP("共通"&amp;一覧表!C53&amp;"子4X100mR",競技csv!A:O,MATCH("競技コード",競技csv!$1:$1,0),0))</f>
        <v/>
      </c>
      <c r="N52" t="str">
        <f ca="1">IF(C52="","",IF(一覧表!T53="","",一覧表!T53&amp;".")&amp;IF(一覧表!U53="","",TEXT(一覧表!U53,"00")&amp;".")&amp;IF(一覧表!V53="","",TEXT(一覧表!V53,"00")))</f>
        <v/>
      </c>
      <c r="O52" t="str">
        <f t="shared" ca="1" si="8"/>
        <v/>
      </c>
      <c r="P52" t="str">
        <f t="shared" ca="1" si="9"/>
        <v/>
      </c>
    </row>
    <row r="53" spans="1:16" x14ac:dyDescent="0.45">
      <c r="A53">
        <f t="shared" ca="1" si="5"/>
        <v>0</v>
      </c>
      <c r="B53" t="str">
        <f ca="1">IF(C53="","",VLOOKUP(一覧表!C54,一覧表!A:B,2,0)*10000+VLOOKUP(一覧表!S54,一覧表!A:B,2,0)+C53)</f>
        <v/>
      </c>
      <c r="C53" t="str">
        <f ca="1">IF(一覧表!S54="","",VLOOKUP(VLOOKUP(一覧表!D54,INDIRECT(一覧表!C54&amp;"選手データ貼り付け!A:O"),MATCH("所属",INDIRECT(一覧表!C54&amp;"選手データ貼り付け!1:1"),0),0)&amp;"中",所属csv!$A:$H,MATCH("所属コード",所属csv!$1:$1,0),0))</f>
        <v/>
      </c>
      <c r="D53" t="str">
        <f ca="1">IF(C53="","",IF(COUNTIF(一覧表!W:W,一覧表!C54&amp;"Ｂ")=0,VLOOKUP(一覧表!D54,INDIRECT(一覧表!C54&amp;"選手データ貼り付け!A:O"),MATCH("所属",INDIRECT(一覧表!C54&amp;"選手データ貼り付け!1:1"),0),0)&amp;"中",VLOOKUP(一覧表!D54,INDIRECT(一覧表!C54&amp;"選手データ貼り付け!A:O"),MATCH("所属",INDIRECT(一覧表!C54&amp;"選手データ貼り付け!1:1"),0),0)&amp;"中"&amp;一覧表!S54))</f>
        <v/>
      </c>
      <c r="F53" t="str">
        <f t="shared" ca="1" si="6"/>
        <v/>
      </c>
      <c r="I53" t="str">
        <f t="shared" ca="1" si="7"/>
        <v/>
      </c>
      <c r="J53" t="str">
        <f ca="1">IF(C53="","",一覧表!AD54)</f>
        <v/>
      </c>
      <c r="K53" t="str">
        <f ca="1">IF(C53="","",VLOOKUP(一覧表!C54,一覧表!A:B,2,0)*10000+一覧表!D54)</f>
        <v/>
      </c>
      <c r="L53" t="str">
        <f ca="1">IF(C53="","",一覧表!E54)</f>
        <v/>
      </c>
      <c r="M53" t="str">
        <f ca="1">IF(C53="","",VLOOKUP("共通"&amp;一覧表!C54&amp;"子4X100mR",競技csv!A:O,MATCH("競技コード",競技csv!$1:$1,0),0))</f>
        <v/>
      </c>
      <c r="N53" t="str">
        <f ca="1">IF(C53="","",IF(一覧表!T54="","",一覧表!T54&amp;".")&amp;IF(一覧表!U54="","",TEXT(一覧表!U54,"00")&amp;".")&amp;IF(一覧表!V54="","",TEXT(一覧表!V54,"00")))</f>
        <v/>
      </c>
      <c r="O53" t="str">
        <f t="shared" ca="1" si="8"/>
        <v/>
      </c>
      <c r="P53" t="str">
        <f t="shared" ca="1" si="9"/>
        <v/>
      </c>
    </row>
    <row r="54" spans="1:16" x14ac:dyDescent="0.45">
      <c r="A54">
        <f t="shared" ca="1" si="5"/>
        <v>0</v>
      </c>
      <c r="B54" t="str">
        <f ca="1">IF(C54="","",VLOOKUP(一覧表!C55,一覧表!A:B,2,0)*10000+VLOOKUP(一覧表!S55,一覧表!A:B,2,0)+C54)</f>
        <v/>
      </c>
      <c r="C54" t="str">
        <f ca="1">IF(一覧表!S55="","",VLOOKUP(VLOOKUP(一覧表!D55,INDIRECT(一覧表!C55&amp;"選手データ貼り付け!A:O"),MATCH("所属",INDIRECT(一覧表!C55&amp;"選手データ貼り付け!1:1"),0),0)&amp;"中",所属csv!$A:$H,MATCH("所属コード",所属csv!$1:$1,0),0))</f>
        <v/>
      </c>
      <c r="D54" t="str">
        <f ca="1">IF(C54="","",IF(COUNTIF(一覧表!W:W,一覧表!C55&amp;"Ｂ")=0,VLOOKUP(一覧表!D55,INDIRECT(一覧表!C55&amp;"選手データ貼り付け!A:O"),MATCH("所属",INDIRECT(一覧表!C55&amp;"選手データ貼り付け!1:1"),0),0)&amp;"中",VLOOKUP(一覧表!D55,INDIRECT(一覧表!C55&amp;"選手データ貼り付け!A:O"),MATCH("所属",INDIRECT(一覧表!C55&amp;"選手データ貼り付け!1:1"),0),0)&amp;"中"&amp;一覧表!S55))</f>
        <v/>
      </c>
      <c r="F54" t="str">
        <f t="shared" ca="1" si="6"/>
        <v/>
      </c>
      <c r="I54" t="str">
        <f t="shared" ca="1" si="7"/>
        <v/>
      </c>
      <c r="J54" t="str">
        <f ca="1">IF(C54="","",一覧表!AD55)</f>
        <v/>
      </c>
      <c r="K54" t="str">
        <f ca="1">IF(C54="","",VLOOKUP(一覧表!C55,一覧表!A:B,2,0)*10000+一覧表!D55)</f>
        <v/>
      </c>
      <c r="L54" t="str">
        <f ca="1">IF(C54="","",一覧表!E55)</f>
        <v/>
      </c>
      <c r="M54" t="str">
        <f ca="1">IF(C54="","",VLOOKUP("共通"&amp;一覧表!C55&amp;"子4X100mR",競技csv!A:O,MATCH("競技コード",競技csv!$1:$1,0),0))</f>
        <v/>
      </c>
      <c r="N54" t="str">
        <f ca="1">IF(C54="","",IF(一覧表!T55="","",一覧表!T55&amp;".")&amp;IF(一覧表!U55="","",TEXT(一覧表!U55,"00")&amp;".")&amp;IF(一覧表!V55="","",TEXT(一覧表!V55,"00")))</f>
        <v/>
      </c>
      <c r="O54" t="str">
        <f t="shared" ca="1" si="8"/>
        <v/>
      </c>
      <c r="P54" t="str">
        <f t="shared" ca="1" si="9"/>
        <v/>
      </c>
    </row>
    <row r="55" spans="1:16" x14ac:dyDescent="0.45">
      <c r="A55">
        <f t="shared" ca="1" si="5"/>
        <v>0</v>
      </c>
      <c r="B55" t="str">
        <f ca="1">IF(C55="","",VLOOKUP(一覧表!C56,一覧表!A:B,2,0)*10000+VLOOKUP(一覧表!S56,一覧表!A:B,2,0)+C55)</f>
        <v/>
      </c>
      <c r="C55" t="str">
        <f ca="1">IF(一覧表!S56="","",VLOOKUP(VLOOKUP(一覧表!D56,INDIRECT(一覧表!C56&amp;"選手データ貼り付け!A:O"),MATCH("所属",INDIRECT(一覧表!C56&amp;"選手データ貼り付け!1:1"),0),0)&amp;"中",所属csv!$A:$H,MATCH("所属コード",所属csv!$1:$1,0),0))</f>
        <v/>
      </c>
      <c r="D55" t="str">
        <f ca="1">IF(C55="","",IF(COUNTIF(一覧表!W:W,一覧表!C56&amp;"Ｂ")=0,VLOOKUP(一覧表!D56,INDIRECT(一覧表!C56&amp;"選手データ貼り付け!A:O"),MATCH("所属",INDIRECT(一覧表!C56&amp;"選手データ貼り付け!1:1"),0),0)&amp;"中",VLOOKUP(一覧表!D56,INDIRECT(一覧表!C56&amp;"選手データ貼り付け!A:O"),MATCH("所属",INDIRECT(一覧表!C56&amp;"選手データ貼り付け!1:1"),0),0)&amp;"中"&amp;一覧表!S56))</f>
        <v/>
      </c>
      <c r="F55" t="str">
        <f t="shared" ca="1" si="6"/>
        <v/>
      </c>
      <c r="I55" t="str">
        <f t="shared" ca="1" si="7"/>
        <v/>
      </c>
      <c r="J55" t="str">
        <f ca="1">IF(C55="","",一覧表!AD56)</f>
        <v/>
      </c>
      <c r="K55" t="str">
        <f ca="1">IF(C55="","",VLOOKUP(一覧表!C56,一覧表!A:B,2,0)*10000+一覧表!D56)</f>
        <v/>
      </c>
      <c r="L55" t="str">
        <f ca="1">IF(C55="","",一覧表!E56)</f>
        <v/>
      </c>
      <c r="M55" t="str">
        <f ca="1">IF(C55="","",VLOOKUP("共通"&amp;一覧表!C56&amp;"子4X100mR",競技csv!A:O,MATCH("競技コード",競技csv!$1:$1,0),0))</f>
        <v/>
      </c>
      <c r="N55" t="str">
        <f ca="1">IF(C55="","",IF(一覧表!T56="","",一覧表!T56&amp;".")&amp;IF(一覧表!U56="","",TEXT(一覧表!U56,"00")&amp;".")&amp;IF(一覧表!V56="","",TEXT(一覧表!V56,"00")))</f>
        <v/>
      </c>
      <c r="O55" t="str">
        <f t="shared" ca="1" si="8"/>
        <v/>
      </c>
      <c r="P55" t="str">
        <f t="shared" ca="1" si="9"/>
        <v/>
      </c>
    </row>
    <row r="56" spans="1:16" x14ac:dyDescent="0.45">
      <c r="A56">
        <f t="shared" ca="1" si="5"/>
        <v>0</v>
      </c>
      <c r="B56" t="str">
        <f ca="1">IF(C56="","",VLOOKUP(一覧表!C57,一覧表!A:B,2,0)*10000+VLOOKUP(一覧表!S57,一覧表!A:B,2,0)+C56)</f>
        <v/>
      </c>
      <c r="C56" t="str">
        <f ca="1">IF(一覧表!S57="","",VLOOKUP(VLOOKUP(一覧表!D57,INDIRECT(一覧表!C57&amp;"選手データ貼り付け!A:O"),MATCH("所属",INDIRECT(一覧表!C57&amp;"選手データ貼り付け!1:1"),0),0)&amp;"中",所属csv!$A:$H,MATCH("所属コード",所属csv!$1:$1,0),0))</f>
        <v/>
      </c>
      <c r="D56" t="str">
        <f ca="1">IF(C56="","",IF(COUNTIF(一覧表!W:W,一覧表!C57&amp;"Ｂ")=0,VLOOKUP(一覧表!D57,INDIRECT(一覧表!C57&amp;"選手データ貼り付け!A:O"),MATCH("所属",INDIRECT(一覧表!C57&amp;"選手データ貼り付け!1:1"),0),0)&amp;"中",VLOOKUP(一覧表!D57,INDIRECT(一覧表!C57&amp;"選手データ貼り付け!A:O"),MATCH("所属",INDIRECT(一覧表!C57&amp;"選手データ貼り付け!1:1"),0),0)&amp;"中"&amp;一覧表!S57))</f>
        <v/>
      </c>
      <c r="F56" t="str">
        <f t="shared" ca="1" si="6"/>
        <v/>
      </c>
      <c r="I56" t="str">
        <f t="shared" ca="1" si="7"/>
        <v/>
      </c>
      <c r="J56" t="str">
        <f ca="1">IF(C56="","",一覧表!AD57)</f>
        <v/>
      </c>
      <c r="K56" t="str">
        <f ca="1">IF(C56="","",VLOOKUP(一覧表!C57,一覧表!A:B,2,0)*10000+一覧表!D57)</f>
        <v/>
      </c>
      <c r="L56" t="str">
        <f ca="1">IF(C56="","",一覧表!E57)</f>
        <v/>
      </c>
      <c r="M56" t="str">
        <f ca="1">IF(C56="","",VLOOKUP("共通"&amp;一覧表!C57&amp;"子4X100mR",競技csv!A:O,MATCH("競技コード",競技csv!$1:$1,0),0))</f>
        <v/>
      </c>
      <c r="N56" t="str">
        <f ca="1">IF(C56="","",IF(一覧表!T57="","",一覧表!T57&amp;".")&amp;IF(一覧表!U57="","",TEXT(一覧表!U57,"00")&amp;".")&amp;IF(一覧表!V57="","",TEXT(一覧表!V57,"00")))</f>
        <v/>
      </c>
      <c r="O56" t="str">
        <f t="shared" ca="1" si="8"/>
        <v/>
      </c>
      <c r="P56" t="str">
        <f t="shared" ca="1" si="9"/>
        <v/>
      </c>
    </row>
    <row r="57" spans="1:16" x14ac:dyDescent="0.45">
      <c r="A57">
        <f t="shared" ca="1" si="5"/>
        <v>0</v>
      </c>
      <c r="B57" t="str">
        <f ca="1">IF(C57="","",VLOOKUP(一覧表!C58,一覧表!A:B,2,0)*10000+VLOOKUP(一覧表!S58,一覧表!A:B,2,0)+C57)</f>
        <v/>
      </c>
      <c r="C57" t="str">
        <f ca="1">IF(一覧表!S58="","",VLOOKUP(VLOOKUP(一覧表!D58,INDIRECT(一覧表!C58&amp;"選手データ貼り付け!A:O"),MATCH("所属",INDIRECT(一覧表!C58&amp;"選手データ貼り付け!1:1"),0),0)&amp;"中",所属csv!$A:$H,MATCH("所属コード",所属csv!$1:$1,0),0))</f>
        <v/>
      </c>
      <c r="D57" t="str">
        <f ca="1">IF(C57="","",IF(COUNTIF(一覧表!W:W,一覧表!C58&amp;"Ｂ")=0,VLOOKUP(一覧表!D58,INDIRECT(一覧表!C58&amp;"選手データ貼り付け!A:O"),MATCH("所属",INDIRECT(一覧表!C58&amp;"選手データ貼り付け!1:1"),0),0)&amp;"中",VLOOKUP(一覧表!D58,INDIRECT(一覧表!C58&amp;"選手データ貼り付け!A:O"),MATCH("所属",INDIRECT(一覧表!C58&amp;"選手データ貼り付け!1:1"),0),0)&amp;"中"&amp;一覧表!S58))</f>
        <v/>
      </c>
      <c r="F57" t="str">
        <f t="shared" ca="1" si="6"/>
        <v/>
      </c>
      <c r="I57" t="str">
        <f t="shared" ca="1" si="7"/>
        <v/>
      </c>
      <c r="J57" t="str">
        <f ca="1">IF(C57="","",一覧表!AD58)</f>
        <v/>
      </c>
      <c r="K57" t="str">
        <f ca="1">IF(C57="","",VLOOKUP(一覧表!C58,一覧表!A:B,2,0)*10000+一覧表!D58)</f>
        <v/>
      </c>
      <c r="L57" t="str">
        <f ca="1">IF(C57="","",一覧表!E58)</f>
        <v/>
      </c>
      <c r="M57" t="str">
        <f ca="1">IF(C57="","",VLOOKUP("共通"&amp;一覧表!C58&amp;"子4X100mR",競技csv!A:O,MATCH("競技コード",競技csv!$1:$1,0),0))</f>
        <v/>
      </c>
      <c r="N57" t="str">
        <f ca="1">IF(C57="","",IF(一覧表!T58="","",一覧表!T58&amp;".")&amp;IF(一覧表!U58="","",TEXT(一覧表!U58,"00")&amp;".")&amp;IF(一覧表!V58="","",TEXT(一覧表!V58,"00")))</f>
        <v/>
      </c>
      <c r="O57" t="str">
        <f t="shared" ca="1" si="8"/>
        <v/>
      </c>
      <c r="P57" t="str">
        <f t="shared" ca="1" si="9"/>
        <v/>
      </c>
    </row>
    <row r="58" spans="1:16" x14ac:dyDescent="0.45">
      <c r="A58">
        <f t="shared" ca="1" si="5"/>
        <v>0</v>
      </c>
      <c r="B58" t="str">
        <f ca="1">IF(C58="","",VLOOKUP(一覧表!C59,一覧表!A:B,2,0)*10000+VLOOKUP(一覧表!S59,一覧表!A:B,2,0)+C58)</f>
        <v/>
      </c>
      <c r="C58" t="str">
        <f ca="1">IF(一覧表!S59="","",VLOOKUP(VLOOKUP(一覧表!D59,INDIRECT(一覧表!C59&amp;"選手データ貼り付け!A:O"),MATCH("所属",INDIRECT(一覧表!C59&amp;"選手データ貼り付け!1:1"),0),0)&amp;"中",所属csv!$A:$H,MATCH("所属コード",所属csv!$1:$1,0),0))</f>
        <v/>
      </c>
      <c r="D58" t="str">
        <f ca="1">IF(C58="","",IF(COUNTIF(一覧表!W:W,一覧表!C59&amp;"Ｂ")=0,VLOOKUP(一覧表!D59,INDIRECT(一覧表!C59&amp;"選手データ貼り付け!A:O"),MATCH("所属",INDIRECT(一覧表!C59&amp;"選手データ貼り付け!1:1"),0),0)&amp;"中",VLOOKUP(一覧表!D59,INDIRECT(一覧表!C59&amp;"選手データ貼り付け!A:O"),MATCH("所属",INDIRECT(一覧表!C59&amp;"選手データ貼り付け!1:1"),0),0)&amp;"中"&amp;一覧表!S59))</f>
        <v/>
      </c>
      <c r="F58" t="str">
        <f t="shared" ca="1" si="6"/>
        <v/>
      </c>
      <c r="I58" t="str">
        <f t="shared" ca="1" si="7"/>
        <v/>
      </c>
      <c r="J58" t="str">
        <f ca="1">IF(C58="","",一覧表!AD59)</f>
        <v/>
      </c>
      <c r="K58" t="str">
        <f ca="1">IF(C58="","",VLOOKUP(一覧表!C59,一覧表!A:B,2,0)*10000+一覧表!D59)</f>
        <v/>
      </c>
      <c r="L58" t="str">
        <f ca="1">IF(C58="","",一覧表!E59)</f>
        <v/>
      </c>
      <c r="M58" t="str">
        <f ca="1">IF(C58="","",VLOOKUP("共通"&amp;一覧表!C59&amp;"子4X100mR",競技csv!A:O,MATCH("競技コード",競技csv!$1:$1,0),0))</f>
        <v/>
      </c>
      <c r="N58" t="str">
        <f ca="1">IF(C58="","",IF(一覧表!T59="","",一覧表!T59&amp;".")&amp;IF(一覧表!U59="","",TEXT(一覧表!U59,"00")&amp;".")&amp;IF(一覧表!V59="","",TEXT(一覧表!V59,"00")))</f>
        <v/>
      </c>
      <c r="O58" t="str">
        <f t="shared" ca="1" si="8"/>
        <v/>
      </c>
      <c r="P58" t="str">
        <f t="shared" ca="1" si="9"/>
        <v/>
      </c>
    </row>
    <row r="59" spans="1:16" x14ac:dyDescent="0.45">
      <c r="A59">
        <f t="shared" ca="1" si="5"/>
        <v>0</v>
      </c>
      <c r="B59" t="str">
        <f ca="1">IF(C59="","",VLOOKUP(一覧表!C60,一覧表!A:B,2,0)*10000+VLOOKUP(一覧表!S60,一覧表!A:B,2,0)+C59)</f>
        <v/>
      </c>
      <c r="C59" t="str">
        <f ca="1">IF(一覧表!S60="","",VLOOKUP(VLOOKUP(一覧表!D60,INDIRECT(一覧表!C60&amp;"選手データ貼り付け!A:O"),MATCH("所属",INDIRECT(一覧表!C60&amp;"選手データ貼り付け!1:1"),0),0)&amp;"中",所属csv!$A:$H,MATCH("所属コード",所属csv!$1:$1,0),0))</f>
        <v/>
      </c>
      <c r="D59" t="str">
        <f ca="1">IF(C59="","",IF(COUNTIF(一覧表!W:W,一覧表!C60&amp;"Ｂ")=0,VLOOKUP(一覧表!D60,INDIRECT(一覧表!C60&amp;"選手データ貼り付け!A:O"),MATCH("所属",INDIRECT(一覧表!C60&amp;"選手データ貼り付け!1:1"),0),0)&amp;"中",VLOOKUP(一覧表!D60,INDIRECT(一覧表!C60&amp;"選手データ貼り付け!A:O"),MATCH("所属",INDIRECT(一覧表!C60&amp;"選手データ貼り付け!1:1"),0),0)&amp;"中"&amp;一覧表!S60))</f>
        <v/>
      </c>
      <c r="F59" t="str">
        <f t="shared" ca="1" si="6"/>
        <v/>
      </c>
      <c r="I59" t="str">
        <f t="shared" ca="1" si="7"/>
        <v/>
      </c>
      <c r="J59" t="str">
        <f ca="1">IF(C59="","",一覧表!AD60)</f>
        <v/>
      </c>
      <c r="K59" t="str">
        <f ca="1">IF(C59="","",VLOOKUP(一覧表!C60,一覧表!A:B,2,0)*10000+一覧表!D60)</f>
        <v/>
      </c>
      <c r="L59" t="str">
        <f ca="1">IF(C59="","",一覧表!E60)</f>
        <v/>
      </c>
      <c r="M59" t="str">
        <f ca="1">IF(C59="","",VLOOKUP("共通"&amp;一覧表!C60&amp;"子4X100mR",競技csv!A:O,MATCH("競技コード",競技csv!$1:$1,0),0))</f>
        <v/>
      </c>
      <c r="N59" t="str">
        <f ca="1">IF(C59="","",IF(一覧表!T60="","",一覧表!T60&amp;".")&amp;IF(一覧表!U60="","",TEXT(一覧表!U60,"00")&amp;".")&amp;IF(一覧表!V60="","",TEXT(一覧表!V60,"00")))</f>
        <v/>
      </c>
      <c r="O59" t="str">
        <f t="shared" ca="1" si="8"/>
        <v/>
      </c>
      <c r="P59" t="str">
        <f t="shared" ca="1" si="9"/>
        <v/>
      </c>
    </row>
    <row r="60" spans="1:16" x14ac:dyDescent="0.45">
      <c r="A60">
        <f t="shared" ref="A60:A62" ca="1" si="10">IF(C60="",A59,A59+1)</f>
        <v>0</v>
      </c>
      <c r="B60" t="str">
        <f ca="1">IF(C60="","",VLOOKUP(一覧表!C61,一覧表!A:B,2,0)*10000+VLOOKUP(一覧表!S61,一覧表!A:B,2,0)+C60)</f>
        <v/>
      </c>
      <c r="C60" t="str">
        <f ca="1">IF(一覧表!S61="","",VLOOKUP(VLOOKUP(一覧表!D61,INDIRECT(一覧表!C61&amp;"選手データ貼り付け!A:O"),MATCH("所属",INDIRECT(一覧表!C61&amp;"選手データ貼り付け!1:1"),0),0)&amp;"中",所属csv!$A:$H,MATCH("所属コード",所属csv!$1:$1,0),0))</f>
        <v/>
      </c>
      <c r="D60" t="str">
        <f ca="1">IF(C60="","",IF(COUNTIF(一覧表!W:W,一覧表!C61&amp;"Ｂ")=0,VLOOKUP(一覧表!D61,INDIRECT(一覧表!C61&amp;"選手データ貼り付け!A:O"),MATCH("所属",INDIRECT(一覧表!C61&amp;"選手データ貼り付け!1:1"),0),0)&amp;"中",VLOOKUP(一覧表!D61,INDIRECT(一覧表!C61&amp;"選手データ貼り付け!A:O"),MATCH("所属",INDIRECT(一覧表!C61&amp;"選手データ貼り付け!1:1"),0),0)&amp;"中"&amp;一覧表!S61))</f>
        <v/>
      </c>
      <c r="F60" t="str">
        <f t="shared" ref="F60:F62" ca="1" si="11">IF(D60="","",D60)</f>
        <v/>
      </c>
      <c r="I60" t="str">
        <f t="shared" ref="I60:I62" ca="1" si="12">IF(C60="","","JPN")</f>
        <v/>
      </c>
      <c r="J60" t="str">
        <f ca="1">IF(C60="","",一覧表!AD61)</f>
        <v/>
      </c>
      <c r="K60" t="str">
        <f ca="1">IF(C60="","",VLOOKUP(一覧表!C61,一覧表!A:B,2,0)*10000+一覧表!D61)</f>
        <v/>
      </c>
      <c r="L60" t="str">
        <f ca="1">IF(C60="","",一覧表!E61)</f>
        <v/>
      </c>
      <c r="M60" t="str">
        <f ca="1">IF(C60="","",VLOOKUP("共通"&amp;一覧表!C61&amp;"子4X100mR",競技csv!A:O,MATCH("競技コード",競技csv!$1:$1,0),0))</f>
        <v/>
      </c>
      <c r="N60" t="str">
        <f ca="1">IF(C60="","",IF(一覧表!T61="","",一覧表!T61&amp;".")&amp;IF(一覧表!U61="","",TEXT(一覧表!U61,"00")&amp;".")&amp;IF(一覧表!V61="","",TEXT(一覧表!V61,"00")))</f>
        <v/>
      </c>
      <c r="O60" t="str">
        <f t="shared" ref="O60:O62" ca="1" si="13">IF(C60="","","0")</f>
        <v/>
      </c>
      <c r="P60" t="str">
        <f t="shared" ref="P60:P62" ca="1" si="14">IF(C60="","","2")</f>
        <v/>
      </c>
    </row>
    <row r="61" spans="1:16" x14ac:dyDescent="0.45">
      <c r="A61">
        <f t="shared" ca="1" si="10"/>
        <v>0</v>
      </c>
      <c r="B61" t="str">
        <f ca="1">IF(C61="","",VLOOKUP(一覧表!C62,一覧表!A:B,2,0)*10000+VLOOKUP(一覧表!S62,一覧表!A:B,2,0)+C61)</f>
        <v/>
      </c>
      <c r="C61" t="str">
        <f ca="1">IF(一覧表!S62="","",VLOOKUP(VLOOKUP(一覧表!D62,INDIRECT(一覧表!C62&amp;"選手データ貼り付け!A:O"),MATCH("所属",INDIRECT(一覧表!C62&amp;"選手データ貼り付け!1:1"),0),0)&amp;"中",所属csv!$A:$H,MATCH("所属コード",所属csv!$1:$1,0),0))</f>
        <v/>
      </c>
      <c r="D61" t="str">
        <f ca="1">IF(C61="","",IF(COUNTIF(一覧表!W:W,一覧表!C62&amp;"Ｂ")=0,VLOOKUP(一覧表!D62,INDIRECT(一覧表!C62&amp;"選手データ貼り付け!A:O"),MATCH("所属",INDIRECT(一覧表!C62&amp;"選手データ貼り付け!1:1"),0),0)&amp;"中",VLOOKUP(一覧表!D62,INDIRECT(一覧表!C62&amp;"選手データ貼り付け!A:O"),MATCH("所属",INDIRECT(一覧表!C62&amp;"選手データ貼り付け!1:1"),0),0)&amp;"中"&amp;一覧表!S62))</f>
        <v/>
      </c>
      <c r="F61" t="str">
        <f t="shared" ca="1" si="11"/>
        <v/>
      </c>
      <c r="I61" t="str">
        <f t="shared" ca="1" si="12"/>
        <v/>
      </c>
      <c r="J61" t="str">
        <f ca="1">IF(C61="","",一覧表!AD62)</f>
        <v/>
      </c>
      <c r="K61" t="str">
        <f ca="1">IF(C61="","",VLOOKUP(一覧表!C62,一覧表!A:B,2,0)*10000+一覧表!D62)</f>
        <v/>
      </c>
      <c r="L61" t="str">
        <f ca="1">IF(C61="","",一覧表!E62)</f>
        <v/>
      </c>
      <c r="M61" t="str">
        <f ca="1">IF(C61="","",VLOOKUP("共通"&amp;一覧表!C62&amp;"子4X100mR",競技csv!A:O,MATCH("競技コード",競技csv!$1:$1,0),0))</f>
        <v/>
      </c>
      <c r="N61" t="str">
        <f ca="1">IF(C61="","",IF(一覧表!T62="","",一覧表!T62&amp;".")&amp;IF(一覧表!U62="","",TEXT(一覧表!U62,"00")&amp;".")&amp;IF(一覧表!V62="","",TEXT(一覧表!V62,"00")))</f>
        <v/>
      </c>
      <c r="O61" t="str">
        <f t="shared" ca="1" si="13"/>
        <v/>
      </c>
      <c r="P61" t="str">
        <f t="shared" ca="1" si="14"/>
        <v/>
      </c>
    </row>
    <row r="62" spans="1:16" x14ac:dyDescent="0.45">
      <c r="A62">
        <f t="shared" ca="1" si="10"/>
        <v>0</v>
      </c>
      <c r="B62" t="str">
        <f ca="1">IF(C62="","",VLOOKUP(一覧表!C63,一覧表!A:B,2,0)*10000+VLOOKUP(一覧表!S63,一覧表!A:B,2,0)+C62)</f>
        <v/>
      </c>
      <c r="C62" t="str">
        <f ca="1">IF(一覧表!S63="","",VLOOKUP(VLOOKUP(一覧表!D63,INDIRECT(一覧表!C63&amp;"選手データ貼り付け!A:O"),MATCH("所属",INDIRECT(一覧表!C63&amp;"選手データ貼り付け!1:1"),0),0)&amp;"中",所属csv!$A:$H,MATCH("所属コード",所属csv!$1:$1,0),0))</f>
        <v/>
      </c>
      <c r="D62" t="str">
        <f ca="1">IF(C62="","",IF(COUNTIF(一覧表!W:W,一覧表!C63&amp;"Ｂ")=0,VLOOKUP(一覧表!D63,INDIRECT(一覧表!C63&amp;"選手データ貼り付け!A:O"),MATCH("所属",INDIRECT(一覧表!C63&amp;"選手データ貼り付け!1:1"),0),0)&amp;"中",VLOOKUP(一覧表!D63,INDIRECT(一覧表!C63&amp;"選手データ貼り付け!A:O"),MATCH("所属",INDIRECT(一覧表!C63&amp;"選手データ貼り付け!1:1"),0),0)&amp;"中"&amp;一覧表!S63))</f>
        <v/>
      </c>
      <c r="F62" t="str">
        <f t="shared" ca="1" si="11"/>
        <v/>
      </c>
      <c r="I62" t="str">
        <f t="shared" ca="1" si="12"/>
        <v/>
      </c>
      <c r="J62" t="str">
        <f ca="1">IF(C62="","",一覧表!AD63)</f>
        <v/>
      </c>
      <c r="K62" t="str">
        <f ca="1">IF(C62="","",VLOOKUP(一覧表!C63,一覧表!A:B,2,0)*10000+一覧表!D63)</f>
        <v/>
      </c>
      <c r="L62" t="str">
        <f ca="1">IF(C62="","",一覧表!E63)</f>
        <v/>
      </c>
      <c r="M62" t="str">
        <f ca="1">IF(C62="","",VLOOKUP("共通"&amp;一覧表!C63&amp;"子4X100mR",競技csv!A:O,MATCH("競技コード",競技csv!$1:$1,0),0))</f>
        <v/>
      </c>
      <c r="N62" t="str">
        <f ca="1">IF(C62="","",IF(一覧表!T63="","",一覧表!T63&amp;".")&amp;IF(一覧表!U63="","",TEXT(一覧表!U63,"00")&amp;".")&amp;IF(一覧表!V63="","",TEXT(一覧表!V63,"00")))</f>
        <v/>
      </c>
      <c r="O62" t="str">
        <f t="shared" ca="1" si="13"/>
        <v/>
      </c>
      <c r="P62" t="str">
        <f t="shared" ca="1" si="14"/>
        <v/>
      </c>
    </row>
  </sheetData>
  <phoneticPr fontId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N A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w C E n V K 4 A A A D 4 A A A A E g A A A E N v b m Z p Z y 9 Q Y W N r Y W d l L n h t b I S P v Q 6 C M B z E d x P f g X S n H 7 A Y 8 q c M b k Y S E h P j 2 k C D V W g N L Z Z 3 c / C R f A U h i r o 5 3 t 0 v u b v H 7 Q 7 Z 0 D b B V X Z W G Z 0 i h i k K r B O 6 E o 3 R M k X a o I w v F 1 C I 8 i x q G Y y 0 t s l g q x Q d n b s k h H j v s Y + x 6 W o S U c r I I d / u y q N s B f r A 6 j 8 c K j 3 V l h J x 2 L / W 8 A g z G m P G V h G m Q G Y X c q W / R D Q u n t I f E 9 Z 9 4 / p O 8 p M I N w W Q W Q J 5 n + B P A A A A / / 8 D A F B L A w Q U A A I A C A A A A C E A + Z j v r 9 4 C A A D c E g A A E w A A A E Z v c m 1 1 b G F z L 1 N l Y 3 R p b 2 4 x L m 3 s l V 1 P 0 1 A Y x + + X 7 D u c 1 J s t K Q v r X i 4 0 u z C b K I l B D X j F v J j b U Z d 0 r W k 7 l B C S 0 s b A B g Y u Q F A Q S J C X Q N B N U V 4 y P s 3 h d N u 3 8 L B K G b R 0 7 b z w w u 6 m 2 / P 8 z 3 N + z 9 O d 8 x d h V s r z H B j U n + E 7 f p / f J 7 7 K C D A H b l F h J t 7 Y W W r O f D + r f a r v / d L K c k N + B 3 q A Z Z w C C c B C y e 8 D 5 I O U U 6 T W k H J M g k l x J J T i s 8 U C 5 K R A X 5 6 F o S T P S e S H G K C S t 9 N P R S i I a X y k 4 M P P 2 s 8 t / L W k z X 9 r q j t I l p s f j 8 6 O y r i i N D / I J J J O 8 W 8 4 l s / k x L Q r s l B W H K G C 9 H A K s v l C X o J C g q I p G i R 5 t l j g x E Q k T o N 7 X J b P 5 b m X i X i s t z d M g y d F X o K D 0 i g L E 5 d f Q w M 8 B 5 8 F a b 1 F b W l S W 6 + h i Q W k z K C J N a Q u I V V F q k z 6 1 h Y q p O + h z H O y 5 r H A F 0 i B B z C T I 3 0 G j M H Q Y P h P 6 i 7 L D m Y z b E Y Q E 5 J Q v N w A f y l p y w f G B n h 1 2 i g 6 J G Q 4 8 Q U v F P Q e h k Z f Q z F g D 0 S P j V H G R A Y e k f 7 7 O S k e D Z 2 v H a f B G K W V Z F x d R c q P c z 6 1 F O 6 o Y I h C I j k g w b d S S 4 D U M l J J d o 4 I b J O M u b j B h u f e m 9 a 2 J 5 G y R 0 r Z S u o L m / X t i q 2 k M V 3 F + 4 s m C V 4 + r V f N + 2 v y N p 7 a N E P j / S 1 8 f G D R z P y a Z V x b m d I W r e r I 0 2 c n J / p 8 8 U r F a g T k L D T l D W P 4 Z v J Z B Z f X 9 R Z 7 9 I f d u 7 w i b 0 z u 4 s O q f n D C 9 p W R s t u q u U j e p Z 7 o e 3 i / Y / 1 W Z Q f C a 9 y M C 2 6 m C 2 7 G K T f j j j v i g j v S B X f E K X f E H X f U n q U d O 9 o F d q f y F 9 R R V 3 / u m H P o W B f Q M Y f Q V 3 X j Q b 8 v z 9 1 0 j / + F y 4 I A E / S c 1 n N a z 2 k 9 p / W c 1 n N a z 2 m 7 d F q k T r Q Q 1 q 9 5 m R H / Z y 7 b k a y D y 4 Z j / 4 v L G h N x 4 L J m g b H a y g T a k z f 4 Y L v k B h 8 0 J N r + B q 7 N n g v t V K 7 d s j 9 l Y + 9 W Q 7 H 1 f r u z 7 + K e 7 e L o O 7 1 l r + o 6 H P 3 f A A A A / / 8 D A F B L A Q I t A B Q A B g A I A A A A I Q A q 3 a p A 0 g A A A D c B A A A T A A A A A A A A A A A A A A A A A A A A A A B b Q 2 9 u d G V u d F 9 U e X B l c 1 0 u e G 1 s U E s B A i 0 A F A A C A A g A A A A h A M A h J 1 S u A A A A + A A A A B I A A A A A A A A A A A A A A A A A C w M A A E N v b m Z p Z y 9 Q Y W N r Y W d l L n h t b F B L A Q I t A B Q A A g A I A A A A I Q D 5 m O + v 3 g I A A N w S A A A T A A A A A A A A A A A A A A A A A O k D A A B G b 3 J t d W x h c y 9 T Z W N 0 a W 9 u M S 5 t U E s F B g A A A A A D A A M A w g A A A P g G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Q d A A A A A A A A C 5 0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M T I 2 J U U 4 J U E 4 J T k 4 J U U 5 J T h D J U I y J U U 0 J U J D J T l B J U U 3 J U F C J U I 2 J U U 2 J T h B J T g w J U U 4 J T g w J T g 1 J T I w L S U y M D E y N i V F O C V B O C U 5 O C V F O S U 4 Q y V C M i V F N C V C Q y U 5 Q S V F N y V B Q i V C N i V F N i U 4 Q S U 4 M C V F O C U 4 M C U 4 N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Q t M j l U M D k 6 M D M 6 M T U u M j Y x M D g 2 O F o i L z 4 8 R W 5 0 c n k g V H l w Z T 0 i R m l s b E N v b H V t b l R 5 c G V z I i B W Y W x 1 Z T 0 i c 0 F 3 T U d C Z 0 1 H Q m d Z R 0 J n T U R B d 0 1 H Q m d N R 0 F 3 T U R C Z 0 1 E Q X d Z R E F 3 W U d C Z 1 l H Q m d Z R y I v P j x F b n R y e S B U e X B l P S J G a W x s Q 2 9 s d W 1 u T m F t Z X M i I F Z h b H V l P S J z W y Z x d W 9 0 O + e r t u a K g O i A h U 5 P J n F 1 b 3 Q 7 L C Z x d W 9 0 O + a J g O W x n u O C s + O D v O O D i T E m c X V v d D s s J n F 1 b 3 Q 7 5 o m A 5 b G e 4 4 K z 4 4 O 8 4 4 O J M i Z x d W 9 0 O y w m c X V v d D v j g 4 r j g 7 P j g 5 D j g 7 w m c X V v d D s s J n F 1 b 3 Q 7 4 4 O K 4 4 O z 4 4 O Q 4 4 O 8 M i Z x d W 9 0 O y w m c X V v d D v n q 7 b m i o D o g I X l k I 0 m c X V v d D s s J n F 1 b 3 Q 7 5 6 u 2 5 o q A 6 I C F 5 Z C N 4 4 K r 4 4 O K J n F 1 b 3 Q 7 L C Z x d W 9 0 O + e r t u a K g O i A h e W Q j e e V p e e n s C Z x d W 9 0 O y w m c X V v d D v n q 7 b m i o D o g I X l k I 3 o i 7 H l r Z c m c X V v d D s s J n F 1 b 3 Q 7 5 Z u 9 5 7 G N J n F 1 b 3 Q 7 L C Z x d W 9 0 O + a A p + W I p S Z x d W 9 0 O y w m c X V v d D v l r a b l u b Q m c X V v d D s s J n F 1 b 3 Q 7 5 5 S f 5 b m 0 J n F 1 b 3 Q 7 L C Z x d W 9 0 O + a c i O a X p S Z x d W 9 0 O y w m c X V v d D v l g I v k u r r m i Y D l s Z 7 l n L D l k I 0 m c X V v d D s s J n F 1 b 3 Q 7 6 Z m 4 6 Y C j 4 4 K z 4 4 O 8 4 4 O J J n F 1 b 3 Q 7 L C Z x d W 9 0 O + W P g u W K o O e r t u a K g C 3 n q 7 b m i o D j g r P j g 7 z j g 4 k x J n F 1 b 3 Q 7 L C Z x d W 9 0 O + W P g u W K o O e r t u a K g C 3 o h 6 r l t 7 H o q J j p j L I x J n F 1 b 3 Q 7 L C Z x d W 9 0 O + W P g u W K o O e r t u a K g C 3 j g q r j g 7 z j g 5 f j g 7 P l j 4 L l i q B G T E c x J n F 1 b 3 Q 7 L C Z x d W 9 0 O + W P g u W K o O e r t u a K g C 3 o q J j p j L J G T E c x J n F 1 b 3 Q 7 L C Z x d W 9 0 O + W P g u W K o O e r t u a K g C 3 n q 7 b m i o D j g r P j g 7 z j g 4 k y J n F 1 b 3 Q 7 L C Z x d W 9 0 O + W P g u W K o O e r t u a K g C 3 o h 6 r l t 7 H o q J j p j L I y J n F 1 b 3 Q 7 L C Z x d W 9 0 O + W P g u W K o O e r t u a K g C 3 j g q r j g 7 z j g 5 f j g 7 P l j 4 L l i q B G T E c y J n F 1 b 3 Q 7 L C Z x d W 9 0 O + W P g u W K o O e r t u a K g C 3 o q J j p j L J G T E c y J n F 1 b 3 Q 7 L C Z x d W 9 0 O + W P g u W K o O e r t u a K g C 3 n q 7 b m i o D j g r P j g 7 z j g 4 k z J n F 1 b 3 Q 7 L C Z x d W 9 0 O + W P g u W K o O e r t u a K g C 3 o h 6 r l t 7 H o q J j p j L I z J n F 1 b 3 Q 7 L C Z x d W 9 0 O + W P g u W K o O e r t u a K g C 3 j g q r j g 7 z j g 5 f j g 7 P l j 4 L l i q B G T E c z J n F 1 b 3 Q 7 L C Z x d W 9 0 O + W P g u W K o O e r t u a K g C 3 o q J j p j L J G T E c z J n F 1 b 3 Q 7 L C Z x d W 9 0 O + W P g u W K o O e r t u a K g C 3 n q 7 b m i o D j g r P j g 7 z j g 4 k 0 J n F 1 b 3 Q 7 L C Z x d W 9 0 O + W P g u W K o O e r t u a K g C 3 o h 6 r l t 7 H o q J j p j L I 0 J n F 1 b 3 Q 7 L C Z x d W 9 0 O + W P g u W K o O e r t u a K g C 3 j g q r j g 7 z j g 5 f j g 7 P l j 4 L l i q B G T E c 0 J n F 1 b 3 Q 7 L C Z x d W 9 0 O + W P g u W K o O e r t u a K g C 3 o q J j p j L J G T E c 0 J n F 1 b 3 Q 7 L C Z x d W 9 0 O + W P g u W K o O e r t u a K g C 3 n q 7 b m i o D j g r P j g 7 z j g 4 k 1 J n F 1 b 3 Q 7 L C Z x d W 9 0 O + W P g u W K o O e r t u a K g C 3 o h 6 r l t 7 H o q J j p j L I 1 J n F 1 b 3 Q 7 L C Z x d W 9 0 O + W P g u W K o O e r t u a K g C 3 j g q r j g 7 z j g 5 f j g 7 P l j 4 L l i q B G T E c 1 J n F 1 b 3 Q 7 L C Z x d W 9 0 O + W P g u W K o O e r t u a K g C 3 o q J j p j L J G T E c 1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z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y N u i o m O m M s u S 8 m u e r t u a K g O i A h S A t I D E y N u i o m O m M s u S 8 m u e r t u a K g O i A h S 9 B d X R v U m V t b 3 Z l Z E N v b H V t b n M x L n v n q 7 b m i o D o g I V O T y w w f S Z x d W 9 0 O y w m c X V v d D t T Z W N 0 a W 9 u M S 8 x M j b o q J j p j L L k v J r n q 7 b m i o D o g I U g L S A x M j b o q J j p j L L k v J r n q 7 b m i o D o g I U v Q X V 0 b 1 J l b W 9 2 Z W R D b 2 x 1 b W 5 z M S 5 7 5 o m A 5 b G e 4 4 K z 4 4 O 8 4 4 O J M S w x f S Z x d W 9 0 O y w m c X V v d D t T Z W N 0 a W 9 u M S 8 x M j b o q J j p j L L k v J r n q 7 b m i o D o g I U g L S A x M j b o q J j p j L L k v J r n q 7 b m i o D o g I U v Q X V 0 b 1 J l b W 9 2 Z W R D b 2 x 1 b W 5 z M S 5 7 5 o m A 5 b G e 4 4 K z 4 4 O 8 4 4 O J M i w y f S Z x d W 9 0 O y w m c X V v d D t T Z W N 0 a W 9 u M S 8 x M j b o q J j p j L L k v J r n q 7 b m i o D o g I U g L S A x M j b o q J j p j L L k v J r n q 7 b m i o D o g I U v Q X V 0 b 1 J l b W 9 2 Z W R D b 2 x 1 b W 5 z M S 5 7 4 4 O K 4 4 O z 4 4 O Q 4 4 O 8 L D N 9 J n F 1 b 3 Q 7 L C Z x d W 9 0 O 1 N l Y 3 R p b 2 4 x L z E y N u i o m O m M s u S 8 m u e r t u a K g O i A h S A t I D E y N u i o m O m M s u S 8 m u e r t u a K g O i A h S 9 B d X R v U m V t b 3 Z l Z E N v b H V t b n M x L n v j g 4 r j g 7 P j g 5 D j g 7 w y L D R 9 J n F 1 b 3 Q 7 L C Z x d W 9 0 O 1 N l Y 3 R p b 2 4 x L z E y N u i o m O m M s u S 8 m u e r t u a K g O i A h S A t I D E y N u i o m O m M s u S 8 m u e r t u a K g O i A h S 9 B d X R v U m V t b 3 Z l Z E N v b H V t b n M x L n v n q 7 b m i o D o g I X l k I 0 s N X 0 m c X V v d D s s J n F 1 b 3 Q 7 U 2 V j d G l v b j E v M T I 2 6 K i Y 6 Y y y 5 L y a 5 6 u 2 5 o q A 6 I C F I C 0 g M T I 2 6 K i Y 6 Y y y 5 L y a 5 6 u 2 5 o q A 6 I C F L 0 F 1 d G 9 S Z W 1 v d m V k Q 2 9 s d W 1 u c z E u e + e r t u a K g O i A h e W Q j e O C q + O D i i w 2 f S Z x d W 9 0 O y w m c X V v d D t T Z W N 0 a W 9 u M S 8 x M j b o q J j p j L L k v J r n q 7 b m i o D o g I U g L S A x M j b o q J j p j L L k v J r n q 7 b m i o D o g I U v Q X V 0 b 1 J l b W 9 2 Z W R D b 2 x 1 b W 5 z M S 5 7 5 6 u 2 5 o q A 6 I C F 5 Z C N 5 5 W l 5 6 e w L D d 9 J n F 1 b 3 Q 7 L C Z x d W 9 0 O 1 N l Y 3 R p b 2 4 x L z E y N u i o m O m M s u S 8 m u e r t u a K g O i A h S A t I D E y N u i o m O m M s u S 8 m u e r t u a K g O i A h S 9 B d X R v U m V t b 3 Z l Z E N v b H V t b n M x L n v n q 7 b m i o D o g I X l k I 3 o i 7 H l r Z c s O H 0 m c X V v d D s s J n F 1 b 3 Q 7 U 2 V j d G l v b j E v M T I 2 6 K i Y 6 Y y y 5 L y a 5 6 u 2 5 o q A 6 I C F I C 0 g M T I 2 6 K i Y 6 Y y y 5 L y a 5 6 u 2 5 o q A 6 I C F L 0 F 1 d G 9 S Z W 1 v d m V k Q 2 9 s d W 1 u c z E u e + W b v e e x j S w 5 f S Z x d W 9 0 O y w m c X V v d D t T Z W N 0 a W 9 u M S 8 x M j b o q J j p j L L k v J r n q 7 b m i o D o g I U g L S A x M j b o q J j p j L L k v J r n q 7 b m i o D o g I U v Q X V 0 b 1 J l b W 9 2 Z W R D b 2 x 1 b W 5 z M S 5 7 5 o C n 5 Y i l L D E w f S Z x d W 9 0 O y w m c X V v d D t T Z W N 0 a W 9 u M S 8 x M j b o q J j p j L L k v J r n q 7 b m i o D o g I U g L S A x M j b o q J j p j L L k v J r n q 7 b m i o D o g I U v Q X V 0 b 1 J l b W 9 2 Z W R D b 2 x 1 b W 5 z M S 5 7 5 a 2 m 5 b m 0 L D E x f S Z x d W 9 0 O y w m c X V v d D t T Z W N 0 a W 9 u M S 8 x M j b o q J j p j L L k v J r n q 7 b m i o D o g I U g L S A x M j b o q J j p j L L k v J r n q 7 b m i o D o g I U v Q X V 0 b 1 J l b W 9 2 Z W R D b 2 x 1 b W 5 z M S 5 7 5 5 S f 5 b m 0 L D E y f S Z x d W 9 0 O y w m c X V v d D t T Z W N 0 a W 9 u M S 8 x M j b o q J j p j L L k v J r n q 7 b m i o D o g I U g L S A x M j b o q J j p j L L k v J r n q 7 b m i o D o g I U v Q X V 0 b 1 J l b W 9 2 Z W R D b 2 x 1 b W 5 z M S 5 7 5 p y I 5 p e l L D E z f S Z x d W 9 0 O y w m c X V v d D t T Z W N 0 a W 9 u M S 8 x M j b o q J j p j L L k v J r n q 7 b m i o D o g I U g L S A x M j b o q J j p j L L k v J r n q 7 b m i o D o g I U v Q X V 0 b 1 J l b W 9 2 Z W R D b 2 x 1 b W 5 z M S 5 7 5 Y C L 5 L q 6 5 o m A 5 b G e 5 Z y w 5 Z C N L D E 0 f S Z x d W 9 0 O y w m c X V v d D t T Z W N 0 a W 9 u M S 8 x M j b o q J j p j L L k v J r n q 7 b m i o D o g I U g L S A x M j b o q J j p j L L k v J r n q 7 b m i o D o g I U v Q X V 0 b 1 J l b W 9 2 Z W R D b 2 x 1 b W 5 z M S 5 7 6 Z m 4 6 Y C j 4 4 K z 4 4 O 8 4 4 O J L D E 1 f S Z x d W 9 0 O y w m c X V v d D t T Z W N 0 a W 9 u M S 8 x M j b o q J j p j L L k v J r n q 7 b m i o D o g I U g L S A x M j b o q J j p j L L k v J r n q 7 b m i o D o g I U v Q X V 0 b 1 J l b W 9 2 Z W R D b 2 x 1 b W 5 z M S 5 7 5 Y + C 5 Y q g 5 6 u 2 5 o q A L e e r t u a K g O O C s + O D v O O D i T E s M T Z 9 J n F 1 b 3 Q 7 L C Z x d W 9 0 O 1 N l Y 3 R p b 2 4 x L z E y N u i o m O m M s u S 8 m u e r t u a K g O i A h S A t I D E y N u i o m O m M s u S 8 m u e r t u a K g O i A h S 9 B d X R v U m V t b 3 Z l Z E N v b H V t b n M x L n v l j 4 L l i q D n q 7 b m i o A t 6 I e q 5 b e x 6 K i Y 6 Y y y M S w x N 3 0 m c X V v d D s s J n F 1 b 3 Q 7 U 2 V j d G l v b j E v M T I 2 6 K i Y 6 Y y y 5 L y a 5 6 u 2 5 o q A 6 I C F I C 0 g M T I 2 6 K i Y 6 Y y y 5 L y a 5 6 u 2 5 o q A 6 I C F L 0 F 1 d G 9 S Z W 1 v d m V k Q 2 9 s d W 1 u c z E u e + W P g u W K o O e r t u a K g C 3 j g q r j g 7 z j g 5 f j g 7 P l j 4 L l i q B G T E c x L D E 4 f S Z x d W 9 0 O y w m c X V v d D t T Z W N 0 a W 9 u M S 8 x M j b o q J j p j L L k v J r n q 7 b m i o D o g I U g L S A x M j b o q J j p j L L k v J r n q 7 b m i o D o g I U v Q X V 0 b 1 J l b W 9 2 Z W R D b 2 x 1 b W 5 z M S 5 7 5 Y + C 5 Y q g 5 6 u 2 5 o q A L e i o m O m M s k Z M R z E s M T l 9 J n F 1 b 3 Q 7 L C Z x d W 9 0 O 1 N l Y 3 R p b 2 4 x L z E y N u i o m O m M s u S 8 m u e r t u a K g O i A h S A t I D E y N u i o m O m M s u S 8 m u e r t u a K g O i A h S 9 B d X R v U m V t b 3 Z l Z E N v b H V t b n M x L n v l j 4 L l i q D n q 7 b m i o A t 5 6 u 2 5 o q A 4 4 K z 4 4 O 8 4 4 O J M i w y M H 0 m c X V v d D s s J n F 1 b 3 Q 7 U 2 V j d G l v b j E v M T I 2 6 K i Y 6 Y y y 5 L y a 5 6 u 2 5 o q A 6 I C F I C 0 g M T I 2 6 K i Y 6 Y y y 5 L y a 5 6 u 2 5 o q A 6 I C F L 0 F 1 d G 9 S Z W 1 v d m V k Q 2 9 s d W 1 u c z E u e + W P g u W K o O e r t u a K g C 3 o h 6 r l t 7 H o q J j p j L I y L D I x f S Z x d W 9 0 O y w m c X V v d D t T Z W N 0 a W 9 u M S 8 x M j b o q J j p j L L k v J r n q 7 b m i o D o g I U g L S A x M j b o q J j p j L L k v J r n q 7 b m i o D o g I U v Q X V 0 b 1 J l b W 9 2 Z W R D b 2 x 1 b W 5 z M S 5 7 5 Y + C 5 Y q g 5 6 u 2 5 o q A L e O C q u O D v O O D l + O D s + W P g u W K o E Z M R z I s M j J 9 J n F 1 b 3 Q 7 L C Z x d W 9 0 O 1 N l Y 3 R p b 2 4 x L z E y N u i o m O m M s u S 8 m u e r t u a K g O i A h S A t I D E y N u i o m O m M s u S 8 m u e r t u a K g O i A h S 9 B d X R v U m V t b 3 Z l Z E N v b H V t b n M x L n v l j 4 L l i q D n q 7 b m i o A t 6 K i Y 6 Y y y R k x H M i w y M 3 0 m c X V v d D s s J n F 1 b 3 Q 7 U 2 V j d G l v b j E v M T I 2 6 K i Y 6 Y y y 5 L y a 5 6 u 2 5 o q A 6 I C F I C 0 g M T I 2 6 K i Y 6 Y y y 5 L y a 5 6 u 2 5 o q A 6 I C F L 0 F 1 d G 9 S Z W 1 v d m V k Q 2 9 s d W 1 u c z E u e + W P g u W K o O e r t u a K g C 3 n q 7 b m i o D j g r P j g 7 z j g 4 k z L D I 0 f S Z x d W 9 0 O y w m c X V v d D t T Z W N 0 a W 9 u M S 8 x M j b o q J j p j L L k v J r n q 7 b m i o D o g I U g L S A x M j b o q J j p j L L k v J r n q 7 b m i o D o g I U v Q X V 0 b 1 J l b W 9 2 Z W R D b 2 x 1 b W 5 z M S 5 7 5 Y + C 5 Y q g 5 6 u 2 5 o q A L e i H q u W 3 s e i o m O m M s j M s M j V 9 J n F 1 b 3 Q 7 L C Z x d W 9 0 O 1 N l Y 3 R p b 2 4 x L z E y N u i o m O m M s u S 8 m u e r t u a K g O i A h S A t I D E y N u i o m O m M s u S 8 m u e r t u a K g O i A h S 9 B d X R v U m V t b 3 Z l Z E N v b H V t b n M x L n v l j 4 L l i q D n q 7 b m i o A t 4 4 K q 4 4 O 8 4 4 O X 4 4 O z 5 Y + C 5 Y q g R k x H M y w y N n 0 m c X V v d D s s J n F 1 b 3 Q 7 U 2 V j d G l v b j E v M T I 2 6 K i Y 6 Y y y 5 L y a 5 6 u 2 5 o q A 6 I C F I C 0 g M T I 2 6 K i Y 6 Y y y 5 L y a 5 6 u 2 5 o q A 6 I C F L 0 F 1 d G 9 S Z W 1 v d m V k Q 2 9 s d W 1 u c z E u e + W P g u W K o O e r t u a K g C 3 o q J j p j L J G T E c z L D I 3 f S Z x d W 9 0 O y w m c X V v d D t T Z W N 0 a W 9 u M S 8 x M j b o q J j p j L L k v J r n q 7 b m i o D o g I U g L S A x M j b o q J j p j L L k v J r n q 7 b m i o D o g I U v Q X V 0 b 1 J l b W 9 2 Z W R D b 2 x 1 b W 5 z M S 5 7 5 Y + C 5 Y q g 5 6 u 2 5 o q A L e e r t u a K g O O C s + O D v O O D i T Q s M j h 9 J n F 1 b 3 Q 7 L C Z x d W 9 0 O 1 N l Y 3 R p b 2 4 x L z E y N u i o m O m M s u S 8 m u e r t u a K g O i A h S A t I D E y N u i o m O m M s u S 8 m u e r t u a K g O i A h S 9 B d X R v U m V t b 3 Z l Z E N v b H V t b n M x L n v l j 4 L l i q D n q 7 b m i o A t 6 I e q 5 b e x 6 K i Y 6 Y y y N C w y O X 0 m c X V v d D s s J n F 1 b 3 Q 7 U 2 V j d G l v b j E v M T I 2 6 K i Y 6 Y y y 5 L y a 5 6 u 2 5 o q A 6 I C F I C 0 g M T I 2 6 K i Y 6 Y y y 5 L y a 5 6 u 2 5 o q A 6 I C F L 0 F 1 d G 9 S Z W 1 v d m V k Q 2 9 s d W 1 u c z E u e + W P g u W K o O e r t u a K g C 3 j g q r j g 7 z j g 5 f j g 7 P l j 4 L l i q B G T E c 0 L D M w f S Z x d W 9 0 O y w m c X V v d D t T Z W N 0 a W 9 u M S 8 x M j b o q J j p j L L k v J r n q 7 b m i o D o g I U g L S A x M j b o q J j p j L L k v J r n q 7 b m i o D o g I U v Q X V 0 b 1 J l b W 9 2 Z W R D b 2 x 1 b W 5 z M S 5 7 5 Y + C 5 Y q g 5 6 u 2 5 o q A L e i o m O m M s k Z M R z Q s M z F 9 J n F 1 b 3 Q 7 L C Z x d W 9 0 O 1 N l Y 3 R p b 2 4 x L z E y N u i o m O m M s u S 8 m u e r t u a K g O i A h S A t I D E y N u i o m O m M s u S 8 m u e r t u a K g O i A h S 9 B d X R v U m V t b 3 Z l Z E N v b H V t b n M x L n v l j 4 L l i q D n q 7 b m i o A t 5 6 u 2 5 o q A 4 4 K z 4 4 O 8 4 4 O J N S w z M n 0 m c X V v d D s s J n F 1 b 3 Q 7 U 2 V j d G l v b j E v M T I 2 6 K i Y 6 Y y y 5 L y a 5 6 u 2 5 o q A 6 I C F I C 0 g M T I 2 6 K i Y 6 Y y y 5 L y a 5 6 u 2 5 o q A 6 I C F L 0 F 1 d G 9 S Z W 1 v d m V k Q 2 9 s d W 1 u c z E u e + W P g u W K o O e r t u a K g C 3 o h 6 r l t 7 H o q J j p j L I 1 L D M z f S Z x d W 9 0 O y w m c X V v d D t T Z W N 0 a W 9 u M S 8 x M j b o q J j p j L L k v J r n q 7 b m i o D o g I U g L S A x M j b o q J j p j L L k v J r n q 7 b m i o D o g I U v Q X V 0 b 1 J l b W 9 2 Z W R D b 2 x 1 b W 5 z M S 5 7 5 Y + C 5 Y q g 5 6 u 2 5 o q A L e O C q u O D v O O D l + O D s + W P g u W K o E Z M R z U s M z R 9 J n F 1 b 3 Q 7 L C Z x d W 9 0 O 1 N l Y 3 R p b 2 4 x L z E y N u i o m O m M s u S 8 m u e r t u a K g O i A h S A t I D E y N u i o m O m M s u S 8 m u e r t u a K g O i A h S 9 B d X R v U m V t b 3 Z l Z E N v b H V t b n M x L n v l j 4 L l i q D n q 7 b m i o A t 6 K i Y 6 Y y y R k x H N S w z N X 0 m c X V v d D t d L C Z x d W 9 0 O 0 N v b H V t b k N v d W 5 0 J n F 1 b 3 Q 7 O j M 2 L C Z x d W 9 0 O 0 t l e U N v b H V t b k 5 h b W V z J n F 1 b 3 Q 7 O l t d L C Z x d W 9 0 O 0 N v b H V t b k l k Z W 5 0 a X R p Z X M m c X V v d D s 6 W y Z x d W 9 0 O 1 N l Y 3 R p b 2 4 x L z E y N u i o m O m M s u S 8 m u e r t u a K g O i A h S A t I D E y N u i o m O m M s u S 8 m u e r t u a K g O i A h S 9 B d X R v U m V t b 3 Z l Z E N v b H V t b n M x L n v n q 7 b m i o D o g I V O T y w w f S Z x d W 9 0 O y w m c X V v d D t T Z W N 0 a W 9 u M S 8 x M j b o q J j p j L L k v J r n q 7 b m i o D o g I U g L S A x M j b o q J j p j L L k v J r n q 7 b m i o D o g I U v Q X V 0 b 1 J l b W 9 2 Z W R D b 2 x 1 b W 5 z M S 5 7 5 o m A 5 b G e 4 4 K z 4 4 O 8 4 4 O J M S w x f S Z x d W 9 0 O y w m c X V v d D t T Z W N 0 a W 9 u M S 8 x M j b o q J j p j L L k v J r n q 7 b m i o D o g I U g L S A x M j b o q J j p j L L k v J r n q 7 b m i o D o g I U v Q X V 0 b 1 J l b W 9 2 Z W R D b 2 x 1 b W 5 z M S 5 7 5 o m A 5 b G e 4 4 K z 4 4 O 8 4 4 O J M i w y f S Z x d W 9 0 O y w m c X V v d D t T Z W N 0 a W 9 u M S 8 x M j b o q J j p j L L k v J r n q 7 b m i o D o g I U g L S A x M j b o q J j p j L L k v J r n q 7 b m i o D o g I U v Q X V 0 b 1 J l b W 9 2 Z W R D b 2 x 1 b W 5 z M S 5 7 4 4 O K 4 4 O z 4 4 O Q 4 4 O 8 L D N 9 J n F 1 b 3 Q 7 L C Z x d W 9 0 O 1 N l Y 3 R p b 2 4 x L z E y N u i o m O m M s u S 8 m u e r t u a K g O i A h S A t I D E y N u i o m O m M s u S 8 m u e r t u a K g O i A h S 9 B d X R v U m V t b 3 Z l Z E N v b H V t b n M x L n v j g 4 r j g 7 P j g 5 D j g 7 w y L D R 9 J n F 1 b 3 Q 7 L C Z x d W 9 0 O 1 N l Y 3 R p b 2 4 x L z E y N u i o m O m M s u S 8 m u e r t u a K g O i A h S A t I D E y N u i o m O m M s u S 8 m u e r t u a K g O i A h S 9 B d X R v U m V t b 3 Z l Z E N v b H V t b n M x L n v n q 7 b m i o D o g I X l k I 0 s N X 0 m c X V v d D s s J n F 1 b 3 Q 7 U 2 V j d G l v b j E v M T I 2 6 K i Y 6 Y y y 5 L y a 5 6 u 2 5 o q A 6 I C F I C 0 g M T I 2 6 K i Y 6 Y y y 5 L y a 5 6 u 2 5 o q A 6 I C F L 0 F 1 d G 9 S Z W 1 v d m V k Q 2 9 s d W 1 u c z E u e + e r t u a K g O i A h e W Q j e O C q + O D i i w 2 f S Z x d W 9 0 O y w m c X V v d D t T Z W N 0 a W 9 u M S 8 x M j b o q J j p j L L k v J r n q 7 b m i o D o g I U g L S A x M j b o q J j p j L L k v J r n q 7 b m i o D o g I U v Q X V 0 b 1 J l b W 9 2 Z W R D b 2 x 1 b W 5 z M S 5 7 5 6 u 2 5 o q A 6 I C F 5 Z C N 5 5 W l 5 6 e w L D d 9 J n F 1 b 3 Q 7 L C Z x d W 9 0 O 1 N l Y 3 R p b 2 4 x L z E y N u i o m O m M s u S 8 m u e r t u a K g O i A h S A t I D E y N u i o m O m M s u S 8 m u e r t u a K g O i A h S 9 B d X R v U m V t b 3 Z l Z E N v b H V t b n M x L n v n q 7 b m i o D o g I X l k I 3 o i 7 H l r Z c s O H 0 m c X V v d D s s J n F 1 b 3 Q 7 U 2 V j d G l v b j E v M T I 2 6 K i Y 6 Y y y 5 L y a 5 6 u 2 5 o q A 6 I C F I C 0 g M T I 2 6 K i Y 6 Y y y 5 L y a 5 6 u 2 5 o q A 6 I C F L 0 F 1 d G 9 S Z W 1 v d m V k Q 2 9 s d W 1 u c z E u e + W b v e e x j S w 5 f S Z x d W 9 0 O y w m c X V v d D t T Z W N 0 a W 9 u M S 8 x M j b o q J j p j L L k v J r n q 7 b m i o D o g I U g L S A x M j b o q J j p j L L k v J r n q 7 b m i o D o g I U v Q X V 0 b 1 J l b W 9 2 Z W R D b 2 x 1 b W 5 z M S 5 7 5 o C n 5 Y i l L D E w f S Z x d W 9 0 O y w m c X V v d D t T Z W N 0 a W 9 u M S 8 x M j b o q J j p j L L k v J r n q 7 b m i o D o g I U g L S A x M j b o q J j p j L L k v J r n q 7 b m i o D o g I U v Q X V 0 b 1 J l b W 9 2 Z W R D b 2 x 1 b W 5 z M S 5 7 5 a 2 m 5 b m 0 L D E x f S Z x d W 9 0 O y w m c X V v d D t T Z W N 0 a W 9 u M S 8 x M j b o q J j p j L L k v J r n q 7 b m i o D o g I U g L S A x M j b o q J j p j L L k v J r n q 7 b m i o D o g I U v Q X V 0 b 1 J l b W 9 2 Z W R D b 2 x 1 b W 5 z M S 5 7 5 5 S f 5 b m 0 L D E y f S Z x d W 9 0 O y w m c X V v d D t T Z W N 0 a W 9 u M S 8 x M j b o q J j p j L L k v J r n q 7 b m i o D o g I U g L S A x M j b o q J j p j L L k v J r n q 7 b m i o D o g I U v Q X V 0 b 1 J l b W 9 2 Z W R D b 2 x 1 b W 5 z M S 5 7 5 p y I 5 p e l L D E z f S Z x d W 9 0 O y w m c X V v d D t T Z W N 0 a W 9 u M S 8 x M j b o q J j p j L L k v J r n q 7 b m i o D o g I U g L S A x M j b o q J j p j L L k v J r n q 7 b m i o D o g I U v Q X V 0 b 1 J l b W 9 2 Z W R D b 2 x 1 b W 5 z M S 5 7 5 Y C L 5 L q 6 5 o m A 5 b G e 5 Z y w 5 Z C N L D E 0 f S Z x d W 9 0 O y w m c X V v d D t T Z W N 0 a W 9 u M S 8 x M j b o q J j p j L L k v J r n q 7 b m i o D o g I U g L S A x M j b o q J j p j L L k v J r n q 7 b m i o D o g I U v Q X V 0 b 1 J l b W 9 2 Z W R D b 2 x 1 b W 5 z M S 5 7 6 Z m 4 6 Y C j 4 4 K z 4 4 O 8 4 4 O J L D E 1 f S Z x d W 9 0 O y w m c X V v d D t T Z W N 0 a W 9 u M S 8 x M j b o q J j p j L L k v J r n q 7 b m i o D o g I U g L S A x M j b o q J j p j L L k v J r n q 7 b m i o D o g I U v Q X V 0 b 1 J l b W 9 2 Z W R D b 2 x 1 b W 5 z M S 5 7 5 Y + C 5 Y q g 5 6 u 2 5 o q A L e e r t u a K g O O C s + O D v O O D i T E s M T Z 9 J n F 1 b 3 Q 7 L C Z x d W 9 0 O 1 N l Y 3 R p b 2 4 x L z E y N u i o m O m M s u S 8 m u e r t u a K g O i A h S A t I D E y N u i o m O m M s u S 8 m u e r t u a K g O i A h S 9 B d X R v U m V t b 3 Z l Z E N v b H V t b n M x L n v l j 4 L l i q D n q 7 b m i o A t 6 I e q 5 b e x 6 K i Y 6 Y y y M S w x N 3 0 m c X V v d D s s J n F 1 b 3 Q 7 U 2 V j d G l v b j E v M T I 2 6 K i Y 6 Y y y 5 L y a 5 6 u 2 5 o q A 6 I C F I C 0 g M T I 2 6 K i Y 6 Y y y 5 L y a 5 6 u 2 5 o q A 6 I C F L 0 F 1 d G 9 S Z W 1 v d m V k Q 2 9 s d W 1 u c z E u e + W P g u W K o O e r t u a K g C 3 j g q r j g 7 z j g 5 f j g 7 P l j 4 L l i q B G T E c x L D E 4 f S Z x d W 9 0 O y w m c X V v d D t T Z W N 0 a W 9 u M S 8 x M j b o q J j p j L L k v J r n q 7 b m i o D o g I U g L S A x M j b o q J j p j L L k v J r n q 7 b m i o D o g I U v Q X V 0 b 1 J l b W 9 2 Z W R D b 2 x 1 b W 5 z M S 5 7 5 Y + C 5 Y q g 5 6 u 2 5 o q A L e i o m O m M s k Z M R z E s M T l 9 J n F 1 b 3 Q 7 L C Z x d W 9 0 O 1 N l Y 3 R p b 2 4 x L z E y N u i o m O m M s u S 8 m u e r t u a K g O i A h S A t I D E y N u i o m O m M s u S 8 m u e r t u a K g O i A h S 9 B d X R v U m V t b 3 Z l Z E N v b H V t b n M x L n v l j 4 L l i q D n q 7 b m i o A t 5 6 u 2 5 o q A 4 4 K z 4 4 O 8 4 4 O J M i w y M H 0 m c X V v d D s s J n F 1 b 3 Q 7 U 2 V j d G l v b j E v M T I 2 6 K i Y 6 Y y y 5 L y a 5 6 u 2 5 o q A 6 I C F I C 0 g M T I 2 6 K i Y 6 Y y y 5 L y a 5 6 u 2 5 o q A 6 I C F L 0 F 1 d G 9 S Z W 1 v d m V k Q 2 9 s d W 1 u c z E u e + W P g u W K o O e r t u a K g C 3 o h 6 r l t 7 H o q J j p j L I y L D I x f S Z x d W 9 0 O y w m c X V v d D t T Z W N 0 a W 9 u M S 8 x M j b o q J j p j L L k v J r n q 7 b m i o D o g I U g L S A x M j b o q J j p j L L k v J r n q 7 b m i o D o g I U v Q X V 0 b 1 J l b W 9 2 Z W R D b 2 x 1 b W 5 z M S 5 7 5 Y + C 5 Y q g 5 6 u 2 5 o q A L e O C q u O D v O O D l + O D s + W P g u W K o E Z M R z I s M j J 9 J n F 1 b 3 Q 7 L C Z x d W 9 0 O 1 N l Y 3 R p b 2 4 x L z E y N u i o m O m M s u S 8 m u e r t u a K g O i A h S A t I D E y N u i o m O m M s u S 8 m u e r t u a K g O i A h S 9 B d X R v U m V t b 3 Z l Z E N v b H V t b n M x L n v l j 4 L l i q D n q 7 b m i o A t 6 K i Y 6 Y y y R k x H M i w y M 3 0 m c X V v d D s s J n F 1 b 3 Q 7 U 2 V j d G l v b j E v M T I 2 6 K i Y 6 Y y y 5 L y a 5 6 u 2 5 o q A 6 I C F I C 0 g M T I 2 6 K i Y 6 Y y y 5 L y a 5 6 u 2 5 o q A 6 I C F L 0 F 1 d G 9 S Z W 1 v d m V k Q 2 9 s d W 1 u c z E u e + W P g u W K o O e r t u a K g C 3 n q 7 b m i o D j g r P j g 7 z j g 4 k z L D I 0 f S Z x d W 9 0 O y w m c X V v d D t T Z W N 0 a W 9 u M S 8 x M j b o q J j p j L L k v J r n q 7 b m i o D o g I U g L S A x M j b o q J j p j L L k v J r n q 7 b m i o D o g I U v Q X V 0 b 1 J l b W 9 2 Z W R D b 2 x 1 b W 5 z M S 5 7 5 Y + C 5 Y q g 5 6 u 2 5 o q A L e i H q u W 3 s e i o m O m M s j M s M j V 9 J n F 1 b 3 Q 7 L C Z x d W 9 0 O 1 N l Y 3 R p b 2 4 x L z E y N u i o m O m M s u S 8 m u e r t u a K g O i A h S A t I D E y N u i o m O m M s u S 8 m u e r t u a K g O i A h S 9 B d X R v U m V t b 3 Z l Z E N v b H V t b n M x L n v l j 4 L l i q D n q 7 b m i o A t 4 4 K q 4 4 O 8 4 4 O X 4 4 O z 5 Y + C 5 Y q g R k x H M y w y N n 0 m c X V v d D s s J n F 1 b 3 Q 7 U 2 V j d G l v b j E v M T I 2 6 K i Y 6 Y y y 5 L y a 5 6 u 2 5 o q A 6 I C F I C 0 g M T I 2 6 K i Y 6 Y y y 5 L y a 5 6 u 2 5 o q A 6 I C F L 0 F 1 d G 9 S Z W 1 v d m V k Q 2 9 s d W 1 u c z E u e + W P g u W K o O e r t u a K g C 3 o q J j p j L J G T E c z L D I 3 f S Z x d W 9 0 O y w m c X V v d D t T Z W N 0 a W 9 u M S 8 x M j b o q J j p j L L k v J r n q 7 b m i o D o g I U g L S A x M j b o q J j p j L L k v J r n q 7 b m i o D o g I U v Q X V 0 b 1 J l b W 9 2 Z W R D b 2 x 1 b W 5 z M S 5 7 5 Y + C 5 Y q g 5 6 u 2 5 o q A L e e r t u a K g O O C s + O D v O O D i T Q s M j h 9 J n F 1 b 3 Q 7 L C Z x d W 9 0 O 1 N l Y 3 R p b 2 4 x L z E y N u i o m O m M s u S 8 m u e r t u a K g O i A h S A t I D E y N u i o m O m M s u S 8 m u e r t u a K g O i A h S 9 B d X R v U m V t b 3 Z l Z E N v b H V t b n M x L n v l j 4 L l i q D n q 7 b m i o A t 6 I e q 5 b e x 6 K i Y 6 Y y y N C w y O X 0 m c X V v d D s s J n F 1 b 3 Q 7 U 2 V j d G l v b j E v M T I 2 6 K i Y 6 Y y y 5 L y a 5 6 u 2 5 o q A 6 I C F I C 0 g M T I 2 6 K i Y 6 Y y y 5 L y a 5 6 u 2 5 o q A 6 I C F L 0 F 1 d G 9 S Z W 1 v d m V k Q 2 9 s d W 1 u c z E u e + W P g u W K o O e r t u a K g C 3 j g q r j g 7 z j g 5 f j g 7 P l j 4 L l i q B G T E c 0 L D M w f S Z x d W 9 0 O y w m c X V v d D t T Z W N 0 a W 9 u M S 8 x M j b o q J j p j L L k v J r n q 7 b m i o D o g I U g L S A x M j b o q J j p j L L k v J r n q 7 b m i o D o g I U v Q X V 0 b 1 J l b W 9 2 Z W R D b 2 x 1 b W 5 z M S 5 7 5 Y + C 5 Y q g 5 6 u 2 5 o q A L e i o m O m M s k Z M R z Q s M z F 9 J n F 1 b 3 Q 7 L C Z x d W 9 0 O 1 N l Y 3 R p b 2 4 x L z E y N u i o m O m M s u S 8 m u e r t u a K g O i A h S A t I D E y N u i o m O m M s u S 8 m u e r t u a K g O i A h S 9 B d X R v U m V t b 3 Z l Z E N v b H V t b n M x L n v l j 4 L l i q D n q 7 b m i o A t 5 6 u 2 5 o q A 4 4 K z 4 4 O 8 4 4 O J N S w z M n 0 m c X V v d D s s J n F 1 b 3 Q 7 U 2 V j d G l v b j E v M T I 2 6 K i Y 6 Y y y 5 L y a 5 6 u 2 5 o q A 6 I C F I C 0 g M T I 2 6 K i Y 6 Y y y 5 L y a 5 6 u 2 5 o q A 6 I C F L 0 F 1 d G 9 S Z W 1 v d m V k Q 2 9 s d W 1 u c z E u e + W P g u W K o O e r t u a K g C 3 o h 6 r l t 7 H o q J j p j L I 1 L D M z f S Z x d W 9 0 O y w m c X V v d D t T Z W N 0 a W 9 u M S 8 x M j b o q J j p j L L k v J r n q 7 b m i o D o g I U g L S A x M j b o q J j p j L L k v J r n q 7 b m i o D o g I U v Q X V 0 b 1 J l b W 9 2 Z W R D b 2 x 1 b W 5 z M S 5 7 5 Y + C 5 Y q g 5 6 u 2 5 o q A L e O C q u O D v O O D l + O D s + W P g u W K o E Z M R z U s M z R 9 J n F 1 b 3 Q 7 L C Z x d W 9 0 O 1 N l Y 3 R p b 2 4 x L z E y N u i o m O m M s u S 8 m u e r t u a K g O i A h S A t I D E y N u i o m O m M s u S 8 m u e r t u a K g O i A h S 9 B d X R v U m V t b 3 Z l Z E N v b H V t b n M x L n v l j 4 L l i q D n q 7 b m i o A t 6 K i Y 6 Y y y R k x H N S w z N X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E y N i V F O C V B O C U 5 O C V F O S U 4 Q y V C M i V F N C V C Q y U 5 Q S V F N y V B Q i V C N i V F N i U 4 Q S U 4 M C V F O C U 4 M C U 4 N S U y M C 0 l M j A x M j Y l R T g l Q T g l O T g l R T k l O E M l Q j I l R T Q l Q k M l O U E l R T c l Q U I l Q j Y l R T Y l O E E l O D A l R T g l O D A l O D U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T E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Q t M j l U M D k 6 M D Q 6 N T U u N T g x M j U w M 1 o i L z 4 8 R W 5 0 c n k g V H l w Z T 0 i R m l s b E N v b H V t b l R 5 c G V z I i B W Y W x 1 Z T 0 i c 0 F 3 T U d C Z 0 1 H Q m d Z R 0 J n T U R B d 0 1 H Q m d N R 0 F 3 T U R C Z 0 1 E Q X d Z R E F 3 W U d C Z 1 l H Q m d Z R y I v P j x F b n R y e S B U e X B l P S J G a W x s Q 2 9 s d W 1 u T m F t Z X M i I F Z h b H V l P S J z W y Z x d W 9 0 O + e r t u a K g O i A h U 5 P J n F 1 b 3 Q 7 L C Z x d W 9 0 O + a J g O W x n u O C s + O D v O O D i T E m c X V v d D s s J n F 1 b 3 Q 7 5 o m A 5 b G e 4 4 K z 4 4 O 8 4 4 O J M i Z x d W 9 0 O y w m c X V v d D v j g 4 r j g 7 P j g 5 D j g 7 w m c X V v d D s s J n F 1 b 3 Q 7 4 4 O K 4 4 O z 4 4 O Q 4 4 O 8 M i Z x d W 9 0 O y w m c X V v d D v n q 7 b m i o D o g I X l k I 0 m c X V v d D s s J n F 1 b 3 Q 7 5 6 u 2 5 o q A 6 I C F 5 Z C N 4 4 K r 4 4 O K J n F 1 b 3 Q 7 L C Z x d W 9 0 O + e r t u a K g O i A h e W Q j e e V p e e n s C Z x d W 9 0 O y w m c X V v d D v n q 7 b m i o D o g I X l k I 3 o i 7 H l r Z c m c X V v d D s s J n F 1 b 3 Q 7 5 Z u 9 5 7 G N J n F 1 b 3 Q 7 L C Z x d W 9 0 O + a A p + W I p S Z x d W 9 0 O y w m c X V v d D v l r a b l u b Q m c X V v d D s s J n F 1 b 3 Q 7 5 5 S f 5 b m 0 J n F 1 b 3 Q 7 L C Z x d W 9 0 O + a c i O a X p S Z x d W 9 0 O y w m c X V v d D v l g I v k u r r m i Y D l s Z 7 l n L D l k I 0 m c X V v d D s s J n F 1 b 3 Q 7 6 Z m 4 6 Y C j 4 4 K z 4 4 O 8 4 4 O J J n F 1 b 3 Q 7 L C Z x d W 9 0 O + W P g u W K o O e r t u a K g C 3 n q 7 b m i o D j g r P j g 7 z j g 4 k x J n F 1 b 3 Q 7 L C Z x d W 9 0 O + W P g u W K o O e r t u a K g C 3 o h 6 r l t 7 H o q J j p j L I x J n F 1 b 3 Q 7 L C Z x d W 9 0 O + W P g u W K o O e r t u a K g C 3 j g q r j g 7 z j g 5 f j g 7 P l j 4 L l i q B G T E c x J n F 1 b 3 Q 7 L C Z x d W 9 0 O + W P g u W K o O e r t u a K g C 3 o q J j p j L J G T E c x J n F 1 b 3 Q 7 L C Z x d W 9 0 O + W P g u W K o O e r t u a K g C 3 n q 7 b m i o D j g r P j g 7 z j g 4 k y J n F 1 b 3 Q 7 L C Z x d W 9 0 O + W P g u W K o O e r t u a K g C 3 o h 6 r l t 7 H o q J j p j L I y J n F 1 b 3 Q 7 L C Z x d W 9 0 O + W P g u W K o O e r t u a K g C 3 j g q r j g 7 z j g 5 f j g 7 P l j 4 L l i q B G T E c y J n F 1 b 3 Q 7 L C Z x d W 9 0 O + W P g u W K o O e r t u a K g C 3 o q J j p j L J G T E c y J n F 1 b 3 Q 7 L C Z x d W 9 0 O + W P g u W K o O e r t u a K g C 3 n q 7 b m i o D j g r P j g 7 z j g 4 k z J n F 1 b 3 Q 7 L C Z x d W 9 0 O + W P g u W K o O e r t u a K g C 3 o h 6 r l t 7 H o q J j p j L I z J n F 1 b 3 Q 7 L C Z x d W 9 0 O + W P g u W K o O e r t u a K g C 3 j g q r j g 7 z j g 5 f j g 7 P l j 4 L l i q B G T E c z J n F 1 b 3 Q 7 L C Z x d W 9 0 O + W P g u W K o O e r t u a K g C 3 o q J j p j L J G T E c z J n F 1 b 3 Q 7 L C Z x d W 9 0 O + W P g u W K o O e r t u a K g C 3 n q 7 b m i o D j g r P j g 7 z j g 4 k 0 J n F 1 b 3 Q 7 L C Z x d W 9 0 O + W P g u W K o O e r t u a K g C 3 o h 6 r l t 7 H o q J j p j L I 0 J n F 1 b 3 Q 7 L C Z x d W 9 0 O + W P g u W K o O e r t u a K g C 3 j g q r j g 7 z j g 5 f j g 7 P l j 4 L l i q B G T E c 0 J n F 1 b 3 Q 7 L C Z x d W 9 0 O + W P g u W K o O e r t u a K g C 3 o q J j p j L J G T E c 0 J n F 1 b 3 Q 7 L C Z x d W 9 0 O + W P g u W K o O e r t u a K g C 3 n q 7 b m i o D j g r P j g 7 z j g 4 k 1 J n F 1 b 3 Q 7 L C Z x d W 9 0 O + W P g u W K o O e r t u a K g C 3 o h 6 r l t 7 H o q J j p j L I 1 J n F 1 b 3 Q 7 L C Z x d W 9 0 O + W P g u W K o O e r t u a K g C 3 j g q r j g 7 z j g 5 f j g 7 P l j 4 L l i q B G T E c 1 J n F 1 b 3 Q 7 L C Z x d W 9 0 O + W P g u W K o O e r t u a K g C 3 o q J j p j L J G T E c 1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z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y N u i o m O m M s u S 8 m u e r t u a K g O i A h S A t I D E y N u i o m O m M s u S 8 m u e r t u a K g O i A h S A o M i k v Q X V 0 b 1 J l b W 9 2 Z W R D b 2 x 1 b W 5 z M S 5 7 5 6 u 2 5 o q A 6 I C F T k 8 s M H 0 m c X V v d D s s J n F 1 b 3 Q 7 U 2 V j d G l v b j E v M T I 2 6 K i Y 6 Y y y 5 L y a 5 6 u 2 5 o q A 6 I C F I C 0 g M T I 2 6 K i Y 6 Y y y 5 L y a 5 6 u 2 5 o q A 6 I C F I C g y K S 9 B d X R v U m V t b 3 Z l Z E N v b H V t b n M x L n v m i Y D l s Z 7 j g r P j g 7 z j g 4 k x L D F 9 J n F 1 b 3 Q 7 L C Z x d W 9 0 O 1 N l Y 3 R p b 2 4 x L z E y N u i o m O m M s u S 8 m u e r t u a K g O i A h S A t I D E y N u i o m O m M s u S 8 m u e r t u a K g O i A h S A o M i k v Q X V 0 b 1 J l b W 9 2 Z W R D b 2 x 1 b W 5 z M S 5 7 5 o m A 5 b G e 4 4 K z 4 4 O 8 4 4 O J M i w y f S Z x d W 9 0 O y w m c X V v d D t T Z W N 0 a W 9 u M S 8 x M j b o q J j p j L L k v J r n q 7 b m i o D o g I U g L S A x M j b o q J j p j L L k v J r n q 7 b m i o D o g I U g K D I p L 0 F 1 d G 9 S Z W 1 v d m V k Q 2 9 s d W 1 u c z E u e + O D i u O D s + O D k O O D v C w z f S Z x d W 9 0 O y w m c X V v d D t T Z W N 0 a W 9 u M S 8 x M j b o q J j p j L L k v J r n q 7 b m i o D o g I U g L S A x M j b o q J j p j L L k v J r n q 7 b m i o D o g I U g K D I p L 0 F 1 d G 9 S Z W 1 v d m V k Q 2 9 s d W 1 u c z E u e + O D i u O D s + O D k O O D v D I s N H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0 s N X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j g q v j g 4 o s N n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n l a X n p 7 A s N 3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o i 7 H l r Z c s O H 0 m c X V v d D s s J n F 1 b 3 Q 7 U 2 V j d G l v b j E v M T I 2 6 K i Y 6 Y y y 5 L y a 5 6 u 2 5 o q A 6 I C F I C 0 g M T I 2 6 K i Y 6 Y y y 5 L y a 5 6 u 2 5 o q A 6 I C F I C g y K S 9 B d X R v U m V t b 3 Z l Z E N v b H V t b n M x L n v l m 7 3 n s Y 0 s O X 0 m c X V v d D s s J n F 1 b 3 Q 7 U 2 V j d G l v b j E v M T I 2 6 K i Y 6 Y y y 5 L y a 5 6 u 2 5 o q A 6 I C F I C 0 g M T I 2 6 K i Y 6 Y y y 5 L y a 5 6 u 2 5 o q A 6 I C F I C g y K S 9 B d X R v U m V t b 3 Z l Z E N v b H V t b n M x L n v m g K f l i K U s M T B 9 J n F 1 b 3 Q 7 L C Z x d W 9 0 O 1 N l Y 3 R p b 2 4 x L z E y N u i o m O m M s u S 8 m u e r t u a K g O i A h S A t I D E y N u i o m O m M s u S 8 m u e r t u a K g O i A h S A o M i k v Q X V 0 b 1 J l b W 9 2 Z W R D b 2 x 1 b W 5 z M S 5 7 5 a 2 m 5 b m 0 L D E x f S Z x d W 9 0 O y w m c X V v d D t T Z W N 0 a W 9 u M S 8 x M j b o q J j p j L L k v J r n q 7 b m i o D o g I U g L S A x M j b o q J j p j L L k v J r n q 7 b m i o D o g I U g K D I p L 0 F 1 d G 9 S Z W 1 v d m V k Q 2 9 s d W 1 u c z E u e + e U n + W 5 t C w x M n 0 m c X V v d D s s J n F 1 b 3 Q 7 U 2 V j d G l v b j E v M T I 2 6 K i Y 6 Y y y 5 L y a 5 6 u 2 5 o q A 6 I C F I C 0 g M T I 2 6 K i Y 6 Y y y 5 L y a 5 6 u 2 5 o q A 6 I C F I C g y K S 9 B d X R v U m V t b 3 Z l Z E N v b H V t b n M x L n v m n I j m l 6 U s M T N 9 J n F 1 b 3 Q 7 L C Z x d W 9 0 O 1 N l Y 3 R p b 2 4 x L z E y N u i o m O m M s u S 8 m u e r t u a K g O i A h S A t I D E y N u i o m O m M s u S 8 m u e r t u a K g O i A h S A o M i k v Q X V 0 b 1 J l b W 9 2 Z W R D b 2 x 1 b W 5 z M S 5 7 5 Y C L 5 L q 6 5 o m A 5 b G e 5 Z y w 5 Z C N L D E 0 f S Z x d W 9 0 O y w m c X V v d D t T Z W N 0 a W 9 u M S 8 x M j b o q J j p j L L k v J r n q 7 b m i o D o g I U g L S A x M j b o q J j p j L L k v J r n q 7 b m i o D o g I U g K D I p L 0 F 1 d G 9 S Z W 1 v d m V k Q 2 9 s d W 1 u c z E u e + m Z u O m A o + O C s + O D v O O D i S w x N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S w x N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S w x N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S w x O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S w x O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i w y M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i w y M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i w y M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i w y M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y w y N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y w y N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y w y N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y w y N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N C w y O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N C w y O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N C w z M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N C w z M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N S w z M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N S w z M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N S w z N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N S w z N X 0 m c X V v d D t d L C Z x d W 9 0 O 0 N v b H V t b k N v d W 5 0 J n F 1 b 3 Q 7 O j M 2 L C Z x d W 9 0 O 0 t l e U N v b H V t b k 5 h b W V z J n F 1 b 3 Q 7 O l t d L C Z x d W 9 0 O 0 N v b H V t b k l k Z W 5 0 a X R p Z X M m c X V v d D s 6 W y Z x d W 9 0 O 1 N l Y 3 R p b 2 4 x L z E y N u i o m O m M s u S 8 m u e r t u a K g O i A h S A t I D E y N u i o m O m M s u S 8 m u e r t u a K g O i A h S A o M i k v Q X V 0 b 1 J l b W 9 2 Z W R D b 2 x 1 b W 5 z M S 5 7 5 6 u 2 5 o q A 6 I C F T k 8 s M H 0 m c X V v d D s s J n F 1 b 3 Q 7 U 2 V j d G l v b j E v M T I 2 6 K i Y 6 Y y y 5 L y a 5 6 u 2 5 o q A 6 I C F I C 0 g M T I 2 6 K i Y 6 Y y y 5 L y a 5 6 u 2 5 o q A 6 I C F I C g y K S 9 B d X R v U m V t b 3 Z l Z E N v b H V t b n M x L n v m i Y D l s Z 7 j g r P j g 7 z j g 4 k x L D F 9 J n F 1 b 3 Q 7 L C Z x d W 9 0 O 1 N l Y 3 R p b 2 4 x L z E y N u i o m O m M s u S 8 m u e r t u a K g O i A h S A t I D E y N u i o m O m M s u S 8 m u e r t u a K g O i A h S A o M i k v Q X V 0 b 1 J l b W 9 2 Z W R D b 2 x 1 b W 5 z M S 5 7 5 o m A 5 b G e 4 4 K z 4 4 O 8 4 4 O J M i w y f S Z x d W 9 0 O y w m c X V v d D t T Z W N 0 a W 9 u M S 8 x M j b o q J j p j L L k v J r n q 7 b m i o D o g I U g L S A x M j b o q J j p j L L k v J r n q 7 b m i o D o g I U g K D I p L 0 F 1 d G 9 S Z W 1 v d m V k Q 2 9 s d W 1 u c z E u e + O D i u O D s + O D k O O D v C w z f S Z x d W 9 0 O y w m c X V v d D t T Z W N 0 a W 9 u M S 8 x M j b o q J j p j L L k v J r n q 7 b m i o D o g I U g L S A x M j b o q J j p j L L k v J r n q 7 b m i o D o g I U g K D I p L 0 F 1 d G 9 S Z W 1 v d m V k Q 2 9 s d W 1 u c z E u e + O D i u O D s + O D k O O D v D I s N H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0 s N X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j g q v j g 4 o s N n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n l a X n p 7 A s N 3 0 m c X V v d D s s J n F 1 b 3 Q 7 U 2 V j d G l v b j E v M T I 2 6 K i Y 6 Y y y 5 L y a 5 6 u 2 5 o q A 6 I C F I C 0 g M T I 2 6 K i Y 6 Y y y 5 L y a 5 6 u 2 5 o q A 6 I C F I C g y K S 9 B d X R v U m V t b 3 Z l Z E N v b H V t b n M x L n v n q 7 b m i o D o g I X l k I 3 o i 7 H l r Z c s O H 0 m c X V v d D s s J n F 1 b 3 Q 7 U 2 V j d G l v b j E v M T I 2 6 K i Y 6 Y y y 5 L y a 5 6 u 2 5 o q A 6 I C F I C 0 g M T I 2 6 K i Y 6 Y y y 5 L y a 5 6 u 2 5 o q A 6 I C F I C g y K S 9 B d X R v U m V t b 3 Z l Z E N v b H V t b n M x L n v l m 7 3 n s Y 0 s O X 0 m c X V v d D s s J n F 1 b 3 Q 7 U 2 V j d G l v b j E v M T I 2 6 K i Y 6 Y y y 5 L y a 5 6 u 2 5 o q A 6 I C F I C 0 g M T I 2 6 K i Y 6 Y y y 5 L y a 5 6 u 2 5 o q A 6 I C F I C g y K S 9 B d X R v U m V t b 3 Z l Z E N v b H V t b n M x L n v m g K f l i K U s M T B 9 J n F 1 b 3 Q 7 L C Z x d W 9 0 O 1 N l Y 3 R p b 2 4 x L z E y N u i o m O m M s u S 8 m u e r t u a K g O i A h S A t I D E y N u i o m O m M s u S 8 m u e r t u a K g O i A h S A o M i k v Q X V 0 b 1 J l b W 9 2 Z W R D b 2 x 1 b W 5 z M S 5 7 5 a 2 m 5 b m 0 L D E x f S Z x d W 9 0 O y w m c X V v d D t T Z W N 0 a W 9 u M S 8 x M j b o q J j p j L L k v J r n q 7 b m i o D o g I U g L S A x M j b o q J j p j L L k v J r n q 7 b m i o D o g I U g K D I p L 0 F 1 d G 9 S Z W 1 v d m V k Q 2 9 s d W 1 u c z E u e + e U n + W 5 t C w x M n 0 m c X V v d D s s J n F 1 b 3 Q 7 U 2 V j d G l v b j E v M T I 2 6 K i Y 6 Y y y 5 L y a 5 6 u 2 5 o q A 6 I C F I C 0 g M T I 2 6 K i Y 6 Y y y 5 L y a 5 6 u 2 5 o q A 6 I C F I C g y K S 9 B d X R v U m V t b 3 Z l Z E N v b H V t b n M x L n v m n I j m l 6 U s M T N 9 J n F 1 b 3 Q 7 L C Z x d W 9 0 O 1 N l Y 3 R p b 2 4 x L z E y N u i o m O m M s u S 8 m u e r t u a K g O i A h S A t I D E y N u i o m O m M s u S 8 m u e r t u a K g O i A h S A o M i k v Q X V 0 b 1 J l b W 9 2 Z W R D b 2 x 1 b W 5 z M S 5 7 5 Y C L 5 L q 6 5 o m A 5 b G e 5 Z y w 5 Z C N L D E 0 f S Z x d W 9 0 O y w m c X V v d D t T Z W N 0 a W 9 u M S 8 x M j b o q J j p j L L k v J r n q 7 b m i o D o g I U g L S A x M j b o q J j p j L L k v J r n q 7 b m i o D o g I U g K D I p L 0 F 1 d G 9 S Z W 1 v d m V k Q 2 9 s d W 1 u c z E u e + m Z u O m A o + O C s + O D v O O D i S w x N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S w x N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S w x N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S w x O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S w x O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i w y M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i w y M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i w y M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i w y M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M y w y N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M y w y N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M y w y N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M y w y N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N C w y O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N C w y O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N C w z M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N C w z M X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5 6 u 2 5 o q A 4 4 K z 4 4 O 8 4 4 O J N S w z M n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I e q 5 b e x 6 K i Y 6 Y y y N S w z M 3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4 4 K q 4 4 O 8 4 4 O X 4 4 O z 5 Y + C 5 Y q g R k x H N S w z N H 0 m c X V v d D s s J n F 1 b 3 Q 7 U 2 V j d G l v b j E v M T I 2 6 K i Y 6 Y y y 5 L y a 5 6 u 2 5 o q A 6 I C F I C 0 g M T I 2 6 K i Y 6 Y y y 5 L y a 5 6 u 2 5 o q A 6 I C F I C g y K S 9 B d X R v U m V t b 3 Z l Z E N v b H V t b n M x L n v l j 4 L l i q D n q 7 b m i o A t 6 K i Y 6 Y y y R k x H N S w z N X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E y N i V F O C V B O C U 5 O C V F O S U 4 Q y V C M i V F N C V C Q y U 5 Q S V F M y U 4 M y U 4 M S V F M y U 4 M y V C Q y V F M y U 4 M y V B M C U y M C 0 l M j A x M j Y l R T g l Q T g l O T g l R T k l O E M l Q j I l R T Q l Q k M l O U E l R T M l O D M l O D E l R T M l O D M l Q k M l R T M l O D M l Q T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I 5 V D A 5 O j A 2 O j E y L j E 0 N T k 5 N z N a I i 8 + P E V u d H J 5 I F R 5 c G U 9 I k Z p b G x D b 2 x 1 b W 5 U e X B l c y I g V m F s d W U 9 I n N B d 0 1 H Q m d Z R 0 J n W U R B d 1 l E Q m d N R C I v P j x F b n R y e S B U e X B l P S J G a W x s Q 2 9 s d W 1 u T m F t Z X M i I F Z h b H V l P S J z W y Z x d W 9 0 O + O D g e O D v O O D o E 5 P J n F 1 b 3 Q 7 L C Z x d W 9 0 O + a J g O W x n u O C s + O D v O O D i S Z x d W 9 0 O y w m c X V v d D v j g 4 H j g 7 z j g 6 D l k I 0 m c X V v d D s s J n F 1 b 3 Q 7 4 4 O B 4 4 O 8 4 4 O g 5 Z C N 4 4 K r 4 4 O K J n F 1 b 3 Q 7 L C Z x d W 9 0 O + O D g e O D v O O D o O W Q j e e V p e e n s C Z x d W 9 0 O y w m c X V v d D v j g 4 H j g 7 z j g 6 D m r a P l v I / l k I 3 n p 7 A m c X V v d D s s J n F 1 b 3 Q 7 4 4 O B 4 4 O 8 4 4 O g 5 Z C N 6 I u x 5 a 2 X J n F 1 b 3 Q 7 L C Z x d W 9 0 O + W b v e e x j S Z x d W 9 0 O y w m c X V v d D t J R C Z x d W 9 0 O y w m c X V v d D v n q 7 b m i o D o g I V O T y Z x d W 9 0 O y w m c X V v d D v n q 7 b m i o D o g I X l k I 0 m c X V v d D s s J n F 1 b 3 Q 7 5 Y + C 5 Y q g 5 6 u 2 5 o q A L e e r t u a K g O O C s + O D v O O D i S Z x d W 9 0 O y w m c X V v d D v l j 4 L l i q D n q 7 b m i o A t 6 I e q 5 b e x 6 K i Y 6 Y y y J n F 1 b 3 Q 7 L C Z x d W 9 0 O + W P g u W K o O e r t u a K g C 3 j g q r j g 7 z j g 5 f j g 7 P l j 4 L l i q B G T E c m c X V v d D s s J n F 1 b 3 Q 7 5 Y + C 5 Y q g 5 6 u 2 5 o q A L e i o m O m M s k Z M R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j b o q J j p j L L k v J r j g 4 H j g 7 z j g 6 A g L S A x M j b o q J j p j L L k v J r j g 4 H j g 7 z j g 6 A v Q X V 0 b 1 J l b W 9 2 Z W R D b 2 x 1 b W 5 z M S 5 7 4 4 O B 4 4 O 8 4 4 O g T k 8 s M H 0 m c X V v d D s s J n F 1 b 3 Q 7 U 2 V j d G l v b j E v M T I 2 6 K i Y 6 Y y y 5 L y a 4 4 O B 4 4 O 8 4 4 O g I C 0 g M T I 2 6 K i Y 6 Y y y 5 L y a 4 4 O B 4 4 O 8 4 4 O g L 0 F 1 d G 9 S Z W 1 v d m V k Q 2 9 s d W 1 u c z E u e + a J g O W x n u O C s + O D v O O D i S w x f S Z x d W 9 0 O y w m c X V v d D t T Z W N 0 a W 9 u M S 8 x M j b o q J j p j L L k v J r j g 4 H j g 7 z j g 6 A g L S A x M j b o q J j p j L L k v J r j g 4 H j g 7 z j g 6 A v Q X V 0 b 1 J l b W 9 2 Z W R D b 2 x 1 b W 5 z M S 5 7 4 4 O B 4 4 O 8 4 4 O g 5 Z C N L D J 9 J n F 1 b 3 Q 7 L C Z x d W 9 0 O 1 N l Y 3 R p b 2 4 x L z E y N u i o m O m M s u S 8 m u O D g e O D v O O D o C A t I D E y N u i o m O m M s u S 8 m u O D g e O D v O O D o C 9 B d X R v U m V t b 3 Z l Z E N v b H V t b n M x L n v j g 4 H j g 7 z j g 6 D l k I 3 j g q v j g 4 o s M 3 0 m c X V v d D s s J n F 1 b 3 Q 7 U 2 V j d G l v b j E v M T I 2 6 K i Y 6 Y y y 5 L y a 4 4 O B 4 4 O 8 4 4 O g I C 0 g M T I 2 6 K i Y 6 Y y y 5 L y a 4 4 O B 4 4 O 8 4 4 O g L 0 F 1 d G 9 S Z W 1 v d m V k Q 2 9 s d W 1 u c z E u e + O D g e O D v O O D o O W Q j e e V p e e n s C w 0 f S Z x d W 9 0 O y w m c X V v d D t T Z W N 0 a W 9 u M S 8 x M j b o q J j p j L L k v J r j g 4 H j g 7 z j g 6 A g L S A x M j b o q J j p j L L k v J r j g 4 H j g 7 z j g 6 A v Q X V 0 b 1 J l b W 9 2 Z W R D b 2 x 1 b W 5 z M S 5 7 4 4 O B 4 4 O 8 4 4 O g 5 q 2 j 5 b y P 5 Z C N 5 6 e w L D V 9 J n F 1 b 3 Q 7 L C Z x d W 9 0 O 1 N l Y 3 R p b 2 4 x L z E y N u i o m O m M s u S 8 m u O D g e O D v O O D o C A t I D E y N u i o m O m M s u S 8 m u O D g e O D v O O D o C 9 B d X R v U m V t b 3 Z l Z E N v b H V t b n M x L n v j g 4 H j g 7 z j g 6 D l k I 3 o i 7 H l r Z c s N n 0 m c X V v d D s s J n F 1 b 3 Q 7 U 2 V j d G l v b j E v M T I 2 6 K i Y 6 Y y y 5 L y a 4 4 O B 4 4 O 8 4 4 O g I C 0 g M T I 2 6 K i Y 6 Y y y 5 L y a 4 4 O B 4 4 O 8 4 4 O g L 0 F 1 d G 9 S Z W 1 v d m V k Q 2 9 s d W 1 u c z E u e + W b v e e x j S w 3 f S Z x d W 9 0 O y w m c X V v d D t T Z W N 0 a W 9 u M S 8 x M j b o q J j p j L L k v J r j g 4 H j g 7 z j g 6 A g L S A x M j b o q J j p j L L k v J r j g 4 H j g 7 z j g 6 A v Q X V 0 b 1 J l b W 9 2 Z W R D b 2 x 1 b W 5 z M S 5 7 S U Q s O H 0 m c X V v d D s s J n F 1 b 3 Q 7 U 2 V j d G l v b j E v M T I 2 6 K i Y 6 Y y y 5 L y a 4 4 O B 4 4 O 8 4 4 O g I C 0 g M T I 2 6 K i Y 6 Y y y 5 L y a 4 4 O B 4 4 O 8 4 4 O g L 0 F 1 d G 9 S Z W 1 v d m V k Q 2 9 s d W 1 u c z E u e + e r t u a K g O i A h U 5 P L D l 9 J n F 1 b 3 Q 7 L C Z x d W 9 0 O 1 N l Y 3 R p b 2 4 x L z E y N u i o m O m M s u S 8 m u O D g e O D v O O D o C A t I D E y N u i o m O m M s u S 8 m u O D g e O D v O O D o C 9 B d X R v U m V t b 3 Z l Z E N v b H V t b n M x L n v n q 7 b m i o D o g I X l k I 0 s M T B 9 J n F 1 b 3 Q 7 L C Z x d W 9 0 O 1 N l Y 3 R p b 2 4 x L z E y N u i o m O m M s u S 8 m u O D g e O D v O O D o C A t I D E y N u i o m O m M s u S 8 m u O D g e O D v O O D o C 9 B d X R v U m V t b 3 Z l Z E N v b H V t b n M x L n v l j 4 L l i q D n q 7 b m i o A t 5 6 u 2 5 o q A 4 4 K z 4 4 O 8 4 4 O J L D E x f S Z x d W 9 0 O y w m c X V v d D t T Z W N 0 a W 9 u M S 8 x M j b o q J j p j L L k v J r j g 4 H j g 7 z j g 6 A g L S A x M j b o q J j p j L L k v J r j g 4 H j g 7 z j g 6 A v Q X V 0 b 1 J l b W 9 2 Z W R D b 2 x 1 b W 5 z M S 5 7 5 Y + C 5 Y q g 5 6 u 2 5 o q A L e i H q u W 3 s e i o m O m M s i w x M n 0 m c X V v d D s s J n F 1 b 3 Q 7 U 2 V j d G l v b j E v M T I 2 6 K i Y 6 Y y y 5 L y a 4 4 O B 4 4 O 8 4 4 O g I C 0 g M T I 2 6 K i Y 6 Y y y 5 L y a 4 4 O B 4 4 O 8 4 4 O g L 0 F 1 d G 9 S Z W 1 v d m V k Q 2 9 s d W 1 u c z E u e + W P g u W K o O e r t u a K g C 3 j g q r j g 7 z j g 5 f j g 7 P l j 4 L l i q B G T E c s M T N 9 J n F 1 b 3 Q 7 L C Z x d W 9 0 O 1 N l Y 3 R p b 2 4 x L z E y N u i o m O m M s u S 8 m u O D g e O D v O O D o C A t I D E y N u i o m O m M s u S 8 m u O D g e O D v O O D o C 9 B d X R v U m V t b 3 Z l Z E N v b H V t b n M x L n v l j 4 L l i q D n q 7 b m i o A t 6 K i Y 6 Y y y R k x H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M T I 2 6 K i Y 6 Y y y 5 L y a 4 4 O B 4 4 O 8 4 4 O g I C 0 g M T I 2 6 K i Y 6 Y y y 5 L y a 4 4 O B 4 4 O 8 4 4 O g L 0 F 1 d G 9 S Z W 1 v d m V k Q 2 9 s d W 1 u c z E u e + O D g e O D v O O D o E 5 P L D B 9 J n F 1 b 3 Q 7 L C Z x d W 9 0 O 1 N l Y 3 R p b 2 4 x L z E y N u i o m O m M s u S 8 m u O D g e O D v O O D o C A t I D E y N u i o m O m M s u S 8 m u O D g e O D v O O D o C 9 B d X R v U m V t b 3 Z l Z E N v b H V t b n M x L n v m i Y D l s Z 7 j g r P j g 7 z j g 4 k s M X 0 m c X V v d D s s J n F 1 b 3 Q 7 U 2 V j d G l v b j E v M T I 2 6 K i Y 6 Y y y 5 L y a 4 4 O B 4 4 O 8 4 4 O g I C 0 g M T I 2 6 K i Y 6 Y y y 5 L y a 4 4 O B 4 4 O 8 4 4 O g L 0 F 1 d G 9 S Z W 1 v d m V k Q 2 9 s d W 1 u c z E u e + O D g e O D v O O D o O W Q j S w y f S Z x d W 9 0 O y w m c X V v d D t T Z W N 0 a W 9 u M S 8 x M j b o q J j p j L L k v J r j g 4 H j g 7 z j g 6 A g L S A x M j b o q J j p j L L k v J r j g 4 H j g 7 z j g 6 A v Q X V 0 b 1 J l b W 9 2 Z W R D b 2 x 1 b W 5 z M S 5 7 4 4 O B 4 4 O 8 4 4 O g 5 Z C N 4 4 K r 4 4 O K L D N 9 J n F 1 b 3 Q 7 L C Z x d W 9 0 O 1 N l Y 3 R p b 2 4 x L z E y N u i o m O m M s u S 8 m u O D g e O D v O O D o C A t I D E y N u i o m O m M s u S 8 m u O D g e O D v O O D o C 9 B d X R v U m V t b 3 Z l Z E N v b H V t b n M x L n v j g 4 H j g 7 z j g 6 D l k I 3 n l a X n p 7 A s N H 0 m c X V v d D s s J n F 1 b 3 Q 7 U 2 V j d G l v b j E v M T I 2 6 K i Y 6 Y y y 5 L y a 4 4 O B 4 4 O 8 4 4 O g I C 0 g M T I 2 6 K i Y 6 Y y y 5 L y a 4 4 O B 4 4 O 8 4 4 O g L 0 F 1 d G 9 S Z W 1 v d m V k Q 2 9 s d W 1 u c z E u e + O D g e O D v O O D o O a t o + W 8 j + W Q j e e n s C w 1 f S Z x d W 9 0 O y w m c X V v d D t T Z W N 0 a W 9 u M S 8 x M j b o q J j p j L L k v J r j g 4 H j g 7 z j g 6 A g L S A x M j b o q J j p j L L k v J r j g 4 H j g 7 z j g 6 A v Q X V 0 b 1 J l b W 9 2 Z W R D b 2 x 1 b W 5 z M S 5 7 4 4 O B 4 4 O 8 4 4 O g 5 Z C N 6 I u x 5 a 2 X L D Z 9 J n F 1 b 3 Q 7 L C Z x d W 9 0 O 1 N l Y 3 R p b 2 4 x L z E y N u i o m O m M s u S 8 m u O D g e O D v O O D o C A t I D E y N u i o m O m M s u S 8 m u O D g e O D v O O D o C 9 B d X R v U m V t b 3 Z l Z E N v b H V t b n M x L n v l m 7 3 n s Y 0 s N 3 0 m c X V v d D s s J n F 1 b 3 Q 7 U 2 V j d G l v b j E v M T I 2 6 K i Y 6 Y y y 5 L y a 4 4 O B 4 4 O 8 4 4 O g I C 0 g M T I 2 6 K i Y 6 Y y y 5 L y a 4 4 O B 4 4 O 8 4 4 O g L 0 F 1 d G 9 S Z W 1 v d m V k Q 2 9 s d W 1 u c z E u e 0 l E L D h 9 J n F 1 b 3 Q 7 L C Z x d W 9 0 O 1 N l Y 3 R p b 2 4 x L z E y N u i o m O m M s u S 8 m u O D g e O D v O O D o C A t I D E y N u i o m O m M s u S 8 m u O D g e O D v O O D o C 9 B d X R v U m V t b 3 Z l Z E N v b H V t b n M x L n v n q 7 b m i o D o g I V O T y w 5 f S Z x d W 9 0 O y w m c X V v d D t T Z W N 0 a W 9 u M S 8 x M j b o q J j p j L L k v J r j g 4 H j g 7 z j g 6 A g L S A x M j b o q J j p j L L k v J r j g 4 H j g 7 z j g 6 A v Q X V 0 b 1 J l b W 9 2 Z W R D b 2 x 1 b W 5 z M S 5 7 5 6 u 2 5 o q A 6 I C F 5 Z C N L D E w f S Z x d W 9 0 O y w m c X V v d D t T Z W N 0 a W 9 u M S 8 x M j b o q J j p j L L k v J r j g 4 H j g 7 z j g 6 A g L S A x M j b o q J j p j L L k v J r j g 4 H j g 7 z j g 6 A v Q X V 0 b 1 J l b W 9 2 Z W R D b 2 x 1 b W 5 z M S 5 7 5 Y + C 5 Y q g 5 6 u 2 5 o q A L e e r t u a K g O O C s + O D v O O D i S w x M X 0 m c X V v d D s s J n F 1 b 3 Q 7 U 2 V j d G l v b j E v M T I 2 6 K i Y 6 Y y y 5 L y a 4 4 O B 4 4 O 8 4 4 O g I C 0 g M T I 2 6 K i Y 6 Y y y 5 L y a 4 4 O B 4 4 O 8 4 4 O g L 0 F 1 d G 9 S Z W 1 v d m V k Q 2 9 s d W 1 u c z E u e + W P g u W K o O e r t u a K g C 3 o h 6 r l t 7 H o q J j p j L I s M T J 9 J n F 1 b 3 Q 7 L C Z x d W 9 0 O 1 N l Y 3 R p b 2 4 x L z E y N u i o m O m M s u S 8 m u O D g e O D v O O D o C A t I D E y N u i o m O m M s u S 8 m u O D g e O D v O O D o C 9 B d X R v U m V t b 3 Z l Z E N v b H V t b n M x L n v l j 4 L l i q D n q 7 b m i o A t 4 4 K q 4 4 O 8 4 4 O X 4 4 O z 5 Y + C 5 Y q g R k x H L D E z f S Z x d W 9 0 O y w m c X V v d D t T Z W N 0 a W 9 u M S 8 x M j b o q J j p j L L k v J r j g 4 H j g 7 z j g 6 A g L S A x M j b o q J j p j L L k v J r j g 4 H j g 7 z j g 6 A v Q X V 0 b 1 J l b W 9 2 Z W R D b 2 x 1 b W 5 z M S 5 7 5 Y + C 5 Y q g 5 6 u 2 5 o q A L e i o m O m M s k Z M R y w x N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z E y N i V F O C V B O C U 5 O C V F O S U 4 Q y V C M i V F N C V C Q y U 5 Q S V F N y V B Q i V C N i V F N i U 4 Q S U 4 M C V F O C U 4 M C U 4 N S U y M C 0 l M j A x M j Y l R T g l Q T g l O T g l R T k l O E M l Q j I l R T Q l Q k M l O U E l R T c l Q U I l Q j Y l R T Y l O E E l O D A l R T g l O D A l O D U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x M j Y l R T g l Q T g l O T g l R T k l O E M l Q j I l R T Q l Q k M l O U E l R T c l Q U I l Q j Y l R T Y l O E E l O D A l R T g l O D A l O D U l M j A t J T I w M T I 2 J U U 4 J U E 4 J T k 4 J U U 5 J T h D J U I y J U U 0 J U J D J T l B J U U 3 J U F C J U I 2 J U U 2 J T h B J T g w J U U 4 J T g w J T g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T I 2 J U U 4 J U E 4 J T k 4 J U U 5 J T h D J U I y J U U 0 J U J D J T l B J U U 3 J U F C J U I 2 J U U 2 J T h B J T g w J U U 4 J T g w J T g 1 J T I w L S U y M D E y N i V F O C V B O C U 5 O C V F O S U 4 Q y V C M i V F N C V C Q y U 5 Q S V F N y V B Q i V C N i V F N i U 4 Q S U 4 M C V F O C U 4 M C U 4 N S 8 l R T U l Q T Q l O D k l R T Y l O U I l Q j Q l R T M l O D E l O T U l R T M l O D I l O E M l R T M l O D E l O U Y l R T U l O U U l O E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E y N i V F O C V B O C U 5 O C V F O S U 4 Q y V C M i V F N C V C Q y U 5 Q S V F N y V B Q i V C N i V F N i U 4 Q S U 4 M C V F O C U 4 M C U 4 N S U y M C 0 l M j A x M j Y l R T g l Q T g l O T g l R T k l O E M l Q j I l R T Q l Q k M l O U E l R T c l Q U I l Q j Y l R T Y l O E E l O D A l R T g l O D A l O D U l M j A o M i k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x M j Y l R T g l Q T g l O T g l R T k l O E M l Q j I l R T Q l Q k M l O U E l R T c l Q U I l Q j Y l R T Y l O E E l O D A l R T g l O D A l O D U l M j A t J T I w M T I 2 J U U 4 J U E 4 J T k 4 J U U 5 J T h D J U I y J U U 0 J U J D J T l B J U U 3 J U F C J U I 2 J U U 2 J T h B J T g w J U U 4 J T g w J T g 1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T I 2 J U U 4 J U E 4 J T k 4 J U U 5 J T h D J U I y J U U 0 J U J D J T l B J U U 3 J U F C J U I 2 J U U 2 J T h B J T g w J U U 4 J T g w J T g 1 J T I w L S U y M D E y N i V F O C V B O C U 5 O C V F O S U 4 Q y V C M i V F N C V C Q y U 5 Q S V F N y V B Q i V C N i V F N i U 4 Q S U 4 M C V F O C U 4 M C U 4 N S U y M C g y K S 8 l R T U l Q T Q l O D k l R T Y l O U I l Q j Q l R T M l O D E l O T U l R T M l O D I l O E M l R T M l O D E l O U Y l R T U l O U U l O E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E y N i V F O C V B O C U 5 O C V F O S U 4 Q y V C M i V F N C V C Q y U 5 Q S V F M y U 4 M y U 4 M S V F M y U 4 M y V C Q y V F M y U 4 M y V B M C U y M C 0 l M j A x M j Y l R T g l Q T g l O T g l R T k l O E M l Q j I l R T Q l Q k M l O U E l R T M l O D M l O D E l R T M l O D M l Q k M l R T M l O D M l Q T A v J U U z J T g y J U J E J U U z J T g z J U J D J U U z J T g y J U I 5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x M j Y l R T g l Q T g l O T g l R T k l O E M l Q j I l R T Q l Q k M l O U E l R T M l O D M l O D E l R T M l O D M l Q k M l R T M l O D M l Q T A l M j A t J T I w M T I 2 J U U 4 J U E 4 J T k 4 J U U 5 J T h D J U I y J U U 0 J U J D J T l B J U U z J T g z J T g x J U U z J T g z J U J D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T I 2 J U U 4 J U E 4 J T k 4 J U U 5 J T h D J U I y J U U 0 J U J D J T l B J U U z J T g z J T g x J U U z J T g z J U J D J U U z J T g z J U E w J T I w L S U y M D E y N i V F O C V B O C U 5 O C V F O S U 4 Q y V C M i V F N C V C Q y U 5 Q S V F M y U 4 M y U 4 M S V F M y U 4 M y V C Q y V F M y U 4 M y V B M C 8 l R T U l Q T Q l O D k l R T Y l O U I l Q j Q l R T M l O D E l O T U l R T M l O D I l O E M l R T M l O D E l O U Y l R T U l O U U l O E I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L z 4 8 L 0 l 0 Z W 0 + P C 9 J d G V t c z 4 8 L 0 x v Y 2 F s U G F j a 2 F n Z U 1 l d G F k Y X R h R m l s Z T 4 W A A A A U E s F B g A A A A A A A A A A A A A A A A A A A A A A A C Y B A A A B A A A A 0 I y d 3 w E V 0 R G M e g D A T 8 K X 6 w E A A A A F m Y k U W r U + Q 6 8 I u s Q 3 Z p X h A A A A A A I A A A A A A B B m A A A A A Q A A I A A A A I 0 D c v z 6 Y M K l l 6 c J 3 w u B 8 f 2 C 9 8 0 6 D 4 + R Q 8 G k / j n 5 B t c I A A A A A A 6 A A A A A A g A A I A A A A F k v B B 5 F 1 W P N M 1 T 3 7 B 5 J W s t S 7 X F R T r j q H J 7 o R e D 8 H u O U U A A A A H r x P p / n q N E M N f Y X C d c d l / Q I N c W f g P n i 7 R 5 f + n e a 3 5 j p M l h B a f 1 i p v i 9 n 8 m f A G c N A p Z F 1 g d x 4 R 5 o s c 9 e b s W O 5 U L s e 7 e s f m e N + G T f o J q 1 i X L A Q A A A A A f W Z j t g N o 6 z V Q Q n u t 7 H e V H b q v W D g r s Y F b s n F 6 W Q J I f 3 B + 6 / U E t A a t k I F m 9 E + H B v Q 2 o + i 2 x E s b a C U l S y W m 3 F o q 8 = < / D a t a M a s h u p > 
</file>

<file path=customXml/itemProps1.xml><?xml version="1.0" encoding="utf-8"?>
<ds:datastoreItem xmlns:ds="http://schemas.openxmlformats.org/officeDocument/2006/customXml" ds:itemID="{3F5B4E58-4436-4147-9175-53209731240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競技csv</vt:lpstr>
      <vt:lpstr>所属csv</vt:lpstr>
      <vt:lpstr>一覧表作成方法</vt:lpstr>
      <vt:lpstr>男選手データ貼り付け</vt:lpstr>
      <vt:lpstr>女選手データ貼り付け</vt:lpstr>
      <vt:lpstr>一覧表</vt:lpstr>
      <vt:lpstr>競技者csv貼り付け用</vt:lpstr>
      <vt:lpstr>チームcsv貼り付け用</vt:lpstr>
      <vt:lpstr>チームcsv変換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ichi_ura</dc:creator>
  <cp:lastModifiedBy>竹村 和晃</cp:lastModifiedBy>
  <cp:lastPrinted>2024-03-30T06:17:31Z</cp:lastPrinted>
  <dcterms:created xsi:type="dcterms:W3CDTF">2021-06-20T04:54:42Z</dcterms:created>
  <dcterms:modified xsi:type="dcterms:W3CDTF">2024-04-05T08:06:29Z</dcterms:modified>
</cp:coreProperties>
</file>