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F888D483-E1C0-4F79-A268-435F0B1E7C4A}" xr6:coauthVersionLast="47" xr6:coauthVersionMax="47" xr10:uidLastSave="{00000000-0000-0000-0000-000000000000}"/>
  <bookViews>
    <workbookView xWindow="-108" yWindow="-108" windowWidth="23256" windowHeight="12576" firstSheet="2" activeTab="2" xr2:uid="{74DC9666-1631-460E-BFE3-DDAE7B4D9499}"/>
  </bookViews>
  <sheets>
    <sheet name="競技csv" sheetId="1" state="hidden" r:id="rId1"/>
    <sheet name="所属csv" sheetId="6" state="hidden" r:id="rId2"/>
    <sheet name="男選手データ貼り付け" sheetId="3" r:id="rId3"/>
    <sheet name="女選手データ貼り付け" sheetId="4" r:id="rId4"/>
    <sheet name="一覧表" sheetId="11" r:id="rId5"/>
    <sheet name="競技者csv貼り付け用" sheetId="12" state="hidden" r:id="rId6"/>
    <sheet name="チームcsv貼り付け用" sheetId="17" state="hidden" r:id="rId7"/>
    <sheet name="チームcsv変換" sheetId="15" state="hidden" r:id="rId8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F34" i="6"/>
  <c r="F33" i="6"/>
  <c r="F32" i="6"/>
  <c r="C1" i="11"/>
  <c r="F35" i="6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3" i="15"/>
  <c r="D3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44" i="15"/>
  <c r="D44" i="15" s="1"/>
  <c r="C45" i="15"/>
  <c r="D45" i="15" s="1"/>
  <c r="C46" i="15"/>
  <c r="D46" i="15" s="1"/>
  <c r="C47" i="15"/>
  <c r="D47" i="15" s="1"/>
  <c r="C48" i="15"/>
  <c r="D48" i="15" s="1"/>
  <c r="C49" i="15"/>
  <c r="D49" i="15" s="1"/>
  <c r="C50" i="15"/>
  <c r="D50" i="15" s="1"/>
  <c r="C51" i="15"/>
  <c r="D51" i="15" s="1"/>
  <c r="C52" i="15"/>
  <c r="D52" i="15" s="1"/>
  <c r="C53" i="15"/>
  <c r="D53" i="15" s="1"/>
  <c r="C54" i="15"/>
  <c r="D54" i="15" s="1"/>
  <c r="C55" i="15"/>
  <c r="D55" i="15" s="1"/>
  <c r="C56" i="15"/>
  <c r="D56" i="15" s="1"/>
  <c r="C57" i="15"/>
  <c r="D57" i="15" s="1"/>
  <c r="C58" i="15"/>
  <c r="D58" i="15" s="1"/>
  <c r="C59" i="15"/>
  <c r="D59" i="15" s="1"/>
  <c r="C60" i="15"/>
  <c r="D60" i="15" s="1"/>
  <c r="C61" i="15"/>
  <c r="D61" i="15" s="1"/>
  <c r="C62" i="15"/>
  <c r="D62" i="15" s="1"/>
  <c r="M61" i="12"/>
  <c r="I61" i="12"/>
  <c r="G61" i="12"/>
  <c r="M60" i="12"/>
  <c r="I60" i="12"/>
  <c r="G60" i="12"/>
  <c r="M59" i="12"/>
  <c r="I59" i="12"/>
  <c r="G59" i="12"/>
  <c r="M58" i="12"/>
  <c r="I58" i="12"/>
  <c r="G58" i="12"/>
  <c r="M57" i="12"/>
  <c r="I57" i="12"/>
  <c r="G57" i="12"/>
  <c r="M56" i="12"/>
  <c r="I56" i="12"/>
  <c r="G56" i="12"/>
  <c r="M55" i="12"/>
  <c r="I55" i="12"/>
  <c r="G55" i="12"/>
  <c r="M54" i="12"/>
  <c r="I54" i="12"/>
  <c r="G54" i="12"/>
  <c r="M53" i="12"/>
  <c r="I53" i="12"/>
  <c r="G53" i="12"/>
  <c r="M52" i="12"/>
  <c r="I52" i="12"/>
  <c r="G52" i="12"/>
  <c r="M51" i="12"/>
  <c r="I51" i="12"/>
  <c r="G51" i="12"/>
  <c r="M50" i="12"/>
  <c r="I50" i="12"/>
  <c r="G50" i="12"/>
  <c r="M49" i="12"/>
  <c r="I49" i="12"/>
  <c r="G49" i="12"/>
  <c r="M48" i="12"/>
  <c r="I48" i="12"/>
  <c r="G48" i="12"/>
  <c r="M47" i="12"/>
  <c r="I47" i="12"/>
  <c r="G47" i="12"/>
  <c r="M46" i="12"/>
  <c r="I46" i="12"/>
  <c r="G46" i="12"/>
  <c r="M45" i="12"/>
  <c r="I45" i="12"/>
  <c r="G45" i="12"/>
  <c r="M44" i="12"/>
  <c r="I44" i="12"/>
  <c r="G44" i="12"/>
  <c r="M43" i="12"/>
  <c r="I43" i="12"/>
  <c r="G43" i="12"/>
  <c r="M42" i="12"/>
  <c r="I42" i="12"/>
  <c r="G42" i="12"/>
  <c r="M41" i="12"/>
  <c r="I41" i="12"/>
  <c r="G41" i="12"/>
  <c r="M40" i="12"/>
  <c r="I40" i="12"/>
  <c r="G40" i="12"/>
  <c r="M39" i="12"/>
  <c r="I39" i="12"/>
  <c r="G39" i="12"/>
  <c r="M38" i="12"/>
  <c r="I38" i="12"/>
  <c r="G38" i="12"/>
  <c r="M37" i="12"/>
  <c r="I37" i="12"/>
  <c r="G37" i="12"/>
  <c r="M36" i="12"/>
  <c r="I36" i="12"/>
  <c r="G36" i="12"/>
  <c r="M35" i="12"/>
  <c r="I35" i="12"/>
  <c r="G35" i="12"/>
  <c r="M34" i="12"/>
  <c r="I34" i="12"/>
  <c r="G34" i="12"/>
  <c r="M33" i="12"/>
  <c r="I33" i="12"/>
  <c r="G33" i="12"/>
  <c r="M32" i="12"/>
  <c r="I32" i="12"/>
  <c r="G32" i="12"/>
  <c r="M31" i="12"/>
  <c r="I31" i="12"/>
  <c r="G31" i="12"/>
  <c r="M30" i="12"/>
  <c r="I30" i="12"/>
  <c r="G30" i="12"/>
  <c r="M29" i="12"/>
  <c r="I29" i="12"/>
  <c r="G29" i="12"/>
  <c r="M28" i="12"/>
  <c r="I28" i="12"/>
  <c r="G28" i="12"/>
  <c r="M27" i="12"/>
  <c r="I27" i="12"/>
  <c r="G27" i="12"/>
  <c r="M26" i="12"/>
  <c r="I26" i="12"/>
  <c r="G26" i="12"/>
  <c r="M25" i="12"/>
  <c r="I25" i="12"/>
  <c r="G25" i="12"/>
  <c r="M24" i="12"/>
  <c r="I24" i="12"/>
  <c r="G24" i="12"/>
  <c r="M23" i="12"/>
  <c r="I23" i="12"/>
  <c r="G23" i="12"/>
  <c r="M22" i="12"/>
  <c r="I22" i="12"/>
  <c r="G22" i="12"/>
  <c r="M21" i="12"/>
  <c r="I21" i="12"/>
  <c r="G21" i="12"/>
  <c r="M20" i="12"/>
  <c r="I20" i="12"/>
  <c r="G20" i="12"/>
  <c r="M19" i="12"/>
  <c r="I19" i="12"/>
  <c r="G19" i="12"/>
  <c r="M18" i="12"/>
  <c r="I18" i="12"/>
  <c r="G18" i="12"/>
  <c r="M17" i="12"/>
  <c r="I17" i="12"/>
  <c r="G17" i="12"/>
  <c r="M16" i="12"/>
  <c r="I16" i="12"/>
  <c r="G16" i="12"/>
  <c r="M15" i="12"/>
  <c r="I15" i="12"/>
  <c r="G15" i="12"/>
  <c r="M14" i="12"/>
  <c r="I14" i="12"/>
  <c r="G14" i="12"/>
  <c r="M13" i="12"/>
  <c r="I13" i="12"/>
  <c r="G13" i="12"/>
  <c r="M12" i="12"/>
  <c r="I12" i="12"/>
  <c r="G12" i="12"/>
  <c r="M11" i="12"/>
  <c r="I11" i="12"/>
  <c r="G11" i="12"/>
  <c r="M10" i="12"/>
  <c r="I10" i="12"/>
  <c r="G10" i="12"/>
  <c r="M9" i="12"/>
  <c r="I9" i="12"/>
  <c r="G9" i="12"/>
  <c r="M8" i="12"/>
  <c r="I8" i="12"/>
  <c r="G8" i="12"/>
  <c r="M7" i="12"/>
  <c r="I7" i="12"/>
  <c r="G7" i="12"/>
  <c r="M6" i="12"/>
  <c r="I6" i="12"/>
  <c r="G6" i="12"/>
  <c r="M5" i="12"/>
  <c r="I5" i="12"/>
  <c r="G5" i="12"/>
  <c r="M4" i="12"/>
  <c r="I4" i="12"/>
  <c r="G4" i="12"/>
  <c r="M3" i="12"/>
  <c r="I3" i="12"/>
  <c r="G3" i="12"/>
  <c r="C2" i="15"/>
  <c r="B2" i="12"/>
  <c r="G2" i="12"/>
  <c r="M2" i="12"/>
  <c r="I2" i="12"/>
  <c r="E65" i="11"/>
  <c r="E3" i="11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2" i="6"/>
  <c r="A8" i="1"/>
  <c r="H3" i="11"/>
  <c r="I3" i="11"/>
  <c r="H4" i="11"/>
  <c r="I4" i="11"/>
  <c r="H5" i="11"/>
  <c r="I5" i="11"/>
  <c r="H6" i="11"/>
  <c r="I6" i="11"/>
  <c r="E16" i="11"/>
  <c r="F49" i="11"/>
  <c r="F13" i="11"/>
  <c r="E8" i="11"/>
  <c r="E43" i="11"/>
  <c r="F6" i="11"/>
  <c r="E52" i="11"/>
  <c r="F52" i="11"/>
  <c r="F48" i="11"/>
  <c r="F57" i="11"/>
  <c r="E21" i="11"/>
  <c r="E36" i="11"/>
  <c r="E30" i="11"/>
  <c r="E57" i="11"/>
  <c r="E4" i="11"/>
  <c r="F3" i="11"/>
  <c r="F34" i="11"/>
  <c r="E40" i="11"/>
  <c r="E42" i="11"/>
  <c r="E15" i="11"/>
  <c r="F42" i="11"/>
  <c r="E29" i="11"/>
  <c r="F8" i="11"/>
  <c r="F15" i="11"/>
  <c r="F4" i="11"/>
  <c r="E35" i="11"/>
  <c r="E28" i="11"/>
  <c r="E25" i="11"/>
  <c r="E20" i="11"/>
  <c r="F44" i="11"/>
  <c r="E5" i="11"/>
  <c r="E27" i="11"/>
  <c r="E39" i="11"/>
  <c r="F56" i="11"/>
  <c r="E48" i="11"/>
  <c r="E13" i="11"/>
  <c r="F50" i="11"/>
  <c r="E18" i="11"/>
  <c r="E47" i="11"/>
  <c r="E50" i="11"/>
  <c r="F29" i="11"/>
  <c r="E6" i="11"/>
  <c r="F39" i="11"/>
  <c r="E23" i="11"/>
  <c r="F40" i="11"/>
  <c r="F53" i="11"/>
  <c r="F41" i="11"/>
  <c r="E44" i="11"/>
  <c r="F61" i="11"/>
  <c r="E34" i="11"/>
  <c r="F46" i="11"/>
  <c r="F10" i="11"/>
  <c r="F16" i="11"/>
  <c r="E46" i="11"/>
  <c r="F59" i="11"/>
  <c r="E14" i="11"/>
  <c r="E56" i="11"/>
  <c r="E10" i="11"/>
  <c r="F55" i="11"/>
  <c r="F38" i="11"/>
  <c r="F33" i="11"/>
  <c r="F58" i="11"/>
  <c r="E19" i="11"/>
  <c r="E31" i="11"/>
  <c r="F28" i="11"/>
  <c r="E41" i="11"/>
  <c r="E61" i="11"/>
  <c r="F60" i="11"/>
  <c r="F23" i="11"/>
  <c r="F51" i="11"/>
  <c r="E59" i="11"/>
  <c r="E24" i="11"/>
  <c r="E9" i="11"/>
  <c r="E22" i="11"/>
  <c r="E45" i="11"/>
  <c r="F31" i="11"/>
  <c r="E60" i="11"/>
  <c r="F24" i="11"/>
  <c r="E49" i="11"/>
  <c r="E11" i="11"/>
  <c r="E32" i="11"/>
  <c r="E62" i="11"/>
  <c r="F43" i="11"/>
  <c r="F7" i="11"/>
  <c r="E33" i="11"/>
  <c r="E51" i="11"/>
  <c r="E53" i="11"/>
  <c r="F45" i="11"/>
  <c r="F47" i="11"/>
  <c r="E37" i="11"/>
  <c r="F36" i="11"/>
  <c r="F19" i="11"/>
  <c r="F21" i="11"/>
  <c r="F62" i="11"/>
  <c r="F54" i="11"/>
  <c r="E55" i="11"/>
  <c r="F27" i="11"/>
  <c r="F32" i="11"/>
  <c r="F18" i="11"/>
  <c r="E26" i="11"/>
  <c r="F17" i="11"/>
  <c r="F22" i="11"/>
  <c r="F35" i="11"/>
  <c r="E12" i="11"/>
  <c r="E17" i="11"/>
  <c r="F26" i="11"/>
  <c r="E54" i="11"/>
  <c r="F14" i="11"/>
  <c r="E58" i="11"/>
  <c r="F25" i="11"/>
  <c r="F30" i="11"/>
  <c r="F5" i="11"/>
  <c r="F12" i="11"/>
  <c r="F9" i="11"/>
  <c r="F20" i="11"/>
  <c r="E38" i="11"/>
  <c r="E7" i="11"/>
  <c r="F37" i="11"/>
  <c r="F11" i="11"/>
  <c r="I60" i="15" l="1"/>
  <c r="F61" i="15"/>
  <c r="J62" i="15"/>
  <c r="F49" i="15"/>
  <c r="F50" i="15"/>
  <c r="J51" i="15"/>
  <c r="B52" i="15"/>
  <c r="P53" i="15"/>
  <c r="K54" i="15"/>
  <c r="F55" i="15"/>
  <c r="I56" i="15"/>
  <c r="J57" i="15"/>
  <c r="F58" i="15"/>
  <c r="J59" i="15"/>
  <c r="A61" i="12"/>
  <c r="E61" i="12"/>
  <c r="J61" i="12"/>
  <c r="K61" i="12"/>
  <c r="L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J49" i="12"/>
  <c r="K49" i="12"/>
  <c r="L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J50" i="12"/>
  <c r="K50" i="12"/>
  <c r="L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J51" i="12"/>
  <c r="K51" i="12"/>
  <c r="L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J52" i="12"/>
  <c r="K52" i="12"/>
  <c r="L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J53" i="12"/>
  <c r="K53" i="12"/>
  <c r="L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J54" i="12"/>
  <c r="K54" i="12"/>
  <c r="L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J55" i="12"/>
  <c r="K55" i="12"/>
  <c r="L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J56" i="12"/>
  <c r="K56" i="12"/>
  <c r="L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J57" i="12"/>
  <c r="K57" i="12"/>
  <c r="L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J58" i="12"/>
  <c r="K58" i="12"/>
  <c r="L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J59" i="12"/>
  <c r="K59" i="12"/>
  <c r="L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J60" i="12"/>
  <c r="K60" i="12"/>
  <c r="L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J16" i="15"/>
  <c r="P17" i="15"/>
  <c r="J18" i="15"/>
  <c r="P19" i="15"/>
  <c r="B20" i="15"/>
  <c r="B21" i="15"/>
  <c r="B22" i="15"/>
  <c r="B23" i="15"/>
  <c r="B24" i="15"/>
  <c r="B25" i="15"/>
  <c r="B26" i="15"/>
  <c r="B27" i="15"/>
  <c r="B28" i="15"/>
  <c r="B29" i="15"/>
  <c r="J30" i="15"/>
  <c r="J31" i="15"/>
  <c r="J32" i="15"/>
  <c r="P33" i="15"/>
  <c r="J34" i="15"/>
  <c r="P35" i="15"/>
  <c r="J36" i="15"/>
  <c r="P37" i="15"/>
  <c r="J38" i="15"/>
  <c r="P39" i="15"/>
  <c r="J40" i="15"/>
  <c r="P41" i="15"/>
  <c r="J42" i="15"/>
  <c r="P43" i="15"/>
  <c r="J44" i="15"/>
  <c r="P45" i="15"/>
  <c r="J46" i="15"/>
  <c r="P47" i="15"/>
  <c r="J48" i="15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J16" i="12"/>
  <c r="K16" i="12"/>
  <c r="L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J17" i="12"/>
  <c r="K17" i="12"/>
  <c r="L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J18" i="12"/>
  <c r="K18" i="12"/>
  <c r="L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J19" i="12"/>
  <c r="K19" i="12"/>
  <c r="L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J20" i="12"/>
  <c r="K20" i="12"/>
  <c r="L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J21" i="12"/>
  <c r="K21" i="12"/>
  <c r="L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J22" i="12"/>
  <c r="K22" i="12"/>
  <c r="L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J23" i="12"/>
  <c r="K23" i="12"/>
  <c r="L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J24" i="12"/>
  <c r="K24" i="12"/>
  <c r="L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J25" i="12"/>
  <c r="K25" i="12"/>
  <c r="L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J26" i="12"/>
  <c r="K26" i="12"/>
  <c r="L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J27" i="12"/>
  <c r="K27" i="12"/>
  <c r="L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J28" i="12"/>
  <c r="K28" i="12"/>
  <c r="L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J29" i="12"/>
  <c r="K29" i="12"/>
  <c r="L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J30" i="12"/>
  <c r="K30" i="12"/>
  <c r="L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J31" i="12"/>
  <c r="K31" i="12"/>
  <c r="L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J32" i="12"/>
  <c r="K32" i="12"/>
  <c r="L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J33" i="12"/>
  <c r="K33" i="12"/>
  <c r="L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J34" i="12"/>
  <c r="K34" i="12"/>
  <c r="L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J35" i="12"/>
  <c r="K35" i="12"/>
  <c r="L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J36" i="12"/>
  <c r="K36" i="12"/>
  <c r="L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J37" i="12"/>
  <c r="K37" i="12"/>
  <c r="L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J38" i="12"/>
  <c r="K38" i="12"/>
  <c r="L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J39" i="12"/>
  <c r="K39" i="12"/>
  <c r="L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J40" i="12"/>
  <c r="K40" i="12"/>
  <c r="L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J41" i="12"/>
  <c r="K41" i="12"/>
  <c r="L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J42" i="12"/>
  <c r="K42" i="12"/>
  <c r="L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J43" i="12"/>
  <c r="K43" i="12"/>
  <c r="L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J44" i="12"/>
  <c r="K44" i="12"/>
  <c r="L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J45" i="12"/>
  <c r="K45" i="12"/>
  <c r="L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J46" i="12"/>
  <c r="K46" i="12"/>
  <c r="L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J47" i="12"/>
  <c r="K47" i="12"/>
  <c r="L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J48" i="12"/>
  <c r="K48" i="12"/>
  <c r="L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 a="1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D2" i="15"/>
  <c r="Z3" i="11" l="1"/>
  <c r="Z4" i="11" s="1"/>
  <c r="Z5" i="11" s="1"/>
  <c r="Z6" i="11" s="1"/>
  <c r="Z7" i="11" s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F56" i="15"/>
  <c r="M58" i="15"/>
  <c r="N60" i="15"/>
  <c r="L58" i="15"/>
  <c r="J49" i="15"/>
  <c r="K52" i="15"/>
  <c r="O49" i="15"/>
  <c r="F62" i="15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F60" i="15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F59" i="15"/>
  <c r="P55" i="15"/>
  <c r="P52" i="15"/>
  <c r="F52" i="15"/>
  <c r="F51" i="15"/>
  <c r="B50" i="15"/>
  <c r="O55" i="15"/>
  <c r="K57" i="15"/>
  <c r="P56" i="15"/>
  <c r="J54" i="15"/>
  <c r="O53" i="15"/>
  <c r="F53" i="15"/>
  <c r="N53" i="15"/>
  <c r="I57" i="15"/>
  <c r="P54" i="15"/>
  <c r="M53" i="15"/>
  <c r="B53" i="15"/>
  <c r="K58" i="15"/>
  <c r="P57" i="15"/>
  <c r="M56" i="15"/>
  <c r="B56" i="15"/>
  <c r="O54" i="15"/>
  <c r="F54" i="15"/>
  <c r="L53" i="15"/>
  <c r="K50" i="15"/>
  <c r="O57" i="15"/>
  <c r="F57" i="15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6" i="11" a="1"/>
  <c r="AD5" i="11" a="1"/>
  <c r="AD4" i="11" a="1"/>
  <c r="AD3" i="11" a="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AD15" i="11" a="1"/>
  <c r="AD11" i="11" a="1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<sst xmlns="http://schemas.openxmlformats.org/spreadsheetml/2006/main" count="384" uniqueCount="288">
  <si>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</si>
  <si>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</si>
  <si>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</si>
  <si>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</si>
  <si>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</si>
  <si>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</si>
  <si>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</si>
  <si>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</si>
  <si>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</si>
  <si>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</si>
  <si>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</si>
  <si>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</si>
  <si>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</si>
  <si>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</si>
  <si>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</si>
  <si>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</si>
  <si>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</si>
  <si>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</si>
  <si>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</si>
  <si>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</si>
  <si>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</si>
  <si>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</si>
  <si>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</si>
  <si>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</si>
  <si>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</si>
  <si>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</si>
  <si>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</si>
  <si>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</si>
  <si>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</si>
  <si>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</si>
  <si>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</si>
  <si>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</si>
  <si>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</si>
  <si>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</si>
  <si>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</si>
  <si>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</si>
  <si>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</si>
  <si>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</si>
  <si>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</si>
  <si>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</si>
  <si>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</si>
  <si>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</si>
  <si>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</si>
  <si>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</si>
  <si>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</si>
  <si>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</si>
  <si>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</si>
  <si>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</si>
  <si>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</si>
  <si>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</si>
  <si>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</si>
  <si>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</si>
  <si>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</si>
  <si>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</si>
  <si>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</si>
  <si>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</si>
  <si>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</si>
  <si>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</si>
  <si>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</si>
  <si>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</si>
  <si>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</si>
  <si>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</si>
  <si>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</si>
  <si>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</si>
  <si>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</si>
  <si>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</si>
  <si>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</si>
  <si>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</si>
  <si>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</si>
  <si>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</si>
  <si>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</si>
  <si>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</si>
  <si>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</si>
  <si>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</si>
  <si>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</si>
  <si>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</si>
  <si>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</si>
  <si>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</si>
  <si>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</si>
  <si>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</si>
  <si>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</si>
  <si>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</si>
  <si>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</si>
  <si>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</si>
  <si>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</si>
  <si>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</si>
  <si>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ﾄﾐｵｶ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</si>
  <si>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</si>
  <si>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</si>
  <si>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</si>
  <si>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</si>
  <si>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</si>
  <si>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</si>
  <si>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</si>
  <si>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</si>
  <si>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</si>
  <si>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</si>
  <si>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</si>
  <si>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</si>
  <si>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</si>
  <si>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</si>
  <si>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</si>
  <si>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</si>
  <si>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</si>
  <si>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</si>
  <si>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</si>
  <si>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</si>
  <si>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</si>
  <si>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</si>
  <si>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</si>
  <si>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</si>
  <si>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</si>
  <si>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</si>
  <si>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</si>
  <si>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</si>
  <si>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</si>
  <si>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</si>
  <si>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</si>
  <si>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</si>
  <si>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</si>
  <si>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</si>
  <si>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</si>
  <si>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</si>
  <si>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</si>
  <si>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</si>
  <si>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</si>
  <si>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</si>
  <si>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</si>
  <si>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</si>
  <si>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</si>
  <si>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</si>
  <si>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</si>
  <si>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</si>
  <si>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</si>
  <si>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</si>
  <si>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</si>
  <si>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</si>
  <si>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</si>
  <si>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</si>
  <si>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</si>
  <si>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</si>
  <si>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</si>
  <si>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</si>
  <si>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</si>
  <si>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</si>
  <si>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</si>
  <si>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</si>
  <si>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</si>
  <si>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</si>
  <si>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</si>
  <si>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</si>
  <si>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</si>
  <si>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</si>
  <si>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</si>
  <si>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</si>
  <si>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</si>
  <si>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</si>
  <si>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</si>
  <si>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</si>
  <si>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</si>
  <si>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</si>
  <si>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</si>
  <si>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</si>
  <si>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</si>
  <si>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</si>
  <si>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</si>
  <si>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</si>
  <si>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</si>
  <si>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</si>
  <si>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</si>
  <si>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</si>
  <si>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</si>
  <si>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</si>
  <si>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</si>
  <si>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</si>
  <si>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</si>
  <si>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</si>
  <si>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</si>
  <si>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ｺｳﾉﾀﾞｲｼﾞｮｼ</t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</si>
  <si>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</si>
  <si>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</si>
  <si>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</si>
  <si>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</si>
  <si>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</si>
  <si>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</si>
  <si>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</si>
  <si>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</si>
  <si>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</si>
  <si>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</si>
  <si>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</si>
  <si>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</si>
  <si>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</si>
  <si>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</si>
  <si>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</si>
  <si>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</si>
  <si>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</si>
  <si>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</si>
  <si>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</si>
  <si>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</si>
  <si>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</si>
  <si>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</si>
  <si>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</si>
  <si>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</si>
  <si>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</si>
  <si>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</si>
  <si>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</si>
  <si>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</si>
  <si>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</si>
  <si>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</si>
  <si>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</si>
  <si>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</si>
  <si>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</si>
  <si>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</si>
  <si>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</si>
  <si>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</si>
  <si>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</si>
  <si>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</si>
  <si>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</si>
  <si>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</si>
  <si>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</si>
  <si>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</si>
  <si>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</si>
  <si>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</si>
  <si>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</si>
  <si>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</si>
  <si>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</si>
  <si>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</si>
  <si>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</si>
  <si>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</si>
  <si>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</si>
  <si>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</si>
  <si>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</si>
  <si>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</si>
  <si>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</si>
  <si>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</si>
  <si>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</si>
  <si>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</si>
  <si>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</si>
  <si>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</si>
  <si>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</si>
  <si>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</si>
  <si>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</si>
  <si>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</si>
  <si>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</si>
  <si>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</si>
  <si>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</si>
  <si>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</si>
  <si>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</si>
  <si>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</si>
  <si>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</si>
  <si>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</si>
  <si>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</si>
  <si>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</si>
  <si>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</si>
  <si>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</si>
  <si>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</si>
  <si>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</si>
  <si>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</si>
  <si>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</si>
  <si>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</si>
  <si>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</si>
  <si>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</si>
  <si>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</si>
  <si>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</si>
  <si>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</si>
  <si>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〔リレータイム〕</t>
    <phoneticPr fontId="1"/>
  </si>
  <si>
    <t>習志野一中</t>
    <phoneticPr fontId="1"/>
  </si>
  <si>
    <t>ﾅﾗｼﾉｲﾁ</t>
    <phoneticPr fontId="1"/>
  </si>
  <si>
    <t>共通男子四種競技</t>
  </si>
  <si>
    <t>ﾁｭｳｶﾞｸｷｮｳﾂｳﾀﾞﾝｼ4ｼｭ</t>
  </si>
  <si>
    <t>中学共通男子四種競技(男子)</t>
  </si>
  <si>
    <t>共通女子四種競技</t>
  </si>
  <si>
    <t>ﾁｭｳｶﾞｸｷｮｳﾂｳｼﾞｮｼ4ｼｭ</t>
  </si>
  <si>
    <t>中学共通女子四種競技(女子)</t>
  </si>
  <si>
    <t>1年男子100m</t>
  </si>
  <si>
    <t>2年男子100m</t>
  </si>
  <si>
    <t>3年男子100m</t>
  </si>
  <si>
    <t>共通男子200m</t>
  </si>
  <si>
    <t>共通男子400m</t>
  </si>
  <si>
    <t>共通男子800m</t>
  </si>
  <si>
    <t>習志野二中</t>
    <rPh sb="3" eb="4">
      <t>ニ</t>
    </rPh>
    <phoneticPr fontId="1"/>
  </si>
  <si>
    <t>ﾅﾗｼﾉﾆ</t>
    <phoneticPr fontId="1"/>
  </si>
  <si>
    <t>習志野五中</t>
    <rPh sb="3" eb="4">
      <t>ゴ</t>
    </rPh>
    <phoneticPr fontId="1"/>
  </si>
  <si>
    <t>ﾅﾗｼﾉｺﾞ</t>
    <phoneticPr fontId="1"/>
  </si>
  <si>
    <t>三田中</t>
    <rPh sb="0" eb="2">
      <t>ミタ</t>
    </rPh>
    <rPh sb="2" eb="3">
      <t>チュウ</t>
    </rPh>
    <phoneticPr fontId="1"/>
  </si>
  <si>
    <t>ﾐﾀ</t>
    <phoneticPr fontId="1"/>
  </si>
  <si>
    <t>東邦大東邦中</t>
    <rPh sb="0" eb="3">
      <t>トウホウダイ</t>
    </rPh>
    <rPh sb="3" eb="5">
      <t>トウホウ</t>
    </rPh>
    <rPh sb="5" eb="6">
      <t>チュウ</t>
    </rPh>
    <phoneticPr fontId="1"/>
  </si>
  <si>
    <t>ﾄｳﾎｳﾀﾞｲﾄｳﾎｳ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</si>
</sst>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8" fillId="0" borderId="0" xfId="3" applyProtection="1">
      <alignment vertical="center"/>
      <protection locked="0"/>
    </xf>
    <xf numFmtId="0" fontId="2" fillId="0" borderId="0" xfId="1" applyAlignment="1" applyProtection="1">
      <alignment vertical="center" shrinkToFit="1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0" fontId="9" fillId="0" borderId="0" xfId="0" applyFont="1" applyAlignment="1">
      <alignment horizontal="centerContinuous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178" fontId="11" fillId="0" borderId="19" xfId="0" applyNumberFormat="1" applyFont="1" applyBorder="1" applyAlignment="1" applyProtection="1">
      <alignment horizontal="center" vertical="center" shrinkToFit="1"/>
      <protection locked="0"/>
    </xf>
    <xf numFmtId="178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78" fontId="11" fillId="0" borderId="16" xfId="0" applyNumberFormat="1" applyFont="1" applyBorder="1" applyAlignment="1" applyProtection="1">
      <alignment horizontal="center" vertical="center" shrinkToFit="1"/>
      <protection locked="0"/>
    </xf>
    <xf numFmtId="178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178" fontId="11" fillId="0" borderId="35" xfId="0" applyNumberFormat="1" applyFont="1" applyBorder="1" applyAlignment="1" applyProtection="1">
      <alignment horizontal="center" vertical="center" shrinkToFit="1"/>
      <protection locked="0"/>
    </xf>
    <xf numFmtId="178" fontId="1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 vertical="center" shrinkToFit="1"/>
    </xf>
    <xf numFmtId="0" fontId="10" fillId="0" borderId="0" xfId="0" applyFont="1" applyAlignment="1">
      <alignment horizontal="centerContinuous" vertical="center" shrinkToFit="1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10" fillId="0" borderId="52" xfId="0" applyNumberFormat="1" applyFont="1" applyBorder="1" applyAlignment="1" applyProtection="1">
      <alignment horizontal="centerContinuous" vertical="center" shrinkToFit="1"/>
      <protection locked="0"/>
    </xf>
    <xf numFmtId="178" fontId="10" fillId="0" borderId="52" xfId="0" applyNumberFormat="1" applyFont="1" applyBorder="1" applyAlignment="1">
      <alignment horizontal="centerContinuous" vertical="center" shrinkToFit="1"/>
    </xf>
    <xf numFmtId="0" fontId="10" fillId="0" borderId="52" xfId="0" applyFont="1" applyBorder="1" applyAlignment="1">
      <alignment horizontal="centerContinuous" vertical="center" shrinkToFit="1"/>
    </xf>
    <xf numFmtId="0" fontId="10" fillId="0" borderId="10" xfId="0" applyFont="1" applyBorder="1" applyAlignment="1">
      <alignment horizontal="centerContinuous" vertical="center" shrinkToFit="1"/>
    </xf>
    <xf numFmtId="179" fontId="10" fillId="0" borderId="4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78" fontId="10" fillId="0" borderId="19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178" fontId="10" fillId="0" borderId="1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Continuous" vertical="center"/>
      <protection locked="0"/>
    </xf>
    <xf numFmtId="0" fontId="10" fillId="0" borderId="58" xfId="0" applyFont="1" applyBorder="1" applyAlignment="1">
      <alignment horizontal="centerContinuous" vertical="center"/>
    </xf>
    <xf numFmtId="0" fontId="10" fillId="0" borderId="59" xfId="0" applyFont="1" applyBorder="1" applyAlignment="1">
      <alignment horizontal="centerContinuous" vertical="center"/>
    </xf>
    <xf numFmtId="180" fontId="10" fillId="0" borderId="46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Continuous" vertical="center" shrinkToFit="1"/>
    </xf>
    <xf numFmtId="0" fontId="10" fillId="0" borderId="61" xfId="0" applyFont="1" applyBorder="1" applyAlignment="1">
      <alignment horizontal="centerContinuous" vertical="center" shrinkToFit="1"/>
    </xf>
    <xf numFmtId="0" fontId="10" fillId="0" borderId="3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50" xfId="0" applyFont="1" applyBorder="1" applyAlignment="1" applyProtection="1">
      <alignment horizontal="centerContinuous" vertical="center"/>
      <protection locked="0"/>
    </xf>
    <xf numFmtId="0" fontId="10" fillId="0" borderId="50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Continuous" vertical="center"/>
    </xf>
    <xf numFmtId="181" fontId="10" fillId="0" borderId="49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Continuous" vertical="center"/>
      <protection locked="0"/>
    </xf>
    <xf numFmtId="0" fontId="10" fillId="0" borderId="67" xfId="0" applyFont="1" applyBorder="1" applyAlignment="1">
      <alignment horizontal="centerContinuous" vertical="center"/>
    </xf>
    <xf numFmtId="0" fontId="10" fillId="0" borderId="68" xfId="0" applyFont="1" applyBorder="1" applyAlignment="1">
      <alignment horizontal="centerContinuous" vertical="center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14" fontId="10" fillId="0" borderId="62" xfId="0" applyNumberFormat="1" applyFont="1" applyBorder="1" applyAlignment="1">
      <alignment horizontal="center" vertical="center" shrinkToFit="1"/>
    </xf>
    <xf numFmtId="14" fontId="10" fillId="0" borderId="6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0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2B4EA6F-677F-48F9-9EA5-079DBBB7F4B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983476B-3FFA-4B45-ABA3-600514EDE0C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B1" workbookViewId="0">
      <selection activeCell="B2" sqref="B2"/>
    </sheetView>
  </sheetViews>
  <sheetFormatPr defaultRowHeight="18" x14ac:dyDescent="0.45"/>
  <cols>
    <col min="1" max="1" width="0" hidden="1" customWidth="1"/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144</v>
      </c>
      <c r="O1" t="s">
        <v>145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274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275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276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277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278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279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215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216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217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218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219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220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221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149</v>
      </c>
    </row>
    <row r="15" spans="1:15" x14ac:dyDescent="0.45">
      <c r="A15" t="str">
        <f t="shared" si="0"/>
        <v>共通男子四種競技</v>
      </c>
      <c r="B15">
        <v>31</v>
      </c>
      <c r="C15">
        <v>65</v>
      </c>
      <c r="D15">
        <v>19</v>
      </c>
      <c r="E15">
        <v>1</v>
      </c>
      <c r="F15" t="s">
        <v>268</v>
      </c>
      <c r="G15" t="s">
        <v>269</v>
      </c>
      <c r="H15" t="s">
        <v>270</v>
      </c>
      <c r="I15" t="s">
        <v>14</v>
      </c>
      <c r="L15">
        <v>0</v>
      </c>
      <c r="M15">
        <v>0</v>
      </c>
      <c r="N15">
        <v>0</v>
      </c>
      <c r="O15" t="s">
        <v>149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222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223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224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225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226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227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228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229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230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231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232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149</v>
      </c>
    </row>
    <row r="27" spans="1:15" x14ac:dyDescent="0.45">
      <c r="A27" t="str">
        <f t="shared" si="0"/>
        <v>共通女子四種競技</v>
      </c>
      <c r="B27">
        <v>32</v>
      </c>
      <c r="C27">
        <v>66</v>
      </c>
      <c r="D27">
        <v>19</v>
      </c>
      <c r="E27">
        <v>2</v>
      </c>
      <c r="F27" t="s">
        <v>271</v>
      </c>
      <c r="G27" t="s">
        <v>272</v>
      </c>
      <c r="H27" t="s">
        <v>273</v>
      </c>
      <c r="I27" t="s">
        <v>43</v>
      </c>
      <c r="L27">
        <v>0</v>
      </c>
      <c r="M27">
        <v>0</v>
      </c>
      <c r="N27">
        <v>0</v>
      </c>
      <c r="O27" t="s">
        <v>149</v>
      </c>
    </row>
    <row r="28" spans="1:15" x14ac:dyDescent="0.45">
      <c r="A28" t="str">
        <f t="shared" si="0"/>
        <v>共通男子4X100mR</v>
      </c>
      <c r="B28">
        <v>11</v>
      </c>
      <c r="C28">
        <v>30</v>
      </c>
      <c r="D28">
        <v>19</v>
      </c>
      <c r="E28">
        <v>1</v>
      </c>
      <c r="F28" t="s">
        <v>233</v>
      </c>
      <c r="G28" t="s">
        <v>32</v>
      </c>
      <c r="H28" t="s">
        <v>31</v>
      </c>
      <c r="I28" t="s">
        <v>14</v>
      </c>
      <c r="L28">
        <v>0</v>
      </c>
      <c r="M28">
        <v>0</v>
      </c>
      <c r="N28">
        <v>2</v>
      </c>
      <c r="O28" t="s">
        <v>149</v>
      </c>
    </row>
    <row r="29" spans="1:15" x14ac:dyDescent="0.45">
      <c r="A29" t="str">
        <f t="shared" si="0"/>
        <v>共通女子4X100mR</v>
      </c>
      <c r="B29">
        <v>25</v>
      </c>
      <c r="C29">
        <v>30</v>
      </c>
      <c r="D29">
        <v>19</v>
      </c>
      <c r="E29">
        <v>2</v>
      </c>
      <c r="F29" t="s">
        <v>234</v>
      </c>
      <c r="G29" t="s">
        <v>57</v>
      </c>
      <c r="H29" t="s">
        <v>56</v>
      </c>
      <c r="I29" t="s">
        <v>43</v>
      </c>
      <c r="L29">
        <v>0</v>
      </c>
      <c r="M29">
        <v>0</v>
      </c>
      <c r="N29">
        <v>2</v>
      </c>
      <c r="O29" t="s">
        <v>149</v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22" workbookViewId="0">
      <selection activeCell="C31" sqref="C31"/>
    </sheetView>
  </sheetViews>
  <sheetFormatPr defaultRowHeight="18" x14ac:dyDescent="0.45"/>
  <sheetData>
    <row r="1" spans="1:8" x14ac:dyDescent="0.45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237</v>
      </c>
      <c r="E2" t="s">
        <v>116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238</v>
      </c>
      <c r="E3" t="s">
        <v>117</v>
      </c>
      <c r="F3" t="str">
        <f t="shared" ref="F3:F36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239</v>
      </c>
      <c r="E4" t="s">
        <v>118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240</v>
      </c>
      <c r="E5" t="s">
        <v>119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235</v>
      </c>
      <c r="E6" t="s">
        <v>84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241</v>
      </c>
      <c r="E7" t="s">
        <v>120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242</v>
      </c>
      <c r="E8" t="s">
        <v>121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243</v>
      </c>
      <c r="E9" t="s">
        <v>122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244</v>
      </c>
      <c r="E10" t="s">
        <v>123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245</v>
      </c>
      <c r="E11" t="s">
        <v>124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246</v>
      </c>
      <c r="E12" t="s">
        <v>125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247</v>
      </c>
      <c r="E13" t="s">
        <v>126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248</v>
      </c>
      <c r="E14" t="s">
        <v>127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249</v>
      </c>
      <c r="E15" t="s">
        <v>128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250</v>
      </c>
      <c r="E16" t="s">
        <v>129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251</v>
      </c>
      <c r="E17" t="s">
        <v>130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252</v>
      </c>
      <c r="E18" t="s">
        <v>131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253</v>
      </c>
      <c r="E19" t="s">
        <v>132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254</v>
      </c>
      <c r="E20" t="s">
        <v>133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255</v>
      </c>
      <c r="E21" t="s">
        <v>86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256</v>
      </c>
      <c r="E22" t="s">
        <v>134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257</v>
      </c>
      <c r="E23" t="s">
        <v>135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258</v>
      </c>
      <c r="E24" t="s">
        <v>136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236</v>
      </c>
      <c r="E25" t="s">
        <v>137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259</v>
      </c>
      <c r="E26" t="s">
        <v>138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260</v>
      </c>
      <c r="E27" t="s">
        <v>139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261</v>
      </c>
      <c r="E28" t="s">
        <v>140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262</v>
      </c>
      <c r="E29" t="s">
        <v>141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263</v>
      </c>
      <c r="E30" t="s">
        <v>142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264</v>
      </c>
      <c r="E31" t="s">
        <v>178</v>
      </c>
      <c r="F31" t="str">
        <f t="shared" si="1"/>
        <v>国府台女子中</v>
      </c>
    </row>
    <row r="32" spans="1:6" x14ac:dyDescent="0.45">
      <c r="A32" t="str">
        <f t="shared" si="0"/>
        <v>習志野一中</v>
      </c>
      <c r="B32">
        <v>31</v>
      </c>
      <c r="C32">
        <v>12</v>
      </c>
      <c r="D32" t="s">
        <v>266</v>
      </c>
      <c r="E32" t="s">
        <v>267</v>
      </c>
      <c r="F32" t="str">
        <f t="shared" ref="F32:F33" si="2">D32</f>
        <v>習志野一中</v>
      </c>
    </row>
    <row r="33" spans="1:6" x14ac:dyDescent="0.45">
      <c r="A33" t="str">
        <f t="shared" si="0"/>
        <v>習志野二中</v>
      </c>
      <c r="B33">
        <v>32</v>
      </c>
      <c r="C33">
        <v>12</v>
      </c>
      <c r="D33" t="s">
        <v>280</v>
      </c>
      <c r="E33" t="s">
        <v>281</v>
      </c>
      <c r="F33" t="str">
        <f t="shared" si="2"/>
        <v>習志野二中</v>
      </c>
    </row>
    <row r="34" spans="1:6" x14ac:dyDescent="0.45">
      <c r="A34" t="str">
        <f t="shared" si="0"/>
        <v>習志野五中</v>
      </c>
      <c r="B34">
        <v>33</v>
      </c>
      <c r="C34">
        <v>12</v>
      </c>
      <c r="D34" t="s">
        <v>282</v>
      </c>
      <c r="E34" t="s">
        <v>283</v>
      </c>
      <c r="F34" t="str">
        <f t="shared" ref="F34" si="3">D34</f>
        <v>習志野五中</v>
      </c>
    </row>
    <row r="35" spans="1:6" x14ac:dyDescent="0.45">
      <c r="A35" t="str">
        <f t="shared" si="0"/>
        <v>三田中</v>
      </c>
      <c r="B35">
        <v>34</v>
      </c>
      <c r="C35">
        <v>12</v>
      </c>
      <c r="D35" t="s">
        <v>284</v>
      </c>
      <c r="E35" t="s">
        <v>285</v>
      </c>
      <c r="F35" t="str">
        <f t="shared" si="1"/>
        <v>三田中</v>
      </c>
    </row>
    <row r="36" spans="1:6" x14ac:dyDescent="0.45">
      <c r="A36" t="str">
        <f t="shared" si="0"/>
        <v>東邦大東邦中</v>
      </c>
      <c r="B36">
        <v>35</v>
      </c>
      <c r="C36">
        <v>12</v>
      </c>
      <c r="D36" t="s">
        <v>286</v>
      </c>
      <c r="E36" t="s">
        <v>287</v>
      </c>
      <c r="F36" t="str">
        <f t="shared" si="1"/>
        <v>東邦大東邦中</v>
      </c>
    </row>
    <row r="37" spans="1:6" x14ac:dyDescent="0.45">
      <c r="A37" t="str">
        <f t="shared" si="0"/>
        <v/>
      </c>
    </row>
    <row r="38" spans="1:6" x14ac:dyDescent="0.45">
      <c r="A38" t="str">
        <f t="shared" si="0"/>
        <v/>
      </c>
    </row>
    <row r="39" spans="1:6" x14ac:dyDescent="0.45">
      <c r="A39" t="str">
        <f t="shared" si="0"/>
        <v/>
      </c>
    </row>
    <row r="40" spans="1:6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tabSelected="1"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7"/>
      <c r="F2" s="28"/>
      <c r="G2" s="26"/>
      <c r="H2" s="29"/>
      <c r="I2" s="30"/>
      <c r="J2" s="27"/>
      <c r="K2" s="29"/>
      <c r="L2" s="31"/>
      <c r="M2" s="29"/>
      <c r="N2" s="29"/>
      <c r="O2" s="29"/>
    </row>
    <row r="3" spans="1:16" x14ac:dyDescent="0.2">
      <c r="A3" s="24"/>
      <c r="B3" s="25"/>
      <c r="C3" s="25"/>
      <c r="D3" s="26"/>
      <c r="E3" s="27"/>
      <c r="F3" s="28"/>
      <c r="G3" s="26"/>
      <c r="H3" s="29"/>
      <c r="I3" s="29"/>
      <c r="J3" s="27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7"/>
      <c r="F4" s="28"/>
      <c r="G4" s="26"/>
      <c r="H4" s="29"/>
      <c r="I4" s="29"/>
      <c r="J4" s="27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7"/>
      <c r="F5" s="28"/>
      <c r="G5" s="26"/>
      <c r="H5" s="29"/>
      <c r="I5" s="29"/>
      <c r="J5" s="27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7"/>
      <c r="F6" s="28"/>
      <c r="G6" s="26"/>
      <c r="H6" s="29"/>
      <c r="I6" s="29"/>
      <c r="J6" s="27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7"/>
      <c r="F7" s="28"/>
      <c r="G7" s="26"/>
      <c r="H7" s="29"/>
      <c r="I7" s="29"/>
      <c r="J7" s="27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7"/>
      <c r="F8" s="28"/>
      <c r="G8" s="26"/>
      <c r="H8" s="29"/>
      <c r="I8" s="29"/>
      <c r="J8" s="27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7"/>
      <c r="F9" s="28"/>
      <c r="G9" s="26"/>
      <c r="H9" s="29"/>
      <c r="I9" s="29"/>
      <c r="J9" s="27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7"/>
      <c r="F10" s="28"/>
      <c r="G10" s="26"/>
      <c r="H10" s="29"/>
      <c r="I10" s="29"/>
      <c r="J10" s="27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7"/>
      <c r="F11" s="28"/>
      <c r="G11" s="26"/>
      <c r="H11" s="29"/>
      <c r="I11" s="29"/>
      <c r="J11" s="27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7"/>
      <c r="F12" s="28"/>
      <c r="G12" s="26"/>
      <c r="H12" s="29"/>
      <c r="I12" s="29"/>
      <c r="J12" s="27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7"/>
      <c r="F13" s="28"/>
      <c r="G13" s="26"/>
      <c r="H13" s="29"/>
      <c r="I13" s="29"/>
      <c r="J13" s="27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7"/>
      <c r="F14" s="28"/>
      <c r="G14" s="26"/>
      <c r="H14" s="29"/>
      <c r="I14" s="29"/>
      <c r="J14" s="27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7"/>
      <c r="F15" s="28"/>
      <c r="G15" s="26"/>
      <c r="H15" s="29"/>
      <c r="I15" s="29"/>
      <c r="J15" s="27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7"/>
      <c r="F16" s="28"/>
      <c r="G16" s="26"/>
      <c r="H16" s="29"/>
      <c r="I16" s="29"/>
      <c r="J16" s="27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7"/>
      <c r="F17" s="28"/>
      <c r="G17" s="26"/>
      <c r="H17" s="29"/>
      <c r="I17" s="29"/>
      <c r="J17" s="27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7"/>
      <c r="F18" s="28"/>
      <c r="G18" s="26"/>
      <c r="H18" s="29"/>
      <c r="I18" s="29"/>
      <c r="J18" s="27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7"/>
      <c r="F19" s="28"/>
      <c r="G19" s="26"/>
      <c r="H19" s="29"/>
      <c r="I19" s="29"/>
      <c r="J19" s="27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7"/>
      <c r="F20" s="28"/>
      <c r="G20" s="26"/>
      <c r="H20" s="29"/>
      <c r="I20" s="29"/>
      <c r="J20" s="27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7"/>
      <c r="F21" s="28"/>
      <c r="G21" s="26"/>
      <c r="H21" s="29"/>
      <c r="I21" s="29"/>
      <c r="J21" s="27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7"/>
      <c r="F22" s="28"/>
      <c r="G22" s="26"/>
      <c r="H22" s="29"/>
      <c r="I22" s="29"/>
      <c r="J22" s="27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7"/>
      <c r="F23" s="28"/>
      <c r="G23" s="26"/>
      <c r="H23" s="29"/>
      <c r="I23" s="29"/>
      <c r="J23" s="27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7"/>
      <c r="F24" s="28"/>
      <c r="G24" s="26"/>
      <c r="H24" s="29"/>
      <c r="I24" s="29"/>
      <c r="J24" s="27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7"/>
      <c r="F25" s="28"/>
      <c r="G25" s="26"/>
      <c r="H25" s="29"/>
      <c r="I25" s="29"/>
      <c r="J25" s="27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7"/>
      <c r="F26" s="28"/>
      <c r="G26" s="26"/>
      <c r="H26" s="29"/>
      <c r="I26" s="29"/>
      <c r="J26" s="27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7"/>
      <c r="F27" s="28"/>
      <c r="G27" s="26"/>
      <c r="H27" s="29"/>
      <c r="I27" s="29"/>
      <c r="J27" s="27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7"/>
      <c r="F28" s="28"/>
      <c r="G28" s="26"/>
      <c r="H28" s="29"/>
      <c r="I28" s="29"/>
      <c r="J28" s="27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7"/>
      <c r="F29" s="28"/>
      <c r="G29" s="26"/>
      <c r="H29" s="29"/>
      <c r="I29" s="29"/>
      <c r="J29" s="27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7"/>
      <c r="F30" s="28"/>
      <c r="G30" s="26"/>
      <c r="H30" s="29"/>
      <c r="I30" s="29"/>
      <c r="J30" s="27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7"/>
      <c r="F31" s="28"/>
      <c r="G31" s="26"/>
      <c r="H31" s="29"/>
      <c r="I31" s="29"/>
      <c r="J31" s="27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7"/>
      <c r="F32" s="28"/>
      <c r="G32" s="26"/>
      <c r="H32" s="29"/>
      <c r="I32" s="29"/>
      <c r="J32" s="27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7"/>
      <c r="F33" s="28"/>
      <c r="G33" s="26"/>
      <c r="H33" s="29"/>
      <c r="I33" s="29"/>
      <c r="J33" s="27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7"/>
      <c r="F34" s="28"/>
      <c r="G34" s="26"/>
      <c r="H34" s="29"/>
      <c r="I34" s="29"/>
      <c r="J34" s="27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7"/>
      <c r="F35" s="28"/>
      <c r="G35" s="26"/>
      <c r="H35" s="29"/>
      <c r="I35" s="29"/>
      <c r="J35" s="27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7"/>
      <c r="F36" s="28"/>
      <c r="G36" s="26"/>
      <c r="H36" s="29"/>
      <c r="I36" s="29"/>
      <c r="J36" s="27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7"/>
      <c r="F37" s="28"/>
      <c r="G37" s="26"/>
      <c r="H37" s="29"/>
      <c r="I37" s="29"/>
      <c r="J37" s="27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7"/>
      <c r="F38" s="28"/>
      <c r="G38" s="26"/>
      <c r="H38" s="29"/>
      <c r="I38" s="29"/>
      <c r="J38" s="27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7"/>
      <c r="F39" s="28"/>
      <c r="G39" s="26"/>
      <c r="H39" s="29"/>
      <c r="I39" s="29"/>
      <c r="J39" s="27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7"/>
      <c r="F40" s="28"/>
      <c r="G40" s="26"/>
      <c r="H40" s="29"/>
      <c r="I40" s="29"/>
      <c r="J40" s="27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7"/>
      <c r="F41" s="28"/>
      <c r="G41" s="26"/>
      <c r="H41" s="29"/>
      <c r="I41" s="29"/>
      <c r="J41" s="27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7"/>
      <c r="F42" s="28"/>
      <c r="G42" s="26"/>
      <c r="H42" s="29"/>
      <c r="I42" s="29"/>
      <c r="J42" s="27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7"/>
      <c r="F43" s="28"/>
      <c r="G43" s="26"/>
      <c r="H43" s="29"/>
      <c r="I43" s="29"/>
      <c r="J43" s="27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7"/>
      <c r="F44" s="28"/>
      <c r="G44" s="26"/>
      <c r="H44" s="29"/>
      <c r="I44" s="29"/>
      <c r="J44" s="27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7"/>
      <c r="F45" s="28"/>
      <c r="G45" s="26"/>
      <c r="H45" s="29"/>
      <c r="I45" s="29"/>
      <c r="J45" s="27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7"/>
      <c r="F46" s="28"/>
      <c r="G46" s="26"/>
      <c r="H46" s="29"/>
      <c r="I46" s="29"/>
      <c r="J46" s="27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7"/>
      <c r="F47" s="28"/>
      <c r="G47" s="26"/>
      <c r="H47" s="29"/>
      <c r="I47" s="29"/>
      <c r="J47" s="27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7"/>
      <c r="F48" s="28"/>
      <c r="G48" s="26"/>
      <c r="H48" s="29"/>
      <c r="I48" s="29"/>
      <c r="J48" s="27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7"/>
      <c r="F49" s="28"/>
      <c r="G49" s="26"/>
      <c r="H49" s="29"/>
      <c r="I49" s="29"/>
      <c r="J49" s="27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7"/>
      <c r="F50" s="28"/>
      <c r="G50" s="26"/>
      <c r="H50" s="29"/>
      <c r="I50" s="29"/>
      <c r="J50" s="27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7"/>
      <c r="F51" s="28"/>
      <c r="G51" s="26"/>
      <c r="H51" s="29"/>
      <c r="I51" s="29"/>
      <c r="J51" s="27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7"/>
      <c r="F52" s="28"/>
      <c r="G52" s="26"/>
      <c r="H52" s="29"/>
      <c r="I52" s="29"/>
      <c r="J52" s="27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7"/>
      <c r="F53" s="28"/>
      <c r="G53" s="26"/>
      <c r="H53" s="29"/>
      <c r="I53" s="29"/>
      <c r="J53" s="27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7"/>
      <c r="F54" s="28"/>
      <c r="G54" s="26"/>
      <c r="H54" s="29"/>
      <c r="I54" s="29"/>
      <c r="J54" s="27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7"/>
      <c r="F55" s="28"/>
      <c r="G55" s="26"/>
      <c r="H55" s="29"/>
      <c r="I55" s="29"/>
      <c r="J55" s="27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7"/>
      <c r="F56" s="28"/>
      <c r="G56" s="26"/>
      <c r="H56" s="29"/>
      <c r="I56" s="29"/>
      <c r="J56" s="27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7"/>
      <c r="F57" s="28"/>
      <c r="G57" s="26"/>
      <c r="H57" s="29"/>
      <c r="I57" s="29"/>
      <c r="J57" s="27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7"/>
      <c r="F58" s="28"/>
      <c r="G58" s="26"/>
      <c r="H58" s="29"/>
      <c r="I58" s="29"/>
      <c r="J58" s="27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7"/>
      <c r="F59" s="28"/>
      <c r="G59" s="26"/>
      <c r="H59" s="29"/>
      <c r="I59" s="29"/>
      <c r="J59" s="27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7"/>
      <c r="F60" s="28"/>
      <c r="G60" s="26"/>
      <c r="H60" s="29"/>
      <c r="I60" s="29"/>
      <c r="J60" s="27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7"/>
      <c r="F61" s="28"/>
      <c r="G61" s="26"/>
      <c r="H61" s="29"/>
      <c r="I61" s="29"/>
      <c r="J61" s="27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7"/>
      <c r="F62" s="28"/>
      <c r="G62" s="26"/>
      <c r="H62" s="29"/>
      <c r="I62" s="29"/>
      <c r="J62" s="27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7"/>
      <c r="F63" s="28"/>
      <c r="G63" s="26"/>
      <c r="H63" s="29"/>
      <c r="I63" s="29"/>
      <c r="J63" s="27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7"/>
      <c r="F64" s="28"/>
      <c r="G64" s="26"/>
      <c r="H64" s="29"/>
      <c r="I64" s="29"/>
      <c r="J64" s="27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7"/>
      <c r="F65" s="28"/>
      <c r="G65" s="26"/>
      <c r="H65" s="29"/>
      <c r="I65" s="29"/>
      <c r="J65" s="27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7"/>
      <c r="F66" s="28"/>
      <c r="G66" s="26"/>
      <c r="H66" s="29"/>
      <c r="I66" s="29"/>
      <c r="J66" s="27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7"/>
      <c r="F67" s="28"/>
      <c r="G67" s="26"/>
      <c r="H67" s="29"/>
      <c r="I67" s="29"/>
      <c r="J67" s="27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7"/>
      <c r="F68" s="28"/>
      <c r="G68" s="26"/>
      <c r="H68" s="29"/>
      <c r="I68" s="29"/>
      <c r="J68" s="27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7"/>
      <c r="F69" s="28"/>
      <c r="G69" s="26"/>
      <c r="H69" s="29"/>
      <c r="I69" s="29"/>
      <c r="J69" s="27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7"/>
      <c r="F70" s="28"/>
      <c r="G70" s="26"/>
      <c r="H70" s="29"/>
      <c r="I70" s="29"/>
      <c r="J70" s="27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7"/>
      <c r="F71" s="28"/>
      <c r="G71" s="26"/>
      <c r="H71" s="29"/>
      <c r="I71" s="29"/>
      <c r="J71" s="27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7"/>
      <c r="F72" s="28"/>
      <c r="G72" s="26"/>
      <c r="H72" s="29"/>
      <c r="I72" s="29"/>
      <c r="J72" s="27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7"/>
      <c r="F73" s="28"/>
      <c r="G73" s="26"/>
      <c r="H73" s="29"/>
      <c r="I73" s="29"/>
      <c r="J73" s="27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7"/>
      <c r="F74" s="28"/>
      <c r="G74" s="26"/>
      <c r="H74" s="29"/>
      <c r="I74" s="29"/>
      <c r="J74" s="27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7"/>
      <c r="F75" s="28"/>
      <c r="G75" s="26"/>
      <c r="H75" s="29"/>
      <c r="I75" s="29"/>
      <c r="J75" s="27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7"/>
      <c r="F76" s="28"/>
      <c r="G76" s="26"/>
      <c r="H76" s="29"/>
      <c r="I76" s="29"/>
      <c r="J76" s="27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7"/>
      <c r="F77" s="28"/>
      <c r="G77" s="26"/>
      <c r="H77" s="29"/>
      <c r="I77" s="29"/>
      <c r="J77" s="27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7"/>
      <c r="F78" s="28"/>
      <c r="G78" s="26"/>
      <c r="H78" s="29"/>
      <c r="I78" s="29"/>
      <c r="J78" s="27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7"/>
      <c r="F79" s="28"/>
      <c r="G79" s="26"/>
      <c r="H79" s="29"/>
      <c r="I79" s="29"/>
      <c r="J79" s="27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7"/>
      <c r="F80" s="28"/>
      <c r="G80" s="26"/>
      <c r="H80" s="29"/>
      <c r="I80" s="29"/>
      <c r="J80" s="27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7"/>
      <c r="F81" s="28"/>
      <c r="G81" s="26"/>
      <c r="H81" s="29"/>
      <c r="I81" s="29"/>
      <c r="J81" s="27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7"/>
      <c r="F82" s="28"/>
      <c r="G82" s="26"/>
      <c r="H82" s="29"/>
      <c r="I82" s="29"/>
      <c r="J82" s="27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7"/>
      <c r="F83" s="28"/>
      <c r="G83" s="26"/>
      <c r="H83" s="29"/>
      <c r="I83" s="29"/>
      <c r="J83" s="27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7"/>
      <c r="F84" s="28"/>
      <c r="G84" s="26"/>
      <c r="H84" s="29"/>
      <c r="I84" s="29"/>
      <c r="J84" s="27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7"/>
      <c r="F85" s="28"/>
      <c r="G85" s="26"/>
      <c r="H85" s="29"/>
      <c r="I85" s="29"/>
      <c r="J85" s="27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7"/>
      <c r="F86" s="28"/>
      <c r="G86" s="26"/>
      <c r="H86" s="29"/>
      <c r="I86" s="29"/>
      <c r="J86" s="27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7"/>
      <c r="F87" s="28"/>
      <c r="G87" s="26"/>
      <c r="H87" s="29"/>
      <c r="I87" s="29"/>
      <c r="J87" s="27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7"/>
      <c r="F88" s="28"/>
      <c r="G88" s="26"/>
      <c r="H88" s="29"/>
      <c r="I88" s="29"/>
      <c r="J88" s="27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7"/>
      <c r="F89" s="28"/>
      <c r="G89" s="26"/>
      <c r="H89" s="29"/>
      <c r="I89" s="29"/>
      <c r="J89" s="27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7"/>
      <c r="F90" s="28"/>
      <c r="G90" s="26"/>
      <c r="H90" s="29"/>
      <c r="I90" s="29"/>
      <c r="J90" s="27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7"/>
      <c r="F91" s="28"/>
      <c r="G91" s="26"/>
      <c r="H91" s="29"/>
      <c r="I91" s="29"/>
      <c r="J91" s="27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25"/>
      <c r="F92" s="28"/>
      <c r="G92" s="32"/>
      <c r="H92" s="33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25"/>
      <c r="F93" s="28"/>
      <c r="G93" s="32"/>
      <c r="H93" s="33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36"/>
      <c r="F94" s="24"/>
      <c r="G94" s="32"/>
      <c r="H94" s="33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36"/>
      <c r="F95" s="24"/>
      <c r="G95" s="32"/>
      <c r="H95" s="33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36"/>
      <c r="F96" s="24"/>
      <c r="G96" s="32"/>
      <c r="H96" s="33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36"/>
      <c r="F97" s="24"/>
      <c r="G97" s="32"/>
      <c r="H97" s="33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36"/>
      <c r="F98" s="24"/>
      <c r="G98" s="32"/>
      <c r="H98" s="33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36"/>
      <c r="F99" s="24"/>
      <c r="G99" s="32"/>
      <c r="H99" s="33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36"/>
      <c r="F100" s="24"/>
      <c r="G100" s="32"/>
      <c r="H100" s="33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36"/>
      <c r="F101" s="24"/>
      <c r="G101" s="32"/>
      <c r="H101" s="33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36"/>
      <c r="F102" s="24"/>
      <c r="G102" s="32"/>
      <c r="H102" s="33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36"/>
      <c r="F103" s="24"/>
      <c r="G103" s="32"/>
      <c r="H103" s="33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36"/>
      <c r="F104" s="24"/>
      <c r="G104" s="32"/>
      <c r="H104" s="33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36"/>
      <c r="F105" s="24"/>
      <c r="G105" s="32"/>
      <c r="H105" s="33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36"/>
      <c r="F106" s="24"/>
      <c r="G106" s="32"/>
      <c r="H106" s="33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36"/>
      <c r="F107" s="24"/>
      <c r="G107" s="32"/>
      <c r="H107" s="33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36"/>
      <c r="F108" s="24"/>
      <c r="G108" s="32"/>
      <c r="H108" s="33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36"/>
      <c r="F109" s="24"/>
      <c r="G109" s="32"/>
      <c r="H109" s="33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36"/>
      <c r="F110" s="24"/>
      <c r="G110" s="32"/>
      <c r="H110" s="33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36"/>
      <c r="F111" s="24"/>
      <c r="G111" s="32"/>
      <c r="H111" s="33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36"/>
      <c r="F112" s="24"/>
      <c r="G112" s="32"/>
      <c r="H112" s="33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36"/>
      <c r="F113" s="24"/>
      <c r="G113" s="32"/>
      <c r="H113" s="33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36"/>
      <c r="F114" s="24"/>
      <c r="G114" s="32"/>
      <c r="H114" s="33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36"/>
      <c r="F115" s="24"/>
      <c r="G115" s="32"/>
      <c r="H115" s="33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36"/>
      <c r="F116" s="24"/>
      <c r="G116" s="32"/>
      <c r="H116" s="33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36"/>
      <c r="F117" s="24"/>
      <c r="G117" s="32"/>
      <c r="H117" s="33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36"/>
      <c r="F118" s="24"/>
      <c r="G118" s="32"/>
      <c r="H118" s="33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36"/>
      <c r="F119" s="24"/>
      <c r="G119" s="32"/>
      <c r="H119" s="33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36"/>
      <c r="F120" s="24"/>
      <c r="G120" s="32"/>
      <c r="H120" s="33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36"/>
      <c r="F121" s="24"/>
      <c r="G121" s="32"/>
      <c r="H121" s="33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36"/>
      <c r="F122" s="24"/>
      <c r="G122" s="32"/>
      <c r="H122" s="33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36"/>
      <c r="F123" s="24"/>
      <c r="G123" s="32"/>
      <c r="H123" s="33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36"/>
      <c r="F124" s="24"/>
      <c r="G124" s="32"/>
      <c r="H124" s="33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25"/>
      <c r="F125" s="28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25"/>
      <c r="F126" s="28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25"/>
      <c r="F127" s="28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36"/>
      <c r="F128" s="24"/>
      <c r="G128" s="26"/>
      <c r="H128" s="26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25"/>
      <c r="F129" s="28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25"/>
      <c r="F130" s="28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25"/>
      <c r="F131" s="28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25"/>
      <c r="F132" s="28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25"/>
      <c r="F133" s="28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25"/>
      <c r="F134" s="28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25"/>
      <c r="F135" s="28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25"/>
      <c r="F136" s="28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36"/>
      <c r="F137" s="24"/>
      <c r="G137" s="26"/>
      <c r="H137" s="26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25"/>
      <c r="F138" s="28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25"/>
      <c r="F139" s="28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25"/>
      <c r="F140" s="28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25"/>
      <c r="F141" s="28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25"/>
      <c r="F142" s="28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25"/>
      <c r="F143" s="28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25"/>
      <c r="F144" s="28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25"/>
      <c r="F145" s="28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25"/>
      <c r="F146" s="28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25"/>
      <c r="F147" s="28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25"/>
      <c r="F148" s="28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25"/>
      <c r="F149" s="28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25"/>
      <c r="F150" s="28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25"/>
      <c r="F151" s="28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25"/>
      <c r="F152" s="28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25"/>
      <c r="F153" s="28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25"/>
      <c r="F154" s="28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25"/>
      <c r="F155" s="28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25"/>
      <c r="F156" s="28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25"/>
      <c r="F157" s="28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25"/>
      <c r="F158" s="28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25"/>
      <c r="F159" s="28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25"/>
      <c r="F160" s="28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25"/>
      <c r="F161" s="28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25"/>
      <c r="F162" s="28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25"/>
      <c r="F163" s="28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25"/>
      <c r="F164" s="28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25"/>
      <c r="F165" s="28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25"/>
      <c r="F166" s="28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25"/>
      <c r="F167" s="28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25"/>
      <c r="F168" s="28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25"/>
      <c r="F169" s="28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25"/>
      <c r="F170" s="28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25"/>
      <c r="F171" s="28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25"/>
      <c r="F172" s="28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25"/>
      <c r="F173" s="28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25"/>
      <c r="F174" s="28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25"/>
      <c r="F175" s="28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25"/>
      <c r="F176" s="28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25"/>
      <c r="F177" s="28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25"/>
      <c r="F178" s="28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25"/>
      <c r="F179" s="28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25"/>
      <c r="F180" s="28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25"/>
      <c r="F181" s="28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25"/>
      <c r="F182" s="28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25"/>
      <c r="F183" s="28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25"/>
      <c r="F184" s="28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25"/>
      <c r="F185" s="28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25"/>
      <c r="F186" s="28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25"/>
      <c r="F187" s="28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25"/>
      <c r="F188" s="28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25"/>
      <c r="F189" s="28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25"/>
      <c r="F190" s="28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25"/>
      <c r="F191" s="28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25"/>
      <c r="F192" s="28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25"/>
      <c r="F193" s="28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25"/>
      <c r="F194" s="28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25"/>
      <c r="F195" s="28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25"/>
      <c r="F196" s="28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25"/>
      <c r="F197" s="28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25"/>
      <c r="F198" s="28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25"/>
      <c r="F199" s="28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25"/>
      <c r="F200" s="28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25"/>
      <c r="F201" s="28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25"/>
      <c r="F202" s="28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25"/>
      <c r="F203" s="28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25"/>
      <c r="F204" s="28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25"/>
      <c r="F205" s="28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25"/>
      <c r="F206" s="28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25"/>
      <c r="F207" s="28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25"/>
      <c r="F208" s="28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25"/>
      <c r="F209" s="28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36"/>
      <c r="F210" s="24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36"/>
      <c r="F211" s="24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36"/>
      <c r="F212" s="24"/>
      <c r="G212" s="39"/>
      <c r="H212" s="26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36"/>
      <c r="F213" s="24"/>
      <c r="G213" s="39"/>
      <c r="H213" s="26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36"/>
      <c r="F214" s="24"/>
      <c r="G214" s="39"/>
      <c r="H214" s="26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36"/>
      <c r="F215" s="24"/>
      <c r="G215" s="39"/>
      <c r="H215" s="26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36"/>
      <c r="F216" s="24"/>
      <c r="G216" s="39"/>
      <c r="H216" s="26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36"/>
      <c r="F217" s="24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25"/>
      <c r="F218" s="28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25"/>
      <c r="F219" s="28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25"/>
      <c r="F220" s="28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25"/>
      <c r="F221" s="28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25"/>
      <c r="F222" s="28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25"/>
      <c r="F223" s="28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25"/>
      <c r="F224" s="28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25"/>
      <c r="F225" s="28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25"/>
      <c r="F226" s="28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25"/>
      <c r="F227" s="28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25"/>
      <c r="F228" s="28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25"/>
      <c r="F229" s="28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25"/>
      <c r="F230" s="28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25"/>
      <c r="F231" s="28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25"/>
      <c r="F232" s="28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25"/>
      <c r="F233" s="28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25"/>
      <c r="F234" s="28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25"/>
      <c r="F235" s="28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25"/>
      <c r="F236" s="28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25"/>
      <c r="F237" s="28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25"/>
      <c r="F238" s="28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25"/>
      <c r="F239" s="28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25"/>
      <c r="F240" s="28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25"/>
      <c r="F241" s="28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25"/>
      <c r="F242" s="28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25"/>
      <c r="F243" s="28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25"/>
      <c r="F244" s="28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25"/>
      <c r="F245" s="28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36"/>
      <c r="F246" s="24"/>
      <c r="G246" s="26"/>
      <c r="H246" s="26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25"/>
      <c r="F247" s="28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25"/>
      <c r="F248" s="28"/>
      <c r="G248" s="26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25"/>
      <c r="F249" s="28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25"/>
      <c r="F250" s="28"/>
      <c r="G250" s="26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25"/>
      <c r="F251" s="28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25"/>
      <c r="F252" s="28"/>
      <c r="G252" s="26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25"/>
      <c r="F253" s="28"/>
      <c r="G253" s="26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25"/>
      <c r="F254" s="28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25"/>
      <c r="F255" s="28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25"/>
      <c r="F256" s="28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25"/>
      <c r="F257" s="28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25"/>
      <c r="F258" s="28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25"/>
      <c r="F259" s="28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25"/>
      <c r="F260" s="28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25"/>
      <c r="F261" s="28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25"/>
      <c r="F262" s="28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25"/>
      <c r="F263" s="28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25"/>
      <c r="F264" s="28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25"/>
      <c r="F265" s="28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9"/>
      <c r="C266" s="29"/>
      <c r="D266" s="26"/>
      <c r="E266" s="27"/>
      <c r="F266" s="28"/>
      <c r="G266" s="26"/>
      <c r="H266" s="29"/>
      <c r="I266" s="29"/>
      <c r="J266" s="27"/>
      <c r="K266" s="29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25"/>
      <c r="F267" s="28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25"/>
      <c r="F268" s="28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25"/>
      <c r="F269" s="28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25"/>
      <c r="F270" s="28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25"/>
      <c r="F271" s="28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25"/>
      <c r="F272" s="28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25"/>
      <c r="F273" s="28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25"/>
      <c r="F274" s="28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25"/>
      <c r="C275" s="25"/>
      <c r="D275" s="26"/>
      <c r="E275" s="25"/>
      <c r="F275" s="28"/>
      <c r="G275" s="26"/>
      <c r="H275" s="26"/>
      <c r="I275" s="26"/>
      <c r="J275" s="27"/>
      <c r="K275" s="27"/>
      <c r="L275" s="29"/>
      <c r="M275" s="29"/>
      <c r="N275" s="29"/>
      <c r="O275" s="29"/>
    </row>
    <row r="276" spans="1:15" x14ac:dyDescent="0.2">
      <c r="A276" s="24"/>
      <c r="B276" s="36"/>
      <c r="C276" s="36"/>
      <c r="D276" s="26"/>
      <c r="E276" s="36"/>
      <c r="F276" s="24"/>
      <c r="G276" s="26"/>
      <c r="H276" s="26"/>
      <c r="I276" s="37"/>
      <c r="J276" s="35"/>
      <c r="K276" s="35"/>
      <c r="L276" s="29"/>
      <c r="M276" s="29"/>
      <c r="N276" s="29"/>
      <c r="O276" s="29"/>
    </row>
    <row r="277" spans="1:15" x14ac:dyDescent="0.2">
      <c r="A277" s="24"/>
      <c r="B277" s="25"/>
      <c r="C277" s="25"/>
      <c r="D277" s="26"/>
      <c r="E277" s="25"/>
      <c r="F277" s="28"/>
      <c r="G277" s="40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45">
      <c r="A278" s="24"/>
      <c r="B278" s="41"/>
      <c r="C278" s="41"/>
      <c r="D278" s="26"/>
      <c r="E278" s="41"/>
      <c r="F278" s="42"/>
      <c r="G278" s="40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45">
      <c r="A279" s="24"/>
      <c r="B279" s="41"/>
      <c r="C279" s="41"/>
      <c r="D279" s="26"/>
      <c r="E279" s="41"/>
      <c r="F279" s="42"/>
      <c r="G279" s="40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45">
      <c r="A280" s="24"/>
      <c r="B280" s="41"/>
      <c r="C280" s="41"/>
      <c r="D280" s="26"/>
      <c r="E280" s="41"/>
      <c r="F280" s="42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45">
      <c r="A281" s="24"/>
      <c r="B281" s="41"/>
      <c r="C281" s="41"/>
      <c r="D281" s="26"/>
      <c r="E281" s="41"/>
      <c r="F281" s="42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45">
      <c r="A282" s="24"/>
      <c r="B282" s="41"/>
      <c r="C282" s="41"/>
      <c r="D282" s="26"/>
      <c r="E282" s="41"/>
      <c r="F282" s="42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45">
      <c r="A283" s="24"/>
      <c r="B283" s="41"/>
      <c r="C283" s="41"/>
      <c r="D283" s="26"/>
      <c r="E283" s="41"/>
      <c r="F283" s="42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45">
      <c r="A284" s="24"/>
      <c r="B284" s="41"/>
      <c r="C284" s="41"/>
      <c r="D284" s="26"/>
      <c r="E284" s="41"/>
      <c r="F284" s="42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45">
      <c r="A285" s="24"/>
      <c r="B285" s="41"/>
      <c r="C285" s="41"/>
      <c r="D285" s="26"/>
      <c r="E285" s="41"/>
      <c r="F285" s="42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45">
      <c r="A286" s="24"/>
      <c r="B286" s="41"/>
      <c r="C286" s="41"/>
      <c r="D286" s="26"/>
      <c r="E286" s="41"/>
      <c r="F286" s="42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45">
      <c r="A287" s="24"/>
      <c r="B287" s="41"/>
      <c r="C287" s="41"/>
      <c r="D287" s="26"/>
      <c r="E287" s="41"/>
      <c r="F287" s="42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45">
      <c r="A288" s="24"/>
      <c r="B288" s="41"/>
      <c r="C288" s="41"/>
      <c r="D288" s="26"/>
      <c r="E288" s="41"/>
      <c r="F288" s="42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45">
      <c r="A289" s="24"/>
      <c r="B289" s="41"/>
      <c r="C289" s="41"/>
      <c r="D289" s="26"/>
      <c r="E289" s="41"/>
      <c r="F289" s="42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45">
      <c r="A290" s="24"/>
      <c r="B290" s="41"/>
      <c r="C290" s="41"/>
      <c r="D290" s="26"/>
      <c r="E290" s="41"/>
      <c r="F290" s="42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45">
      <c r="A291" s="24"/>
      <c r="B291" s="41"/>
      <c r="C291" s="41"/>
      <c r="D291" s="26"/>
      <c r="E291" s="41"/>
      <c r="F291" s="42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45">
      <c r="A292" s="24"/>
      <c r="B292" s="41"/>
      <c r="C292" s="41"/>
      <c r="D292" s="26"/>
      <c r="E292" s="41"/>
      <c r="F292" s="42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45">
      <c r="A293" s="24"/>
      <c r="B293" s="41"/>
      <c r="C293" s="41"/>
      <c r="D293" s="26"/>
      <c r="E293" s="41"/>
      <c r="F293" s="42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45">
      <c r="A294" s="24"/>
      <c r="B294" s="25"/>
      <c r="C294" s="25"/>
      <c r="D294" s="26"/>
      <c r="E294" s="25"/>
      <c r="F294" s="42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45">
      <c r="A295" s="24"/>
      <c r="B295" s="25"/>
      <c r="C295" s="25"/>
      <c r="D295" s="26"/>
      <c r="E295" s="25"/>
      <c r="F295" s="42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25"/>
      <c r="F296" s="28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25"/>
      <c r="F297" s="28"/>
      <c r="G297" s="26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25"/>
      <c r="F298" s="28"/>
      <c r="G298" s="26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25"/>
      <c r="F299" s="28"/>
      <c r="G299" s="26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25"/>
      <c r="F300" s="28"/>
      <c r="G300" s="26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25"/>
      <c r="F301" s="28"/>
      <c r="G301" s="26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25"/>
      <c r="F302" s="28"/>
      <c r="G302" s="26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25"/>
      <c r="C303" s="25"/>
      <c r="D303" s="26"/>
      <c r="E303" s="25"/>
      <c r="F303" s="28"/>
      <c r="G303" s="26"/>
      <c r="H303" s="26"/>
      <c r="I303" s="26"/>
      <c r="J303" s="27"/>
      <c r="K303" s="27"/>
      <c r="L303" s="29"/>
      <c r="M303" s="29"/>
      <c r="N303" s="29"/>
      <c r="O303" s="29"/>
    </row>
    <row r="304" spans="1:15" x14ac:dyDescent="0.2">
      <c r="A304" s="24"/>
      <c r="B304" s="36"/>
      <c r="C304" s="36"/>
      <c r="D304" s="26"/>
      <c r="E304" s="36"/>
      <c r="F304" s="24"/>
      <c r="G304" s="26"/>
      <c r="H304" s="26"/>
      <c r="I304" s="37"/>
      <c r="J304" s="35"/>
      <c r="K304" s="35"/>
      <c r="L304" s="29"/>
      <c r="M304" s="29"/>
      <c r="N304" s="29"/>
      <c r="O304" s="29"/>
    </row>
    <row r="305" spans="1:15" x14ac:dyDescent="0.2">
      <c r="A305" s="24"/>
      <c r="B305" s="25"/>
      <c r="C305" s="25"/>
      <c r="D305" s="26"/>
      <c r="E305" s="25"/>
      <c r="F305" s="28"/>
      <c r="G305" s="26"/>
      <c r="H305" s="26"/>
      <c r="I305" s="26"/>
      <c r="J305" s="27"/>
      <c r="K305" s="27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36"/>
      <c r="F306" s="24"/>
      <c r="G306" s="26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36"/>
      <c r="C307" s="36"/>
      <c r="D307" s="26"/>
      <c r="E307" s="36"/>
      <c r="F307" s="24"/>
      <c r="G307" s="26"/>
      <c r="H307" s="26"/>
      <c r="I307" s="37"/>
      <c r="J307" s="35"/>
      <c r="K307" s="35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25"/>
      <c r="F308" s="28"/>
      <c r="G308" s="26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25"/>
      <c r="F309" s="28"/>
      <c r="G309" s="26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25"/>
      <c r="F310" s="28"/>
      <c r="G310" s="26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25"/>
      <c r="C311" s="25"/>
      <c r="D311" s="26"/>
      <c r="E311" s="25"/>
      <c r="F311" s="28"/>
      <c r="G311" s="26"/>
      <c r="H311" s="26"/>
      <c r="I311" s="26"/>
      <c r="J311" s="27"/>
      <c r="K311" s="27"/>
      <c r="L311" s="29"/>
      <c r="M311" s="29"/>
      <c r="N311" s="29"/>
      <c r="O311" s="29"/>
    </row>
    <row r="312" spans="1:15" x14ac:dyDescent="0.2">
      <c r="A312" s="24"/>
      <c r="B312" s="36"/>
      <c r="C312" s="36"/>
      <c r="D312" s="26"/>
      <c r="E312" s="36"/>
      <c r="F312" s="24"/>
      <c r="G312" s="26"/>
      <c r="H312" s="26"/>
      <c r="I312" s="37"/>
      <c r="J312" s="35"/>
      <c r="K312" s="35"/>
      <c r="L312" s="29"/>
      <c r="M312" s="29"/>
      <c r="N312" s="29"/>
      <c r="O312" s="29"/>
    </row>
    <row r="313" spans="1:15" x14ac:dyDescent="0.2">
      <c r="A313" s="24"/>
      <c r="B313" s="25"/>
      <c r="C313" s="25"/>
      <c r="D313" s="26"/>
      <c r="E313" s="25"/>
      <c r="F313" s="28"/>
      <c r="G313" s="26"/>
      <c r="H313" s="26"/>
      <c r="I313" s="26"/>
      <c r="J313" s="27"/>
      <c r="K313" s="27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36"/>
      <c r="F314" s="24"/>
      <c r="G314" s="26"/>
      <c r="H314" s="26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36"/>
      <c r="C315" s="36"/>
      <c r="D315" s="26"/>
      <c r="E315" s="36"/>
      <c r="F315" s="24"/>
      <c r="G315" s="26"/>
      <c r="H315" s="26"/>
      <c r="I315" s="37"/>
      <c r="J315" s="35"/>
      <c r="K315" s="35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25"/>
      <c r="F316" s="28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25"/>
      <c r="F317" s="28"/>
      <c r="G317" s="26"/>
      <c r="H317" s="26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25"/>
      <c r="F318" s="28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25"/>
      <c r="F319" s="28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25"/>
      <c r="F320" s="28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25"/>
      <c r="F321" s="28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25"/>
      <c r="F322" s="28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25"/>
      <c r="F323" s="28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25"/>
      <c r="F324" s="28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25"/>
      <c r="F325" s="28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25"/>
      <c r="F326" s="28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25"/>
      <c r="F327" s="28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25"/>
      <c r="F328" s="28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25"/>
      <c r="F329" s="28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25"/>
      <c r="F330" s="28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25"/>
      <c r="F331" s="28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25"/>
      <c r="F332" s="28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25"/>
      <c r="F333" s="28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25"/>
      <c r="F334" s="28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25"/>
      <c r="F335" s="28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25"/>
      <c r="F336" s="28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25"/>
      <c r="F337" s="28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25"/>
      <c r="F338" s="28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25"/>
      <c r="F339" s="28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25"/>
      <c r="F340" s="28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25"/>
      <c r="F341" s="28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25"/>
      <c r="F342" s="28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25"/>
      <c r="C343" s="25"/>
      <c r="D343" s="26"/>
      <c r="E343" s="25"/>
      <c r="F343" s="28"/>
      <c r="G343" s="26"/>
      <c r="H343" s="26"/>
      <c r="I343" s="26"/>
      <c r="J343" s="27"/>
      <c r="K343" s="27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43"/>
      <c r="F344" s="24"/>
      <c r="G344" s="40"/>
      <c r="H344" s="33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43"/>
      <c r="F345" s="24"/>
      <c r="G345" s="40"/>
      <c r="H345" s="33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43"/>
      <c r="F346" s="24"/>
      <c r="G346" s="40"/>
      <c r="H346" s="33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43"/>
      <c r="F347" s="24"/>
      <c r="G347" s="40"/>
      <c r="H347" s="33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43"/>
      <c r="F348" s="24"/>
      <c r="G348" s="40"/>
      <c r="H348" s="33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43"/>
      <c r="F349" s="24"/>
      <c r="G349" s="40"/>
      <c r="H349" s="33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43"/>
      <c r="F350" s="24"/>
      <c r="G350" s="40"/>
      <c r="H350" s="33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43"/>
      <c r="F351" s="24"/>
      <c r="G351" s="40"/>
      <c r="H351" s="33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43"/>
      <c r="F352" s="24"/>
      <c r="G352" s="40"/>
      <c r="H352" s="33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43"/>
      <c r="F353" s="24"/>
      <c r="G353" s="40"/>
      <c r="H353" s="33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43"/>
      <c r="F354" s="24"/>
      <c r="G354" s="40"/>
      <c r="H354" s="33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43"/>
      <c r="F355" s="24"/>
      <c r="G355" s="40"/>
      <c r="H355" s="33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43"/>
      <c r="C356" s="43"/>
      <c r="D356" s="26"/>
      <c r="E356" s="43"/>
      <c r="F356" s="24"/>
      <c r="G356" s="40"/>
      <c r="H356" s="33"/>
      <c r="I356" s="34"/>
      <c r="J356" s="35"/>
      <c r="K356" s="35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25"/>
      <c r="F357" s="28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25"/>
      <c r="F358" s="28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25"/>
      <c r="F359" s="28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25"/>
      <c r="F360" s="28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25"/>
      <c r="F361" s="28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25"/>
      <c r="F362" s="28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25"/>
      <c r="F363" s="28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25"/>
      <c r="F364" s="28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25"/>
      <c r="F365" s="28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25"/>
      <c r="F366" s="28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25"/>
      <c r="F367" s="28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25"/>
      <c r="F368" s="28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25"/>
      <c r="F369" s="28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25"/>
      <c r="F370" s="28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25"/>
      <c r="F371" s="28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25"/>
      <c r="F372" s="28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25"/>
      <c r="F373" s="28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25"/>
      <c r="F374" s="28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25"/>
      <c r="F375" s="28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25"/>
      <c r="F376" s="28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25"/>
      <c r="F377" s="28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25"/>
      <c r="F378" s="28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25"/>
      <c r="F379" s="28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25"/>
      <c r="F380" s="28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25"/>
      <c r="F381" s="28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25"/>
      <c r="F382" s="28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25"/>
      <c r="F383" s="28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25"/>
      <c r="F384" s="28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25"/>
      <c r="F385" s="28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25"/>
      <c r="F386" s="28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25"/>
      <c r="F387" s="28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25"/>
      <c r="F388" s="28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25"/>
      <c r="F389" s="28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25"/>
      <c r="F390" s="28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25"/>
      <c r="F391" s="28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25"/>
      <c r="F392" s="28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25"/>
      <c r="F393" s="28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25"/>
      <c r="F394" s="28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25"/>
      <c r="F395" s="28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25"/>
      <c r="F396" s="28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25"/>
      <c r="F397" s="28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25"/>
      <c r="F398" s="28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25"/>
      <c r="F399" s="28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25"/>
      <c r="F400" s="28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25"/>
      <c r="F401" s="28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25"/>
      <c r="F402" s="28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25"/>
      <c r="F403" s="28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25"/>
      <c r="F404" s="28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25"/>
      <c r="F405" s="28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25"/>
      <c r="F406" s="28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25"/>
      <c r="F407" s="28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25"/>
      <c r="F408" s="28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25"/>
      <c r="F409" s="28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25"/>
      <c r="F410" s="28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25"/>
      <c r="F411" s="28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25"/>
      <c r="F412" s="28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25"/>
      <c r="F413" s="28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25"/>
      <c r="F414" s="28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25"/>
      <c r="F415" s="28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25"/>
      <c r="F416" s="28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25"/>
      <c r="F417" s="28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25"/>
      <c r="F418" s="28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25"/>
      <c r="F419" s="28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25"/>
      <c r="F420" s="28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25"/>
      <c r="F421" s="28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25"/>
      <c r="F422" s="28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25"/>
      <c r="F423" s="28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25"/>
      <c r="F424" s="28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25"/>
      <c r="F425" s="28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25"/>
      <c r="F426" s="28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25"/>
      <c r="F427" s="28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25"/>
      <c r="F428" s="28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25"/>
      <c r="F429" s="28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25"/>
      <c r="F430" s="28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25"/>
      <c r="F431" s="28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25"/>
      <c r="F432" s="28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36"/>
      <c r="F433" s="24"/>
      <c r="G433" s="26"/>
      <c r="H433" s="26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25"/>
      <c r="F434" s="28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25"/>
      <c r="F435" s="28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25"/>
      <c r="F436" s="28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25"/>
      <c r="F437" s="28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25"/>
      <c r="F438" s="28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25"/>
      <c r="F439" s="28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25"/>
      <c r="F440" s="28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25"/>
      <c r="F441" s="28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25"/>
      <c r="F442" s="28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25"/>
      <c r="F443" s="28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25"/>
      <c r="F444" s="28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25"/>
      <c r="F445" s="28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25"/>
      <c r="F446" s="28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25"/>
      <c r="F447" s="28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25"/>
      <c r="F448" s="28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25"/>
      <c r="F449" s="28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25"/>
      <c r="F450" s="28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25"/>
      <c r="F451" s="28"/>
      <c r="G451" s="26"/>
      <c r="H451" s="26"/>
      <c r="I451" s="26"/>
      <c r="J451" s="27"/>
      <c r="K451" s="27"/>
      <c r="L451" s="29"/>
      <c r="M451" s="29"/>
      <c r="N451" s="29"/>
      <c r="O451" s="29"/>
    </row>
    <row r="452" spans="1:15" x14ac:dyDescent="0.2">
      <c r="A452" s="24"/>
      <c r="B452" s="25"/>
      <c r="C452" s="25"/>
      <c r="D452" s="26"/>
      <c r="E452" s="25"/>
      <c r="F452" s="28"/>
      <c r="G452" s="26"/>
      <c r="H452" s="26"/>
      <c r="I452" s="26"/>
      <c r="J452" s="27"/>
      <c r="K452" s="27"/>
      <c r="L452" s="29"/>
      <c r="M452" s="29"/>
      <c r="N452" s="29"/>
      <c r="O452" s="29"/>
    </row>
    <row r="453" spans="1:15" x14ac:dyDescent="0.2">
      <c r="A453" s="24"/>
      <c r="B453" s="25"/>
      <c r="C453" s="25"/>
      <c r="D453" s="26"/>
      <c r="E453" s="25"/>
      <c r="F453" s="28"/>
      <c r="G453" s="26"/>
      <c r="H453" s="26"/>
      <c r="I453" s="26"/>
      <c r="J453" s="27"/>
      <c r="K453" s="27"/>
      <c r="L453" s="29"/>
      <c r="M453" s="29"/>
      <c r="N453" s="29"/>
      <c r="O453" s="29"/>
    </row>
    <row r="454" spans="1:15" x14ac:dyDescent="0.2">
      <c r="A454" s="24"/>
      <c r="B454" s="25"/>
      <c r="C454" s="25"/>
      <c r="D454" s="26"/>
      <c r="E454" s="25"/>
      <c r="F454" s="28"/>
      <c r="G454" s="26"/>
      <c r="H454" s="26"/>
      <c r="I454" s="26"/>
      <c r="J454" s="27"/>
      <c r="K454" s="27"/>
      <c r="L454" s="29"/>
      <c r="M454" s="29"/>
      <c r="N454" s="29"/>
      <c r="O454" s="29"/>
    </row>
    <row r="455" spans="1:15" x14ac:dyDescent="0.2">
      <c r="A455" s="24"/>
      <c r="B455" s="25"/>
      <c r="C455" s="25"/>
      <c r="D455" s="26"/>
      <c r="E455" s="25"/>
      <c r="F455" s="28"/>
      <c r="G455" s="26"/>
      <c r="H455" s="26"/>
      <c r="I455" s="26"/>
      <c r="J455" s="27"/>
      <c r="K455" s="27"/>
      <c r="L455" s="29"/>
      <c r="M455" s="29"/>
      <c r="N455" s="29"/>
      <c r="O455" s="29"/>
    </row>
    <row r="456" spans="1:15" x14ac:dyDescent="0.2">
      <c r="A456" s="24"/>
      <c r="B456" s="25"/>
      <c r="C456" s="25"/>
      <c r="D456" s="26"/>
      <c r="E456" s="25"/>
      <c r="F456" s="28"/>
      <c r="G456" s="26"/>
      <c r="H456" s="26"/>
      <c r="I456" s="26"/>
      <c r="J456" s="27"/>
      <c r="K456" s="27"/>
      <c r="L456" s="29"/>
      <c r="M456" s="29"/>
      <c r="N456" s="29"/>
      <c r="O456" s="29"/>
    </row>
    <row r="457" spans="1:15" x14ac:dyDescent="0.2">
      <c r="A457" s="24"/>
      <c r="B457" s="25"/>
      <c r="C457" s="25"/>
      <c r="D457" s="26"/>
      <c r="E457" s="25"/>
      <c r="F457" s="28"/>
      <c r="G457" s="26"/>
      <c r="H457" s="26"/>
      <c r="I457" s="26"/>
      <c r="J457" s="27"/>
      <c r="K457" s="27"/>
      <c r="L457" s="29"/>
      <c r="M457" s="29"/>
      <c r="N457" s="29"/>
      <c r="O457" s="29"/>
    </row>
    <row r="458" spans="1:15" x14ac:dyDescent="0.2">
      <c r="A458" s="24"/>
      <c r="B458" s="25"/>
      <c r="C458" s="25"/>
      <c r="D458" s="26"/>
      <c r="E458" s="25"/>
      <c r="F458" s="28"/>
      <c r="G458" s="26"/>
      <c r="H458" s="26"/>
      <c r="I458" s="26"/>
      <c r="J458" s="27"/>
      <c r="K458" s="27"/>
      <c r="L458" s="29"/>
      <c r="M458" s="29"/>
      <c r="N458" s="29"/>
      <c r="O458" s="29"/>
    </row>
    <row r="459" spans="1:15" x14ac:dyDescent="0.2">
      <c r="A459" s="24"/>
      <c r="B459" s="25"/>
      <c r="C459" s="25"/>
      <c r="D459" s="26"/>
      <c r="E459" s="25"/>
      <c r="F459" s="28"/>
      <c r="G459" s="26"/>
      <c r="H459" s="26"/>
      <c r="I459" s="26"/>
      <c r="J459" s="27"/>
      <c r="K459" s="27"/>
      <c r="L459" s="27"/>
      <c r="M459" s="29"/>
      <c r="N459" s="29"/>
      <c r="O459" s="29"/>
    </row>
    <row r="460" spans="1:15" x14ac:dyDescent="0.2">
      <c r="A460" s="24"/>
      <c r="B460" s="36"/>
      <c r="C460" s="36"/>
      <c r="D460" s="26"/>
      <c r="E460" s="36"/>
      <c r="F460" s="24"/>
      <c r="G460" s="26"/>
      <c r="H460" s="26"/>
      <c r="I460" s="37"/>
      <c r="J460" s="35"/>
      <c r="K460" s="35"/>
      <c r="L460" s="35"/>
      <c r="M460" s="29"/>
      <c r="N460" s="29"/>
      <c r="O460" s="29"/>
    </row>
    <row r="461" spans="1:15" x14ac:dyDescent="0.2">
      <c r="A461" s="24"/>
      <c r="B461" s="25"/>
      <c r="C461" s="25"/>
      <c r="D461" s="26"/>
      <c r="E461" s="25"/>
      <c r="F461" s="28"/>
      <c r="G461" s="26"/>
      <c r="H461" s="26"/>
      <c r="I461" s="26"/>
      <c r="J461" s="27"/>
      <c r="K461" s="27"/>
      <c r="L461" s="29"/>
      <c r="M461" s="29"/>
      <c r="N461" s="29"/>
      <c r="O461" s="29"/>
    </row>
    <row r="462" spans="1:15" x14ac:dyDescent="0.2">
      <c r="A462" s="24"/>
      <c r="B462" s="25"/>
      <c r="C462" s="25"/>
      <c r="D462" s="26"/>
      <c r="E462" s="25"/>
      <c r="F462" s="28"/>
      <c r="G462" s="26"/>
      <c r="H462" s="26"/>
      <c r="I462" s="26"/>
      <c r="J462" s="27"/>
      <c r="K462" s="27"/>
      <c r="L462" s="29"/>
      <c r="M462" s="29"/>
      <c r="N462" s="29"/>
      <c r="O462" s="29"/>
    </row>
    <row r="463" spans="1:15" x14ac:dyDescent="0.2">
      <c r="A463" s="24"/>
      <c r="B463" s="25"/>
      <c r="C463" s="25"/>
      <c r="D463" s="26"/>
      <c r="E463" s="25"/>
      <c r="F463" s="28"/>
      <c r="G463" s="26"/>
      <c r="H463" s="26"/>
      <c r="I463" s="26"/>
      <c r="J463" s="27"/>
      <c r="K463" s="27"/>
      <c r="L463" s="29"/>
      <c r="M463" s="29"/>
      <c r="N463" s="29"/>
      <c r="O463" s="29"/>
    </row>
    <row r="464" spans="1:15" x14ac:dyDescent="0.2">
      <c r="A464" s="24"/>
      <c r="B464" s="25"/>
      <c r="C464" s="25"/>
      <c r="D464" s="26"/>
      <c r="E464" s="25"/>
      <c r="F464" s="28"/>
      <c r="G464" s="26"/>
      <c r="H464" s="26"/>
      <c r="I464" s="26"/>
      <c r="J464" s="27"/>
      <c r="K464" s="27"/>
      <c r="L464" s="29"/>
      <c r="M464" s="29"/>
      <c r="N464" s="29"/>
      <c r="O464" s="29"/>
    </row>
    <row r="465" spans="1:15" x14ac:dyDescent="0.2">
      <c r="A465" s="24"/>
      <c r="B465" s="25"/>
      <c r="C465" s="25"/>
      <c r="D465" s="26"/>
      <c r="E465" s="25"/>
      <c r="F465" s="28"/>
      <c r="G465" s="26"/>
      <c r="H465" s="26"/>
      <c r="I465" s="26"/>
      <c r="J465" s="27"/>
      <c r="K465" s="27"/>
      <c r="L465" s="29"/>
      <c r="M465" s="29"/>
      <c r="N465" s="29"/>
      <c r="O465" s="29"/>
    </row>
    <row r="466" spans="1:15" x14ac:dyDescent="0.2">
      <c r="A466" s="24"/>
      <c r="B466" s="25"/>
      <c r="C466" s="25"/>
      <c r="D466" s="26"/>
      <c r="E466" s="25"/>
      <c r="F466" s="28"/>
      <c r="G466" s="26"/>
      <c r="H466" s="26"/>
      <c r="I466" s="26"/>
      <c r="J466" s="27"/>
      <c r="K466" s="27"/>
      <c r="L466" s="29"/>
      <c r="M466" s="29"/>
      <c r="N466" s="29"/>
      <c r="O466" s="29"/>
    </row>
    <row r="467" spans="1:15" x14ac:dyDescent="0.2">
      <c r="A467" s="24"/>
      <c r="B467" s="25"/>
      <c r="C467" s="25"/>
      <c r="D467" s="26"/>
      <c r="E467" s="25"/>
      <c r="F467" s="28"/>
      <c r="G467" s="26"/>
      <c r="H467" s="26"/>
      <c r="I467" s="26"/>
      <c r="J467" s="27"/>
      <c r="K467" s="27"/>
      <c r="L467" s="29"/>
      <c r="M467" s="29"/>
      <c r="N467" s="29"/>
      <c r="O467" s="29"/>
    </row>
    <row r="468" spans="1:15" x14ac:dyDescent="0.2">
      <c r="A468" s="24"/>
      <c r="B468" s="25"/>
      <c r="C468" s="25"/>
      <c r="D468" s="26"/>
      <c r="E468" s="25"/>
      <c r="F468" s="28"/>
      <c r="G468" s="26"/>
      <c r="H468" s="26"/>
      <c r="I468" s="26"/>
      <c r="J468" s="27"/>
      <c r="K468" s="27"/>
      <c r="L468" s="29"/>
      <c r="M468" s="29"/>
      <c r="N468" s="29"/>
      <c r="O468" s="29"/>
    </row>
    <row r="469" spans="1:15" x14ac:dyDescent="0.2">
      <c r="A469" s="24"/>
      <c r="B469" s="25"/>
      <c r="C469" s="25"/>
      <c r="D469" s="26"/>
      <c r="E469" s="25"/>
      <c r="F469" s="28"/>
      <c r="G469" s="26"/>
      <c r="H469" s="26"/>
      <c r="I469" s="26"/>
      <c r="J469" s="27"/>
      <c r="K469" s="27"/>
      <c r="L469" s="29"/>
      <c r="M469" s="29"/>
      <c r="N469" s="29"/>
      <c r="O469" s="29"/>
    </row>
    <row r="470" spans="1:15" x14ac:dyDescent="0.2">
      <c r="A470" s="24"/>
      <c r="B470" s="25"/>
      <c r="C470" s="25"/>
      <c r="D470" s="26"/>
      <c r="E470" s="25"/>
      <c r="F470" s="28"/>
      <c r="G470" s="26"/>
      <c r="H470" s="26"/>
      <c r="I470" s="26"/>
      <c r="J470" s="27"/>
      <c r="K470" s="27"/>
      <c r="L470" s="29"/>
      <c r="M470" s="29"/>
      <c r="N470" s="29"/>
      <c r="O470" s="29"/>
    </row>
    <row r="471" spans="1:15" x14ac:dyDescent="0.2">
      <c r="A471" s="24"/>
      <c r="B471" s="25"/>
      <c r="C471" s="25"/>
      <c r="D471" s="26"/>
      <c r="E471" s="25"/>
      <c r="F471" s="28"/>
      <c r="G471" s="26"/>
      <c r="H471" s="26"/>
      <c r="I471" s="26"/>
      <c r="J471" s="27"/>
      <c r="K471" s="27"/>
      <c r="L471" s="29"/>
      <c r="M471" s="29"/>
      <c r="N471" s="29"/>
      <c r="O471" s="29"/>
    </row>
    <row r="472" spans="1:15" x14ac:dyDescent="0.2">
      <c r="A472" s="24"/>
      <c r="B472" s="36"/>
      <c r="C472" s="36"/>
      <c r="D472" s="26"/>
      <c r="E472" s="36"/>
      <c r="F472" s="24"/>
      <c r="G472" s="26"/>
      <c r="H472" s="26"/>
      <c r="I472" s="37"/>
      <c r="J472" s="35"/>
      <c r="K472" s="35"/>
      <c r="L472" s="29"/>
      <c r="M472" s="29"/>
      <c r="N472" s="29"/>
      <c r="O472" s="29"/>
    </row>
    <row r="473" spans="1:15" x14ac:dyDescent="0.2">
      <c r="A473" s="24"/>
      <c r="B473" s="25"/>
      <c r="C473" s="25"/>
      <c r="D473" s="26"/>
      <c r="E473" s="25"/>
      <c r="F473" s="28"/>
      <c r="G473" s="26"/>
      <c r="H473" s="26"/>
      <c r="I473" s="26"/>
      <c r="J473" s="27"/>
      <c r="K473" s="27"/>
      <c r="L473" s="29"/>
      <c r="M473" s="29"/>
      <c r="N473" s="29"/>
      <c r="O473" s="29"/>
    </row>
    <row r="474" spans="1:15" x14ac:dyDescent="0.2">
      <c r="A474" s="24"/>
      <c r="B474" s="25"/>
      <c r="C474" s="25"/>
      <c r="D474" s="26"/>
      <c r="E474" s="25"/>
      <c r="F474" s="28"/>
      <c r="G474" s="26"/>
      <c r="H474" s="26"/>
      <c r="I474" s="26"/>
      <c r="J474" s="27"/>
      <c r="K474" s="27"/>
      <c r="L474" s="29"/>
      <c r="M474" s="29"/>
      <c r="N474" s="29"/>
      <c r="O474" s="29"/>
    </row>
    <row r="475" spans="1:15" x14ac:dyDescent="0.2">
      <c r="A475" s="24"/>
      <c r="B475" s="25"/>
      <c r="C475" s="25"/>
      <c r="D475" s="26"/>
      <c r="E475" s="25"/>
      <c r="F475" s="28"/>
      <c r="G475" s="26"/>
      <c r="H475" s="26"/>
      <c r="I475" s="26"/>
      <c r="J475" s="27"/>
      <c r="K475" s="27"/>
      <c r="L475" s="29"/>
      <c r="M475" s="29"/>
      <c r="N475" s="29"/>
      <c r="O475" s="29"/>
    </row>
    <row r="476" spans="1:15" x14ac:dyDescent="0.2">
      <c r="A476" s="24"/>
      <c r="B476" s="25"/>
      <c r="C476" s="25"/>
      <c r="D476" s="26"/>
      <c r="E476" s="25"/>
      <c r="F476" s="28"/>
      <c r="G476" s="26"/>
      <c r="H476" s="26"/>
      <c r="I476" s="26"/>
      <c r="J476" s="27"/>
      <c r="K476" s="27"/>
      <c r="L476" s="29"/>
      <c r="M476" s="29"/>
      <c r="N476" s="29"/>
      <c r="O476" s="29"/>
    </row>
    <row r="477" spans="1:15" x14ac:dyDescent="0.2">
      <c r="A477" s="24"/>
      <c r="B477" s="29"/>
      <c r="C477" s="29"/>
      <c r="D477" s="26"/>
      <c r="E477" s="27"/>
      <c r="F477" s="28"/>
      <c r="G477" s="26"/>
      <c r="H477" s="26"/>
      <c r="I477" s="29"/>
      <c r="J477" s="27"/>
      <c r="K477" s="29"/>
      <c r="L477" s="29"/>
      <c r="M477" s="29"/>
      <c r="N477" s="29"/>
      <c r="O477" s="29"/>
    </row>
    <row r="478" spans="1:15" x14ac:dyDescent="0.2">
      <c r="A478" s="24"/>
      <c r="B478" s="29"/>
      <c r="C478" s="29"/>
      <c r="D478" s="26"/>
      <c r="E478" s="27"/>
      <c r="F478" s="28"/>
      <c r="G478" s="26"/>
      <c r="H478" s="26"/>
      <c r="I478" s="29"/>
      <c r="J478" s="27"/>
      <c r="K478" s="29"/>
      <c r="L478" s="29"/>
      <c r="M478" s="29"/>
      <c r="N478" s="29"/>
      <c r="O478" s="29"/>
    </row>
    <row r="479" spans="1:15" x14ac:dyDescent="0.2">
      <c r="A479" s="24"/>
      <c r="B479" s="29"/>
      <c r="C479" s="29"/>
      <c r="D479" s="26"/>
      <c r="E479" s="27"/>
      <c r="F479" s="28"/>
      <c r="G479" s="26"/>
      <c r="H479" s="26"/>
      <c r="I479" s="29"/>
      <c r="J479" s="27"/>
      <c r="K479" s="29"/>
      <c r="L479" s="29"/>
      <c r="M479" s="29"/>
      <c r="N479" s="29"/>
      <c r="O479" s="29"/>
    </row>
    <row r="480" spans="1:15" x14ac:dyDescent="0.2">
      <c r="A480" s="24"/>
      <c r="B480" s="29"/>
      <c r="C480" s="29"/>
      <c r="D480" s="26"/>
      <c r="E480" s="27"/>
      <c r="F480" s="28"/>
      <c r="G480" s="26"/>
      <c r="H480" s="26"/>
      <c r="I480" s="29"/>
      <c r="J480" s="27"/>
      <c r="K480" s="29"/>
      <c r="L480" s="29"/>
      <c r="M480" s="29"/>
      <c r="N480" s="29"/>
      <c r="O480" s="29"/>
    </row>
    <row r="481" spans="1:15" x14ac:dyDescent="0.2">
      <c r="A481" s="24"/>
      <c r="B481" s="29"/>
      <c r="C481" s="29"/>
      <c r="D481" s="26"/>
      <c r="E481" s="27"/>
      <c r="F481" s="28"/>
      <c r="G481" s="26"/>
      <c r="H481" s="26"/>
      <c r="I481" s="29"/>
      <c r="J481" s="27"/>
      <c r="K481" s="29"/>
      <c r="L481" s="29"/>
      <c r="M481" s="29"/>
      <c r="N481" s="29"/>
      <c r="O481" s="29"/>
    </row>
    <row r="482" spans="1:15" x14ac:dyDescent="0.2">
      <c r="A482" s="24"/>
      <c r="B482" s="29"/>
      <c r="C482" s="29"/>
      <c r="D482" s="26"/>
      <c r="E482" s="27"/>
      <c r="F482" s="28"/>
      <c r="G482" s="26"/>
      <c r="H482" s="26"/>
      <c r="I482" s="29"/>
      <c r="J482" s="27"/>
      <c r="K482" s="29"/>
      <c r="L482" s="29"/>
      <c r="M482" s="29"/>
      <c r="N482" s="29"/>
      <c r="O482" s="29"/>
    </row>
    <row r="483" spans="1:15" x14ac:dyDescent="0.2">
      <c r="A483" s="24"/>
      <c r="B483" s="29"/>
      <c r="C483" s="29"/>
      <c r="D483" s="26"/>
      <c r="E483" s="27"/>
      <c r="F483" s="28"/>
      <c r="G483" s="26"/>
      <c r="H483" s="26"/>
      <c r="I483" s="29"/>
      <c r="J483" s="27"/>
      <c r="K483" s="29"/>
      <c r="L483" s="29"/>
      <c r="M483" s="29"/>
      <c r="N483" s="29"/>
      <c r="O483" s="29"/>
    </row>
    <row r="484" spans="1:15" x14ac:dyDescent="0.2">
      <c r="A484" s="24"/>
      <c r="B484" s="29"/>
      <c r="C484" s="29"/>
      <c r="D484" s="26"/>
      <c r="E484" s="27"/>
      <c r="F484" s="28"/>
      <c r="G484" s="26"/>
      <c r="H484" s="26"/>
      <c r="I484" s="29"/>
      <c r="J484" s="27"/>
      <c r="K484" s="29"/>
      <c r="L484" s="29"/>
      <c r="M484" s="29"/>
      <c r="N484" s="29"/>
      <c r="O484" s="29"/>
    </row>
    <row r="485" spans="1:15" x14ac:dyDescent="0.2">
      <c r="A485" s="24"/>
      <c r="B485" s="29"/>
      <c r="C485" s="29"/>
      <c r="D485" s="26"/>
      <c r="E485" s="27"/>
      <c r="F485" s="28"/>
      <c r="G485" s="26"/>
      <c r="H485" s="26"/>
      <c r="I485" s="29"/>
      <c r="J485" s="27"/>
      <c r="K485" s="29"/>
      <c r="L485" s="29"/>
      <c r="M485" s="29"/>
      <c r="N485" s="29"/>
      <c r="O485" s="29"/>
    </row>
    <row r="486" spans="1:15" x14ac:dyDescent="0.2">
      <c r="A486" s="24"/>
      <c r="B486" s="29"/>
      <c r="C486" s="29"/>
      <c r="D486" s="26"/>
      <c r="E486" s="27"/>
      <c r="F486" s="28"/>
      <c r="G486" s="26"/>
      <c r="H486" s="26"/>
      <c r="I486" s="29"/>
      <c r="J486" s="27"/>
      <c r="K486" s="29"/>
      <c r="L486" s="29"/>
      <c r="M486" s="29"/>
      <c r="N486" s="29"/>
      <c r="O486" s="29"/>
    </row>
    <row r="487" spans="1:15" x14ac:dyDescent="0.2">
      <c r="A487" s="24"/>
      <c r="B487" s="29"/>
      <c r="C487" s="29"/>
      <c r="D487" s="26"/>
      <c r="E487" s="27"/>
      <c r="F487" s="28"/>
      <c r="G487" s="26"/>
      <c r="H487" s="26"/>
      <c r="I487" s="29"/>
      <c r="J487" s="27"/>
      <c r="K487" s="29"/>
      <c r="L487" s="29"/>
      <c r="M487" s="29"/>
      <c r="N487" s="29"/>
      <c r="O487" s="29"/>
    </row>
    <row r="488" spans="1:15" x14ac:dyDescent="0.2">
      <c r="A488" s="24"/>
      <c r="B488" s="29"/>
      <c r="C488" s="29"/>
      <c r="D488" s="26"/>
      <c r="E488" s="27"/>
      <c r="F488" s="28"/>
      <c r="G488" s="26"/>
      <c r="H488" s="26"/>
      <c r="I488" s="29"/>
      <c r="J488" s="27"/>
      <c r="K488" s="29"/>
      <c r="L488" s="29"/>
      <c r="M488" s="29"/>
      <c r="N488" s="29"/>
      <c r="O488" s="29"/>
    </row>
    <row r="489" spans="1:15" x14ac:dyDescent="0.2">
      <c r="A489" s="24"/>
      <c r="B489" s="29"/>
      <c r="C489" s="29"/>
      <c r="D489" s="26"/>
      <c r="E489" s="27"/>
      <c r="F489" s="28"/>
      <c r="G489" s="26"/>
      <c r="H489" s="26"/>
      <c r="I489" s="29"/>
      <c r="J489" s="27"/>
      <c r="K489" s="29"/>
      <c r="L489" s="29"/>
      <c r="M489" s="29"/>
      <c r="N489" s="29"/>
      <c r="O489" s="29"/>
    </row>
    <row r="490" spans="1:15" x14ac:dyDescent="0.2">
      <c r="A490" s="24"/>
      <c r="B490" s="29"/>
      <c r="C490" s="29"/>
      <c r="D490" s="26"/>
      <c r="E490" s="27"/>
      <c r="F490" s="28"/>
      <c r="G490" s="26"/>
      <c r="H490" s="26"/>
      <c r="I490" s="29"/>
      <c r="J490" s="27"/>
      <c r="K490" s="29"/>
      <c r="L490" s="29"/>
      <c r="M490" s="29"/>
      <c r="N490" s="29"/>
      <c r="O490" s="29"/>
    </row>
    <row r="491" spans="1:15" x14ac:dyDescent="0.2">
      <c r="A491" s="24"/>
      <c r="B491" s="29"/>
      <c r="C491" s="29"/>
      <c r="D491" s="26"/>
      <c r="E491" s="27"/>
      <c r="F491" s="28"/>
      <c r="G491" s="26"/>
      <c r="H491" s="26"/>
      <c r="I491" s="29"/>
      <c r="J491" s="27"/>
      <c r="K491" s="29"/>
      <c r="L491" s="29"/>
      <c r="M491" s="29"/>
      <c r="N491" s="29"/>
      <c r="O491" s="29"/>
    </row>
    <row r="492" spans="1:15" x14ac:dyDescent="0.2">
      <c r="A492" s="24"/>
      <c r="B492" s="29"/>
      <c r="C492" s="29"/>
      <c r="D492" s="26"/>
      <c r="E492" s="27"/>
      <c r="F492" s="28"/>
      <c r="G492" s="26"/>
      <c r="H492" s="26"/>
      <c r="I492" s="29"/>
      <c r="J492" s="27"/>
      <c r="K492" s="29"/>
      <c r="L492" s="29"/>
      <c r="M492" s="29"/>
      <c r="N492" s="29"/>
      <c r="O492" s="29"/>
    </row>
    <row r="493" spans="1:15" x14ac:dyDescent="0.2">
      <c r="A493" s="24"/>
      <c r="B493" s="29"/>
      <c r="C493" s="29"/>
      <c r="D493" s="26"/>
      <c r="E493" s="27"/>
      <c r="F493" s="28"/>
      <c r="G493" s="26"/>
      <c r="H493" s="26"/>
      <c r="I493" s="29"/>
      <c r="J493" s="27"/>
      <c r="K493" s="29"/>
      <c r="L493" s="29"/>
      <c r="M493" s="29"/>
      <c r="N493" s="29"/>
      <c r="O493" s="29"/>
    </row>
    <row r="494" spans="1:15" x14ac:dyDescent="0.2">
      <c r="A494" s="24"/>
      <c r="B494" s="29"/>
      <c r="C494" s="29"/>
      <c r="D494" s="26"/>
      <c r="E494" s="27"/>
      <c r="F494" s="28"/>
      <c r="G494" s="26"/>
      <c r="H494" s="26"/>
      <c r="I494" s="29"/>
      <c r="J494" s="27"/>
      <c r="K494" s="29"/>
      <c r="L494" s="29"/>
      <c r="M494" s="29"/>
      <c r="N494" s="29"/>
      <c r="O494" s="29"/>
    </row>
    <row r="495" spans="1:15" x14ac:dyDescent="0.2">
      <c r="A495" s="24"/>
      <c r="B495" s="29"/>
      <c r="C495" s="29"/>
      <c r="D495" s="26"/>
      <c r="E495" s="27"/>
      <c r="F495" s="28"/>
      <c r="G495" s="26"/>
      <c r="H495" s="26"/>
      <c r="I495" s="29"/>
      <c r="J495" s="27"/>
      <c r="K495" s="29"/>
      <c r="L495" s="29"/>
      <c r="M495" s="29"/>
      <c r="N495" s="29"/>
      <c r="O495" s="29"/>
    </row>
    <row r="496" spans="1:15" x14ac:dyDescent="0.2">
      <c r="A496" s="24"/>
      <c r="B496" s="29"/>
      <c r="C496" s="29"/>
      <c r="D496" s="26"/>
      <c r="E496" s="27"/>
      <c r="F496" s="28"/>
      <c r="G496" s="26"/>
      <c r="H496" s="26"/>
      <c r="I496" s="29"/>
      <c r="J496" s="27"/>
      <c r="K496" s="29"/>
      <c r="L496" s="29"/>
      <c r="M496" s="29"/>
      <c r="N496" s="29"/>
      <c r="O496" s="29"/>
    </row>
    <row r="497" spans="1:15" x14ac:dyDescent="0.2">
      <c r="A497" s="24"/>
      <c r="B497" s="29"/>
      <c r="C497" s="29"/>
      <c r="D497" s="26"/>
      <c r="E497" s="27"/>
      <c r="F497" s="28"/>
      <c r="G497" s="26"/>
      <c r="H497" s="26"/>
      <c r="I497" s="29"/>
      <c r="J497" s="27"/>
      <c r="K497" s="29"/>
      <c r="L497" s="29"/>
      <c r="M497" s="29"/>
      <c r="N497" s="29"/>
      <c r="O497" s="29"/>
    </row>
    <row r="498" spans="1:15" x14ac:dyDescent="0.2">
      <c r="A498" s="24"/>
      <c r="B498" s="29"/>
      <c r="C498" s="29"/>
      <c r="D498" s="26"/>
      <c r="E498" s="27"/>
      <c r="F498" s="28"/>
      <c r="G498" s="26"/>
      <c r="H498" s="26"/>
      <c r="I498" s="29"/>
      <c r="J498" s="27"/>
      <c r="K498" s="29"/>
      <c r="L498" s="29"/>
      <c r="M498" s="29"/>
      <c r="N498" s="29"/>
      <c r="O498" s="29"/>
    </row>
    <row r="499" spans="1:15" x14ac:dyDescent="0.2">
      <c r="A499" s="24"/>
      <c r="B499" s="29"/>
      <c r="C499" s="29"/>
      <c r="D499" s="26"/>
      <c r="E499" s="27"/>
      <c r="F499" s="28"/>
      <c r="G499" s="26"/>
      <c r="H499" s="26"/>
      <c r="I499" s="29"/>
      <c r="J499" s="27"/>
      <c r="K499" s="29"/>
      <c r="L499" s="29"/>
      <c r="M499" s="29"/>
      <c r="N499" s="29"/>
      <c r="O499" s="29"/>
    </row>
    <row r="500" spans="1:15" x14ac:dyDescent="0.2">
      <c r="A500" s="24"/>
      <c r="B500" s="29"/>
      <c r="C500" s="29"/>
      <c r="D500" s="26"/>
      <c r="E500" s="27"/>
      <c r="F500" s="28"/>
      <c r="G500" s="26"/>
      <c r="H500" s="26"/>
      <c r="I500" s="29"/>
      <c r="J500" s="27"/>
      <c r="K500" s="29"/>
      <c r="L500" s="29"/>
      <c r="M500" s="29"/>
      <c r="N500" s="29"/>
      <c r="O500" s="29"/>
    </row>
    <row r="501" spans="1:15" x14ac:dyDescent="0.2">
      <c r="A501" s="24"/>
      <c r="B501" s="29"/>
      <c r="C501" s="29"/>
      <c r="D501" s="26"/>
      <c r="E501" s="27"/>
      <c r="F501" s="28"/>
      <c r="G501" s="26"/>
      <c r="H501" s="29"/>
      <c r="I501" s="29"/>
      <c r="J501" s="27"/>
      <c r="K501" s="29"/>
      <c r="L501" s="29"/>
      <c r="M501" s="29"/>
      <c r="N501" s="29"/>
      <c r="O501" s="29"/>
    </row>
    <row r="502" spans="1:15" x14ac:dyDescent="0.2">
      <c r="A502" s="24"/>
      <c r="B502" s="29"/>
      <c r="C502" s="29"/>
      <c r="D502" s="26"/>
      <c r="E502" s="27"/>
      <c r="F502" s="28"/>
      <c r="G502" s="26"/>
      <c r="H502" s="29"/>
      <c r="I502" s="29"/>
      <c r="J502" s="27"/>
      <c r="K502" s="29"/>
      <c r="L502" s="29"/>
      <c r="M502" s="29"/>
      <c r="N502" s="29"/>
      <c r="O502" s="29"/>
    </row>
    <row r="503" spans="1:15" x14ac:dyDescent="0.2">
      <c r="A503" s="24"/>
      <c r="B503" s="29"/>
      <c r="C503" s="29"/>
      <c r="D503" s="26"/>
      <c r="E503" s="27"/>
      <c r="F503" s="28"/>
      <c r="G503" s="26"/>
      <c r="H503" s="29"/>
      <c r="I503" s="29"/>
      <c r="J503" s="27"/>
      <c r="K503" s="29"/>
      <c r="L503" s="29"/>
      <c r="M503" s="29"/>
      <c r="N503" s="29"/>
      <c r="O503" s="29"/>
    </row>
    <row r="504" spans="1:15" x14ac:dyDescent="0.2">
      <c r="A504" s="24"/>
      <c r="B504" s="29"/>
      <c r="C504" s="29"/>
      <c r="D504" s="26"/>
      <c r="E504" s="27"/>
      <c r="F504" s="28"/>
      <c r="G504" s="26"/>
      <c r="H504" s="29"/>
      <c r="I504" s="29"/>
      <c r="J504" s="27"/>
      <c r="K504" s="29"/>
      <c r="L504" s="29"/>
      <c r="M504" s="29"/>
      <c r="N504" s="29"/>
      <c r="O504" s="29"/>
    </row>
    <row r="505" spans="1:15" x14ac:dyDescent="0.2">
      <c r="A505" s="24"/>
      <c r="B505" s="29"/>
      <c r="C505" s="29"/>
      <c r="D505" s="26"/>
      <c r="E505" s="27"/>
      <c r="F505" s="28"/>
      <c r="G505" s="26"/>
      <c r="H505" s="29"/>
      <c r="I505" s="29"/>
      <c r="J505" s="27"/>
      <c r="K505" s="29"/>
      <c r="L505" s="29"/>
      <c r="M505" s="29"/>
      <c r="N505" s="29"/>
      <c r="O505" s="29"/>
    </row>
    <row r="506" spans="1:15" x14ac:dyDescent="0.2">
      <c r="A506" s="24"/>
      <c r="B506" s="29"/>
      <c r="C506" s="29"/>
      <c r="D506" s="26"/>
      <c r="E506" s="27"/>
      <c r="F506" s="28"/>
      <c r="G506" s="26"/>
      <c r="H506" s="29"/>
      <c r="I506" s="29"/>
      <c r="J506" s="27"/>
      <c r="K506" s="29"/>
      <c r="L506" s="29"/>
      <c r="M506" s="29"/>
      <c r="N506" s="29"/>
      <c r="O506" s="29"/>
    </row>
    <row r="507" spans="1:15" x14ac:dyDescent="0.2">
      <c r="A507" s="24"/>
      <c r="B507" s="29"/>
      <c r="C507" s="29"/>
      <c r="D507" s="26"/>
      <c r="E507" s="27"/>
      <c r="F507" s="28"/>
      <c r="G507" s="26"/>
      <c r="H507" s="29"/>
      <c r="I507" s="29"/>
      <c r="J507" s="27"/>
      <c r="K507" s="29"/>
      <c r="L507" s="29"/>
      <c r="M507" s="29"/>
      <c r="N507" s="29"/>
      <c r="O507" s="29"/>
    </row>
    <row r="508" spans="1:15" x14ac:dyDescent="0.2">
      <c r="A508" s="24"/>
      <c r="B508" s="29"/>
      <c r="C508" s="29"/>
      <c r="D508" s="26"/>
      <c r="E508" s="27"/>
      <c r="F508" s="28"/>
      <c r="G508" s="26"/>
      <c r="H508" s="29"/>
      <c r="I508" s="29"/>
      <c r="J508" s="27"/>
      <c r="K508" s="29"/>
      <c r="L508" s="29"/>
      <c r="M508" s="29"/>
      <c r="N508" s="29"/>
      <c r="O508" s="29"/>
    </row>
    <row r="509" spans="1:15" x14ac:dyDescent="0.2">
      <c r="A509" s="24"/>
      <c r="B509" s="29"/>
      <c r="C509" s="29"/>
      <c r="D509" s="26"/>
      <c r="E509" s="27"/>
      <c r="F509" s="28"/>
      <c r="G509" s="26"/>
      <c r="H509" s="29"/>
      <c r="I509" s="29"/>
      <c r="J509" s="27"/>
      <c r="K509" s="29"/>
      <c r="L509" s="29"/>
      <c r="M509" s="29"/>
      <c r="N509" s="29"/>
      <c r="O509" s="29"/>
    </row>
    <row r="510" spans="1:15" x14ac:dyDescent="0.2">
      <c r="A510" s="24"/>
      <c r="B510" s="29"/>
      <c r="C510" s="29"/>
      <c r="D510" s="26"/>
      <c r="E510" s="27"/>
      <c r="F510" s="28"/>
      <c r="G510" s="26"/>
      <c r="H510" s="29"/>
      <c r="I510" s="29"/>
      <c r="J510" s="27"/>
      <c r="K510" s="29"/>
      <c r="L510" s="29"/>
      <c r="M510" s="29"/>
      <c r="N510" s="29"/>
      <c r="O510" s="29"/>
    </row>
    <row r="511" spans="1:15" x14ac:dyDescent="0.2">
      <c r="A511" s="24"/>
      <c r="B511" s="29"/>
      <c r="C511" s="29"/>
      <c r="D511" s="26"/>
      <c r="E511" s="27"/>
      <c r="F511" s="28"/>
      <c r="G511" s="26"/>
      <c r="H511" s="29"/>
      <c r="I511" s="29"/>
      <c r="J511" s="27"/>
      <c r="K511" s="29"/>
      <c r="L511" s="29"/>
      <c r="M511" s="29"/>
      <c r="N511" s="29"/>
      <c r="O511" s="29"/>
    </row>
    <row r="512" spans="1:15" x14ac:dyDescent="0.2">
      <c r="A512" s="24"/>
      <c r="B512" s="29"/>
      <c r="C512" s="29"/>
      <c r="D512" s="26"/>
      <c r="E512" s="27"/>
      <c r="F512" s="28"/>
      <c r="G512" s="26"/>
      <c r="H512" s="29"/>
      <c r="I512" s="29"/>
      <c r="J512" s="27"/>
      <c r="K512" s="29"/>
      <c r="L512" s="29"/>
      <c r="M512" s="29"/>
      <c r="N512" s="29"/>
      <c r="O512" s="29"/>
    </row>
    <row r="513" spans="1:15" x14ac:dyDescent="0.2">
      <c r="A513" s="24"/>
      <c r="B513" s="29"/>
      <c r="C513" s="29"/>
      <c r="D513" s="26"/>
      <c r="E513" s="27"/>
      <c r="F513" s="28"/>
      <c r="G513" s="26"/>
      <c r="H513" s="29"/>
      <c r="I513" s="29"/>
      <c r="J513" s="27"/>
      <c r="K513" s="29"/>
      <c r="L513" s="29"/>
      <c r="M513" s="29"/>
      <c r="N513" s="29"/>
      <c r="O513" s="29"/>
    </row>
    <row r="514" spans="1:15" x14ac:dyDescent="0.2">
      <c r="A514" s="24"/>
      <c r="B514" s="29"/>
      <c r="C514" s="29"/>
      <c r="D514" s="26"/>
      <c r="E514" s="27"/>
      <c r="F514" s="28"/>
      <c r="G514" s="26"/>
      <c r="H514" s="29"/>
      <c r="I514" s="29"/>
      <c r="J514" s="27"/>
      <c r="K514" s="29"/>
      <c r="L514" s="29"/>
      <c r="M514" s="29"/>
      <c r="N514" s="29"/>
      <c r="O514" s="29"/>
    </row>
    <row r="515" spans="1:15" x14ac:dyDescent="0.2">
      <c r="A515" s="24"/>
      <c r="B515" s="29"/>
      <c r="C515" s="29"/>
      <c r="D515" s="26"/>
      <c r="E515" s="27"/>
      <c r="F515" s="28"/>
      <c r="G515" s="26"/>
      <c r="H515" s="29"/>
      <c r="I515" s="29"/>
      <c r="J515" s="27"/>
      <c r="K515" s="29"/>
      <c r="L515" s="29"/>
      <c r="M515" s="29"/>
      <c r="N515" s="29"/>
      <c r="O515" s="29"/>
    </row>
    <row r="516" spans="1:15" x14ac:dyDescent="0.2">
      <c r="A516" s="24"/>
      <c r="B516" s="29"/>
      <c r="C516" s="29"/>
      <c r="D516" s="26"/>
      <c r="E516" s="27"/>
      <c r="F516" s="28"/>
      <c r="G516" s="26"/>
      <c r="H516" s="29"/>
      <c r="I516" s="29"/>
      <c r="J516" s="27"/>
      <c r="K516" s="29"/>
      <c r="L516" s="29"/>
      <c r="M516" s="29"/>
      <c r="N516" s="29"/>
      <c r="O516" s="29"/>
    </row>
    <row r="517" spans="1:15" x14ac:dyDescent="0.2">
      <c r="A517" s="24"/>
      <c r="B517" s="29"/>
      <c r="C517" s="29"/>
      <c r="D517" s="26"/>
      <c r="E517" s="27"/>
      <c r="F517" s="28"/>
      <c r="G517" s="26"/>
      <c r="H517" s="29"/>
      <c r="I517" s="29"/>
      <c r="J517" s="27"/>
      <c r="K517" s="29"/>
      <c r="L517" s="29"/>
      <c r="M517" s="29"/>
      <c r="N517" s="29"/>
      <c r="O517" s="29"/>
    </row>
    <row r="518" spans="1:15" x14ac:dyDescent="0.2">
      <c r="A518" s="24"/>
      <c r="B518" s="29"/>
      <c r="C518" s="29"/>
      <c r="D518" s="26"/>
      <c r="E518" s="27"/>
      <c r="F518" s="28"/>
      <c r="G518" s="26"/>
      <c r="H518" s="29"/>
      <c r="I518" s="29"/>
      <c r="J518" s="27"/>
      <c r="K518" s="29"/>
      <c r="L518" s="29"/>
      <c r="M518" s="29"/>
      <c r="N518" s="29"/>
      <c r="O518" s="29"/>
    </row>
    <row r="519" spans="1:15" x14ac:dyDescent="0.2">
      <c r="A519" s="24"/>
      <c r="B519" s="29"/>
      <c r="C519" s="29"/>
      <c r="D519" s="26"/>
      <c r="E519" s="27"/>
      <c r="F519" s="28"/>
      <c r="G519" s="26"/>
      <c r="H519" s="29"/>
      <c r="I519" s="29"/>
      <c r="J519" s="27"/>
      <c r="K519" s="29"/>
      <c r="L519" s="29"/>
      <c r="M519" s="29"/>
      <c r="N519" s="29"/>
      <c r="O519" s="29"/>
    </row>
    <row r="520" spans="1:15" x14ac:dyDescent="0.2">
      <c r="A520" s="24"/>
      <c r="B520" s="29"/>
      <c r="C520" s="29"/>
      <c r="D520" s="26"/>
      <c r="E520" s="27"/>
      <c r="F520" s="28"/>
      <c r="G520" s="26"/>
      <c r="H520" s="29"/>
      <c r="I520" s="29"/>
      <c r="J520" s="27"/>
      <c r="K520" s="29"/>
      <c r="L520" s="29"/>
      <c r="M520" s="29"/>
      <c r="N520" s="29"/>
      <c r="O520" s="29"/>
    </row>
    <row r="521" spans="1:15" x14ac:dyDescent="0.2">
      <c r="A521" s="24"/>
      <c r="B521" s="29"/>
      <c r="C521" s="29"/>
      <c r="D521" s="26"/>
      <c r="E521" s="27"/>
      <c r="F521" s="28"/>
      <c r="G521" s="26"/>
      <c r="H521" s="29"/>
      <c r="I521" s="29"/>
      <c r="J521" s="27"/>
      <c r="K521" s="29"/>
      <c r="L521" s="29"/>
      <c r="M521" s="29"/>
      <c r="N521" s="29"/>
      <c r="O521" s="29"/>
    </row>
    <row r="522" spans="1:15" x14ac:dyDescent="0.2">
      <c r="A522" s="24"/>
      <c r="B522" s="29"/>
      <c r="C522" s="29"/>
      <c r="D522" s="26"/>
      <c r="E522" s="27"/>
      <c r="F522" s="28"/>
      <c r="G522" s="26"/>
      <c r="H522" s="29"/>
      <c r="I522" s="29"/>
      <c r="J522" s="27"/>
      <c r="K522" s="29"/>
      <c r="L522" s="29"/>
      <c r="M522" s="29"/>
      <c r="N522" s="29"/>
      <c r="O522" s="29"/>
    </row>
    <row r="523" spans="1:15" x14ac:dyDescent="0.2">
      <c r="A523" s="24"/>
      <c r="B523" s="29"/>
      <c r="C523" s="29"/>
      <c r="D523" s="26"/>
      <c r="E523" s="27"/>
      <c r="F523" s="28"/>
      <c r="G523" s="26"/>
      <c r="H523" s="29"/>
      <c r="I523" s="29"/>
      <c r="J523" s="27"/>
      <c r="K523" s="29"/>
      <c r="L523" s="29"/>
      <c r="M523" s="29"/>
      <c r="N523" s="29"/>
      <c r="O523" s="29"/>
    </row>
    <row r="524" spans="1:15" x14ac:dyDescent="0.2">
      <c r="A524" s="24"/>
      <c r="B524" s="29"/>
      <c r="C524" s="29"/>
      <c r="D524" s="26"/>
      <c r="E524" s="27"/>
      <c r="F524" s="28"/>
      <c r="G524" s="26"/>
      <c r="H524" s="29"/>
      <c r="I524" s="29"/>
      <c r="J524" s="27"/>
      <c r="K524" s="29"/>
      <c r="L524" s="29"/>
      <c r="M524" s="29"/>
      <c r="N524" s="29"/>
      <c r="O524" s="29"/>
    </row>
    <row r="525" spans="1:15" x14ac:dyDescent="0.2">
      <c r="A525" s="24"/>
      <c r="B525" s="29"/>
      <c r="C525" s="29"/>
      <c r="D525" s="26"/>
      <c r="E525" s="27"/>
      <c r="F525" s="28"/>
      <c r="G525" s="26"/>
      <c r="H525" s="29"/>
      <c r="I525" s="29"/>
      <c r="J525" s="27"/>
      <c r="K525" s="29"/>
      <c r="L525" s="29"/>
      <c r="M525" s="29"/>
      <c r="N525" s="29"/>
      <c r="O525" s="29"/>
    </row>
    <row r="526" spans="1:15" x14ac:dyDescent="0.2">
      <c r="A526" s="24"/>
      <c r="B526" s="29"/>
      <c r="C526" s="29"/>
      <c r="D526" s="26"/>
      <c r="E526" s="27"/>
      <c r="F526" s="28"/>
      <c r="G526" s="26"/>
      <c r="H526" s="29"/>
      <c r="I526" s="29"/>
      <c r="J526" s="27"/>
      <c r="K526" s="29"/>
      <c r="L526" s="29"/>
      <c r="M526" s="29"/>
      <c r="N526" s="29"/>
      <c r="O526" s="29"/>
    </row>
    <row r="527" spans="1:15" x14ac:dyDescent="0.2">
      <c r="A527" s="24"/>
      <c r="B527" s="29"/>
      <c r="C527" s="29"/>
      <c r="D527" s="26"/>
      <c r="E527" s="27"/>
      <c r="F527" s="28"/>
      <c r="G527" s="26"/>
      <c r="H527" s="29"/>
      <c r="I527" s="29"/>
      <c r="J527" s="27"/>
      <c r="K527" s="29"/>
      <c r="L527" s="29"/>
      <c r="M527" s="29"/>
      <c r="N527" s="29"/>
      <c r="O527" s="29"/>
    </row>
    <row r="528" spans="1:15" x14ac:dyDescent="0.2">
      <c r="A528" s="24"/>
      <c r="B528" s="29"/>
      <c r="C528" s="29"/>
      <c r="D528" s="26"/>
      <c r="E528" s="27"/>
      <c r="F528" s="28"/>
      <c r="G528" s="26"/>
      <c r="H528" s="29"/>
      <c r="I528" s="29"/>
      <c r="J528" s="27"/>
      <c r="K528" s="29"/>
      <c r="L528" s="29"/>
      <c r="M528" s="29"/>
      <c r="N528" s="29"/>
      <c r="O528" s="29"/>
    </row>
    <row r="529" spans="1:15" x14ac:dyDescent="0.2">
      <c r="A529" s="24"/>
      <c r="B529" s="29"/>
      <c r="C529" s="29"/>
      <c r="D529" s="26"/>
      <c r="E529" s="27"/>
      <c r="F529" s="28"/>
      <c r="G529" s="26"/>
      <c r="H529" s="29"/>
      <c r="I529" s="29"/>
      <c r="J529" s="27"/>
      <c r="K529" s="29"/>
      <c r="L529" s="29"/>
      <c r="M529" s="29"/>
      <c r="N529" s="29"/>
      <c r="O529" s="29"/>
    </row>
    <row r="530" spans="1:15" x14ac:dyDescent="0.2">
      <c r="A530" s="24"/>
      <c r="B530" s="29"/>
      <c r="C530" s="29"/>
      <c r="D530" s="26"/>
      <c r="E530" s="27"/>
      <c r="F530" s="28"/>
      <c r="G530" s="26"/>
      <c r="H530" s="29"/>
      <c r="I530" s="29"/>
      <c r="J530" s="27"/>
      <c r="K530" s="29"/>
      <c r="L530" s="29"/>
      <c r="M530" s="29"/>
      <c r="N530" s="29"/>
      <c r="O530" s="29"/>
    </row>
    <row r="531" spans="1:15" x14ac:dyDescent="0.2">
      <c r="A531" s="24"/>
      <c r="B531" s="29"/>
      <c r="C531" s="29"/>
      <c r="D531" s="26"/>
      <c r="E531" s="27"/>
      <c r="F531" s="28"/>
      <c r="G531" s="26"/>
      <c r="H531" s="29"/>
      <c r="I531" s="29"/>
      <c r="J531" s="27"/>
      <c r="K531" s="29"/>
      <c r="L531" s="29"/>
      <c r="M531" s="29"/>
      <c r="N531" s="29"/>
      <c r="O531" s="29"/>
    </row>
    <row r="532" spans="1:15" x14ac:dyDescent="0.2">
      <c r="A532" s="24"/>
      <c r="B532" s="29"/>
      <c r="C532" s="29"/>
      <c r="D532" s="26"/>
      <c r="E532" s="27"/>
      <c r="F532" s="28"/>
      <c r="G532" s="26"/>
      <c r="H532" s="29"/>
      <c r="I532" s="29"/>
      <c r="J532" s="27"/>
      <c r="K532" s="29"/>
      <c r="L532" s="29"/>
      <c r="M532" s="29"/>
      <c r="N532" s="29"/>
      <c r="O532" s="29"/>
    </row>
    <row r="533" spans="1:15" x14ac:dyDescent="0.2">
      <c r="A533" s="24"/>
      <c r="B533" s="29"/>
      <c r="C533" s="29"/>
      <c r="D533" s="26"/>
      <c r="E533" s="27"/>
      <c r="F533" s="28"/>
      <c r="G533" s="26"/>
      <c r="H533" s="29"/>
      <c r="I533" s="29"/>
      <c r="J533" s="27"/>
      <c r="K533" s="29"/>
      <c r="L533" s="29"/>
      <c r="M533" s="29"/>
      <c r="N533" s="29"/>
      <c r="O533" s="29"/>
    </row>
    <row r="534" spans="1:15" x14ac:dyDescent="0.2">
      <c r="A534" s="24"/>
      <c r="B534" s="29"/>
      <c r="C534" s="29"/>
      <c r="D534" s="26"/>
      <c r="E534" s="27"/>
      <c r="F534" s="28"/>
      <c r="G534" s="26"/>
      <c r="H534" s="29"/>
      <c r="I534" s="29"/>
      <c r="J534" s="27"/>
      <c r="K534" s="29"/>
      <c r="L534" s="29"/>
      <c r="M534" s="29"/>
      <c r="N534" s="29"/>
      <c r="O534" s="29"/>
    </row>
    <row r="535" spans="1:15" x14ac:dyDescent="0.2">
      <c r="A535" s="24"/>
      <c r="B535" s="29"/>
      <c r="C535" s="29"/>
      <c r="D535" s="26"/>
      <c r="E535" s="27"/>
      <c r="F535" s="28"/>
      <c r="G535" s="26"/>
      <c r="H535" s="29"/>
      <c r="I535" s="29"/>
      <c r="J535" s="27"/>
      <c r="K535" s="29"/>
      <c r="L535" s="29"/>
      <c r="M535" s="29"/>
      <c r="N535" s="29"/>
      <c r="O535" s="29"/>
    </row>
    <row r="536" spans="1:15" x14ac:dyDescent="0.2">
      <c r="A536" s="24"/>
      <c r="B536" s="29"/>
      <c r="C536" s="29"/>
      <c r="D536" s="26"/>
      <c r="E536" s="27"/>
      <c r="F536" s="28"/>
      <c r="G536" s="26"/>
      <c r="H536" s="29"/>
      <c r="I536" s="29"/>
      <c r="J536" s="27"/>
      <c r="K536" s="29"/>
      <c r="L536" s="29"/>
      <c r="M536" s="29"/>
      <c r="N536" s="29"/>
      <c r="O536" s="29"/>
    </row>
    <row r="537" spans="1:15" x14ac:dyDescent="0.2">
      <c r="A537" s="24"/>
      <c r="B537" s="29"/>
      <c r="C537" s="29"/>
      <c r="D537" s="26"/>
      <c r="E537" s="27"/>
      <c r="F537" s="28"/>
      <c r="G537" s="26"/>
      <c r="H537" s="29"/>
      <c r="I537" s="29"/>
      <c r="J537" s="27"/>
      <c r="K537" s="29"/>
      <c r="L537" s="29"/>
      <c r="M537" s="29"/>
      <c r="N537" s="29"/>
      <c r="O537" s="29"/>
    </row>
    <row r="538" spans="1:15" x14ac:dyDescent="0.2">
      <c r="A538" s="24"/>
      <c r="B538" s="29"/>
      <c r="C538" s="29"/>
      <c r="D538" s="26"/>
      <c r="E538" s="27"/>
      <c r="F538" s="28"/>
      <c r="G538" s="26"/>
      <c r="H538" s="29"/>
      <c r="I538" s="29"/>
      <c r="J538" s="27"/>
      <c r="K538" s="29"/>
      <c r="L538" s="29"/>
      <c r="M538" s="29"/>
      <c r="N538" s="29"/>
      <c r="O538" s="29"/>
    </row>
    <row r="539" spans="1:15" x14ac:dyDescent="0.2">
      <c r="A539" s="24"/>
      <c r="B539" s="29"/>
      <c r="C539" s="29"/>
      <c r="D539" s="26"/>
      <c r="E539" s="27"/>
      <c r="F539" s="28"/>
      <c r="G539" s="26"/>
      <c r="H539" s="29"/>
      <c r="I539" s="29"/>
      <c r="J539" s="27"/>
      <c r="K539" s="29"/>
      <c r="L539" s="29"/>
      <c r="M539" s="29"/>
      <c r="N539" s="29"/>
      <c r="O539" s="29"/>
    </row>
    <row r="540" spans="1:15" x14ac:dyDescent="0.2">
      <c r="A540" s="24"/>
      <c r="B540" s="29"/>
      <c r="C540" s="29"/>
      <c r="D540" s="26"/>
      <c r="E540" s="27"/>
      <c r="F540" s="28"/>
      <c r="G540" s="26"/>
      <c r="H540" s="29"/>
      <c r="I540" s="29"/>
      <c r="J540" s="27"/>
      <c r="K540" s="29"/>
      <c r="L540" s="29"/>
      <c r="M540" s="29"/>
      <c r="N540" s="29"/>
      <c r="O540" s="29"/>
    </row>
    <row r="541" spans="1:15" x14ac:dyDescent="0.2">
      <c r="A541" s="24"/>
      <c r="B541" s="29"/>
      <c r="C541" s="29"/>
      <c r="D541" s="26"/>
      <c r="E541" s="27"/>
      <c r="F541" s="28"/>
      <c r="G541" s="26"/>
      <c r="H541" s="29"/>
      <c r="I541" s="29"/>
      <c r="J541" s="27"/>
      <c r="K541" s="29"/>
      <c r="L541" s="29"/>
      <c r="M541" s="29"/>
      <c r="N541" s="29"/>
      <c r="O541" s="29"/>
    </row>
    <row r="542" spans="1:15" x14ac:dyDescent="0.2">
      <c r="A542" s="24"/>
      <c r="B542" s="29"/>
      <c r="C542" s="29"/>
      <c r="D542" s="26"/>
      <c r="E542" s="27"/>
      <c r="F542" s="28"/>
      <c r="G542" s="26"/>
      <c r="H542" s="29"/>
      <c r="I542" s="29"/>
      <c r="J542" s="27"/>
      <c r="K542" s="29"/>
      <c r="L542" s="29"/>
      <c r="M542" s="29"/>
      <c r="N542" s="29"/>
      <c r="O542" s="29"/>
    </row>
    <row r="543" spans="1:15" x14ac:dyDescent="0.2">
      <c r="A543" s="24"/>
      <c r="B543" s="29"/>
      <c r="C543" s="29"/>
      <c r="D543" s="26"/>
      <c r="E543" s="27"/>
      <c r="F543" s="28"/>
      <c r="G543" s="26"/>
      <c r="H543" s="29"/>
      <c r="I543" s="29"/>
      <c r="J543" s="27"/>
      <c r="K543" s="29"/>
      <c r="L543" s="29"/>
      <c r="M543" s="29"/>
      <c r="N543" s="29"/>
      <c r="O543" s="29"/>
    </row>
    <row r="544" spans="1:15" x14ac:dyDescent="0.2">
      <c r="A544" s="24"/>
      <c r="B544" s="29"/>
      <c r="C544" s="29"/>
      <c r="D544" s="26"/>
      <c r="E544" s="27"/>
      <c r="F544" s="28"/>
      <c r="G544" s="26"/>
      <c r="H544" s="29"/>
      <c r="I544" s="29"/>
      <c r="J544" s="27"/>
      <c r="K544" s="29"/>
      <c r="L544" s="29"/>
      <c r="M544" s="29"/>
      <c r="N544" s="29"/>
      <c r="O544" s="29"/>
    </row>
    <row r="545" spans="1:15" x14ac:dyDescent="0.2">
      <c r="A545" s="24"/>
      <c r="B545" s="29"/>
      <c r="C545" s="29"/>
      <c r="D545" s="26"/>
      <c r="E545" s="27"/>
      <c r="F545" s="28"/>
      <c r="G545" s="26"/>
      <c r="H545" s="29"/>
      <c r="I545" s="29"/>
      <c r="J545" s="27"/>
      <c r="K545" s="29"/>
      <c r="L545" s="29"/>
      <c r="M545" s="29"/>
      <c r="N545" s="29"/>
      <c r="O545" s="29"/>
    </row>
    <row r="546" spans="1:15" x14ac:dyDescent="0.2">
      <c r="A546" s="24"/>
      <c r="B546" s="29"/>
      <c r="C546" s="29"/>
      <c r="D546" s="26"/>
      <c r="E546" s="27"/>
      <c r="F546" s="28"/>
      <c r="G546" s="26"/>
      <c r="H546" s="29"/>
      <c r="I546" s="29"/>
      <c r="J546" s="27"/>
      <c r="K546" s="29"/>
      <c r="L546" s="29"/>
      <c r="M546" s="29"/>
      <c r="N546" s="29"/>
      <c r="O546" s="29"/>
    </row>
    <row r="547" spans="1:15" x14ac:dyDescent="0.2">
      <c r="A547" s="24"/>
      <c r="B547" s="29"/>
      <c r="C547" s="29"/>
      <c r="D547" s="26"/>
      <c r="E547" s="27"/>
      <c r="F547" s="28"/>
      <c r="G547" s="26"/>
      <c r="H547" s="29"/>
      <c r="I547" s="29"/>
      <c r="J547" s="27"/>
      <c r="K547" s="29"/>
      <c r="L547" s="29"/>
      <c r="M547" s="29"/>
      <c r="N547" s="29"/>
      <c r="O547" s="29"/>
    </row>
    <row r="548" spans="1:15" x14ac:dyDescent="0.2">
      <c r="A548" s="24"/>
      <c r="B548" s="29"/>
      <c r="C548" s="29"/>
      <c r="D548" s="26"/>
      <c r="E548" s="27"/>
      <c r="F548" s="28"/>
      <c r="G548" s="26"/>
      <c r="H548" s="29"/>
      <c r="I548" s="29"/>
      <c r="J548" s="27"/>
      <c r="K548" s="29"/>
      <c r="L548" s="29"/>
      <c r="M548" s="29"/>
      <c r="N548" s="29"/>
      <c r="O548" s="29"/>
    </row>
    <row r="549" spans="1:15" x14ac:dyDescent="0.2">
      <c r="A549" s="24"/>
      <c r="B549" s="29"/>
      <c r="C549" s="29"/>
      <c r="D549" s="26"/>
      <c r="E549" s="27"/>
      <c r="F549" s="28"/>
      <c r="G549" s="26"/>
      <c r="H549" s="29"/>
      <c r="I549" s="29"/>
      <c r="J549" s="27"/>
      <c r="K549" s="29"/>
      <c r="L549" s="29"/>
      <c r="M549" s="29"/>
      <c r="N549" s="29"/>
      <c r="O549" s="29"/>
    </row>
    <row r="550" spans="1:15" x14ac:dyDescent="0.2">
      <c r="A550" s="24"/>
      <c r="B550" s="29"/>
      <c r="C550" s="29"/>
      <c r="D550" s="26"/>
      <c r="E550" s="27"/>
      <c r="F550" s="28"/>
      <c r="G550" s="26"/>
      <c r="H550" s="29"/>
      <c r="I550" s="29"/>
      <c r="J550" s="27"/>
      <c r="K550" s="29"/>
      <c r="L550" s="29"/>
      <c r="M550" s="29"/>
      <c r="N550" s="29"/>
      <c r="O550" s="29"/>
    </row>
    <row r="551" spans="1:15" x14ac:dyDescent="0.2">
      <c r="A551" s="24"/>
      <c r="B551" s="29"/>
      <c r="C551" s="29"/>
      <c r="D551" s="26"/>
      <c r="E551" s="27"/>
      <c r="F551" s="28"/>
      <c r="G551" s="26"/>
      <c r="H551" s="29"/>
      <c r="I551" s="29"/>
      <c r="J551" s="27"/>
      <c r="K551" s="29"/>
      <c r="L551" s="29"/>
      <c r="M551" s="29"/>
      <c r="N551" s="29"/>
      <c r="O551" s="29"/>
    </row>
    <row r="552" spans="1:15" x14ac:dyDescent="0.2">
      <c r="A552" s="24"/>
      <c r="B552" s="29"/>
      <c r="C552" s="29"/>
      <c r="D552" s="26"/>
      <c r="E552" s="27"/>
      <c r="F552" s="28"/>
      <c r="G552" s="26"/>
      <c r="H552" s="29"/>
      <c r="I552" s="29"/>
      <c r="J552" s="27"/>
      <c r="K552" s="29"/>
      <c r="L552" s="29"/>
      <c r="M552" s="29"/>
      <c r="N552" s="29"/>
      <c r="O552" s="29"/>
    </row>
    <row r="553" spans="1:15" x14ac:dyDescent="0.2">
      <c r="A553" s="24"/>
      <c r="B553" s="29"/>
      <c r="C553" s="29"/>
      <c r="D553" s="26"/>
      <c r="E553" s="27"/>
      <c r="F553" s="28"/>
      <c r="G553" s="26"/>
      <c r="H553" s="29"/>
      <c r="I553" s="29"/>
      <c r="J553" s="27"/>
      <c r="K553" s="29"/>
      <c r="L553" s="29"/>
      <c r="M553" s="29"/>
      <c r="N553" s="29"/>
      <c r="O553" s="29"/>
    </row>
    <row r="554" spans="1:15" x14ac:dyDescent="0.2">
      <c r="A554" s="24"/>
      <c r="B554" s="29"/>
      <c r="C554" s="29"/>
      <c r="D554" s="26"/>
      <c r="E554" s="27"/>
      <c r="F554" s="28"/>
      <c r="G554" s="26"/>
      <c r="H554" s="29"/>
      <c r="I554" s="29"/>
      <c r="J554" s="27"/>
      <c r="K554" s="29"/>
      <c r="L554" s="29"/>
      <c r="M554" s="29"/>
      <c r="N554" s="29"/>
      <c r="O554" s="29"/>
    </row>
    <row r="555" spans="1:15" x14ac:dyDescent="0.2">
      <c r="A555" s="24"/>
      <c r="B555" s="29"/>
      <c r="C555" s="29"/>
      <c r="D555" s="26"/>
      <c r="E555" s="27"/>
      <c r="F555" s="28"/>
      <c r="G555" s="26"/>
      <c r="H555" s="29"/>
      <c r="I555" s="29"/>
      <c r="J555" s="27"/>
      <c r="K555" s="29"/>
      <c r="L555" s="29"/>
      <c r="M555" s="29"/>
      <c r="N555" s="29"/>
      <c r="O555" s="29"/>
    </row>
    <row r="556" spans="1:15" x14ac:dyDescent="0.2">
      <c r="A556" s="24"/>
      <c r="B556" s="29"/>
      <c r="C556" s="29"/>
      <c r="D556" s="26"/>
      <c r="E556" s="27"/>
      <c r="F556" s="28"/>
      <c r="G556" s="26"/>
      <c r="H556" s="29"/>
      <c r="I556" s="29"/>
      <c r="J556" s="27"/>
      <c r="K556" s="29"/>
      <c r="L556" s="29"/>
      <c r="M556" s="29"/>
      <c r="N556" s="29"/>
      <c r="O556" s="29"/>
    </row>
    <row r="557" spans="1:15" x14ac:dyDescent="0.2">
      <c r="A557" s="24"/>
      <c r="B557" s="29"/>
      <c r="C557" s="29"/>
      <c r="D557" s="26"/>
      <c r="E557" s="27"/>
      <c r="F557" s="28"/>
      <c r="G557" s="26"/>
      <c r="H557" s="29"/>
      <c r="I557" s="29"/>
      <c r="J557" s="27"/>
      <c r="K557" s="29"/>
      <c r="L557" s="29"/>
      <c r="M557" s="29"/>
      <c r="N557" s="29"/>
      <c r="O557" s="29"/>
    </row>
    <row r="558" spans="1:15" x14ac:dyDescent="0.2">
      <c r="A558" s="24"/>
      <c r="B558" s="29"/>
      <c r="C558" s="29"/>
      <c r="D558" s="26"/>
      <c r="E558" s="27"/>
      <c r="F558" s="28"/>
      <c r="G558" s="26"/>
      <c r="H558" s="29"/>
      <c r="I558" s="29"/>
      <c r="J558" s="27"/>
      <c r="K558" s="29"/>
      <c r="L558" s="29"/>
      <c r="M558" s="29"/>
      <c r="N558" s="29"/>
      <c r="O558" s="29"/>
    </row>
    <row r="559" spans="1:15" x14ac:dyDescent="0.2">
      <c r="A559" s="24"/>
      <c r="B559" s="29"/>
      <c r="C559" s="29"/>
      <c r="D559" s="26"/>
      <c r="E559" s="27"/>
      <c r="F559" s="28"/>
      <c r="G559" s="26"/>
      <c r="H559" s="29"/>
      <c r="I559" s="29"/>
      <c r="J559" s="27"/>
      <c r="K559" s="29"/>
      <c r="L559" s="29"/>
      <c r="M559" s="29"/>
      <c r="N559" s="29"/>
      <c r="O559" s="29"/>
    </row>
    <row r="560" spans="1:15" x14ac:dyDescent="0.2">
      <c r="A560" s="24"/>
      <c r="B560" s="29"/>
      <c r="C560" s="29"/>
      <c r="D560" s="26"/>
      <c r="E560" s="27"/>
      <c r="F560" s="28"/>
      <c r="G560" s="26"/>
      <c r="H560" s="29"/>
      <c r="I560" s="29"/>
      <c r="J560" s="27"/>
      <c r="K560" s="29"/>
      <c r="L560" s="29"/>
      <c r="M560" s="29"/>
      <c r="N560" s="29"/>
      <c r="O560" s="29"/>
    </row>
    <row r="561" spans="1:15" x14ac:dyDescent="0.2">
      <c r="A561" s="24"/>
      <c r="B561" s="29"/>
      <c r="C561" s="29"/>
      <c r="D561" s="26"/>
      <c r="E561" s="27"/>
      <c r="F561" s="28"/>
      <c r="G561" s="26"/>
      <c r="H561" s="29"/>
      <c r="I561" s="29"/>
      <c r="J561" s="27"/>
      <c r="K561" s="29"/>
      <c r="L561" s="29"/>
      <c r="M561" s="29"/>
      <c r="N561" s="29"/>
      <c r="O561" s="29"/>
    </row>
    <row r="562" spans="1:15" x14ac:dyDescent="0.2">
      <c r="A562" s="24"/>
      <c r="B562" s="29"/>
      <c r="C562" s="29"/>
      <c r="D562" s="26"/>
      <c r="E562" s="27"/>
      <c r="F562" s="28"/>
      <c r="G562" s="26"/>
      <c r="H562" s="29"/>
      <c r="I562" s="29"/>
      <c r="J562" s="27"/>
      <c r="K562" s="29"/>
      <c r="L562" s="29"/>
      <c r="M562" s="29"/>
      <c r="N562" s="29"/>
      <c r="O562" s="29"/>
    </row>
    <row r="563" spans="1:15" x14ac:dyDescent="0.2">
      <c r="A563" s="24"/>
      <c r="B563" s="29"/>
      <c r="C563" s="29"/>
      <c r="D563" s="26"/>
      <c r="E563" s="27"/>
      <c r="F563" s="28"/>
      <c r="G563" s="26"/>
      <c r="H563" s="29"/>
      <c r="I563" s="29"/>
      <c r="J563" s="27"/>
      <c r="K563" s="29"/>
      <c r="L563" s="29"/>
      <c r="M563" s="29"/>
      <c r="N563" s="29"/>
      <c r="O563" s="29"/>
    </row>
    <row r="564" spans="1:15" x14ac:dyDescent="0.2">
      <c r="A564" s="24"/>
      <c r="B564" s="29"/>
      <c r="C564" s="29"/>
      <c r="D564" s="26"/>
      <c r="E564" s="27"/>
      <c r="F564" s="28"/>
      <c r="G564" s="26"/>
      <c r="H564" s="29"/>
      <c r="I564" s="29"/>
      <c r="J564" s="27"/>
      <c r="K564" s="29"/>
      <c r="L564" s="29"/>
      <c r="M564" s="29"/>
      <c r="N564" s="29"/>
      <c r="O564" s="29"/>
    </row>
    <row r="565" spans="1:15" x14ac:dyDescent="0.2">
      <c r="A565" s="24"/>
      <c r="B565" s="29"/>
      <c r="C565" s="29"/>
      <c r="D565" s="26"/>
      <c r="E565" s="27"/>
      <c r="F565" s="28"/>
      <c r="G565" s="26"/>
      <c r="H565" s="29"/>
      <c r="I565" s="29"/>
      <c r="J565" s="27"/>
      <c r="K565" s="29"/>
      <c r="L565" s="29"/>
      <c r="M565" s="29"/>
      <c r="N565" s="29"/>
      <c r="O565" s="29"/>
    </row>
    <row r="566" spans="1:15" x14ac:dyDescent="0.2">
      <c r="A566" s="24"/>
      <c r="B566" s="29"/>
      <c r="C566" s="29"/>
      <c r="D566" s="26"/>
      <c r="E566" s="27"/>
      <c r="F566" s="28"/>
      <c r="G566" s="26"/>
      <c r="H566" s="29"/>
      <c r="I566" s="29"/>
      <c r="J566" s="27"/>
      <c r="K566" s="29"/>
      <c r="L566" s="29"/>
      <c r="M566" s="29"/>
      <c r="N566" s="29"/>
      <c r="O566" s="29"/>
    </row>
    <row r="567" spans="1:15" x14ac:dyDescent="0.2">
      <c r="A567" s="24"/>
      <c r="B567" s="29"/>
      <c r="C567" s="29"/>
      <c r="D567" s="26"/>
      <c r="E567" s="27"/>
      <c r="F567" s="28"/>
      <c r="G567" s="26"/>
      <c r="H567" s="29"/>
      <c r="I567" s="29"/>
      <c r="J567" s="27"/>
      <c r="K567" s="29"/>
      <c r="L567" s="29"/>
      <c r="M567" s="29"/>
      <c r="N567" s="29"/>
      <c r="O567" s="29"/>
    </row>
    <row r="568" spans="1:15" x14ac:dyDescent="0.2">
      <c r="A568" s="24"/>
      <c r="B568" s="29"/>
      <c r="C568" s="29"/>
      <c r="D568" s="26"/>
      <c r="E568" s="27"/>
      <c r="F568" s="28"/>
      <c r="G568" s="26"/>
      <c r="H568" s="29"/>
      <c r="I568" s="29"/>
      <c r="J568" s="27"/>
      <c r="K568" s="29"/>
      <c r="L568" s="29"/>
      <c r="M568" s="29"/>
      <c r="N568" s="29"/>
      <c r="O568" s="29"/>
    </row>
    <row r="569" spans="1:15" x14ac:dyDescent="0.2">
      <c r="A569" s="24"/>
      <c r="B569" s="29"/>
      <c r="C569" s="29"/>
      <c r="D569" s="26"/>
      <c r="E569" s="27"/>
      <c r="F569" s="28"/>
      <c r="G569" s="26"/>
      <c r="H569" s="29"/>
      <c r="I569" s="29"/>
      <c r="J569" s="27"/>
      <c r="K569" s="29"/>
      <c r="L569" s="29"/>
      <c r="M569" s="29"/>
      <c r="N569" s="29"/>
      <c r="O569" s="29"/>
    </row>
    <row r="570" spans="1:15" x14ac:dyDescent="0.2">
      <c r="A570" s="24"/>
      <c r="B570" s="29"/>
      <c r="C570" s="29"/>
      <c r="D570" s="26"/>
      <c r="E570" s="27"/>
      <c r="F570" s="28"/>
      <c r="G570" s="26"/>
      <c r="H570" s="29"/>
      <c r="I570" s="29"/>
      <c r="J570" s="27"/>
      <c r="K570" s="29"/>
      <c r="L570" s="29"/>
      <c r="M570" s="29"/>
      <c r="N570" s="29"/>
      <c r="O570" s="29"/>
    </row>
    <row r="571" spans="1:15" x14ac:dyDescent="0.2">
      <c r="A571" s="24"/>
      <c r="B571" s="29"/>
      <c r="C571" s="29"/>
      <c r="D571" s="26"/>
      <c r="E571" s="27"/>
      <c r="F571" s="28"/>
      <c r="G571" s="26"/>
      <c r="H571" s="29"/>
      <c r="I571" s="29"/>
      <c r="J571" s="27"/>
      <c r="K571" s="29"/>
      <c r="L571" s="29"/>
      <c r="M571" s="29"/>
      <c r="N571" s="29"/>
      <c r="O571" s="29"/>
    </row>
    <row r="572" spans="1:15" x14ac:dyDescent="0.2">
      <c r="A572" s="24"/>
      <c r="B572" s="29"/>
      <c r="C572" s="29"/>
      <c r="D572" s="26"/>
      <c r="E572" s="27"/>
      <c r="F572" s="28"/>
      <c r="G572" s="26"/>
      <c r="H572" s="29"/>
      <c r="I572" s="29"/>
      <c r="J572" s="27"/>
      <c r="K572" s="29"/>
      <c r="L572" s="29"/>
      <c r="M572" s="29"/>
      <c r="N572" s="29"/>
      <c r="O572" s="29"/>
    </row>
    <row r="573" spans="1:15" x14ac:dyDescent="0.2">
      <c r="A573" s="24"/>
      <c r="B573" s="29"/>
      <c r="C573" s="29"/>
      <c r="D573" s="26"/>
      <c r="E573" s="27"/>
      <c r="F573" s="28"/>
      <c r="G573" s="26"/>
      <c r="H573" s="29"/>
      <c r="I573" s="29"/>
      <c r="J573" s="27"/>
      <c r="K573" s="29"/>
      <c r="L573" s="29"/>
      <c r="M573" s="29"/>
      <c r="N573" s="29"/>
      <c r="O573" s="29"/>
    </row>
    <row r="574" spans="1:15" x14ac:dyDescent="0.2">
      <c r="A574" s="24"/>
      <c r="B574" s="29"/>
      <c r="C574" s="29"/>
      <c r="D574" s="26"/>
      <c r="E574" s="27"/>
      <c r="F574" s="28"/>
      <c r="G574" s="26"/>
      <c r="H574" s="29"/>
      <c r="I574" s="29"/>
      <c r="J574" s="27"/>
      <c r="K574" s="29"/>
      <c r="L574" s="29"/>
      <c r="M574" s="29"/>
      <c r="N574" s="29"/>
      <c r="O574" s="29"/>
    </row>
    <row r="575" spans="1:15" x14ac:dyDescent="0.2">
      <c r="A575" s="24"/>
      <c r="B575" s="29"/>
      <c r="C575" s="29"/>
      <c r="D575" s="26"/>
      <c r="E575" s="27"/>
      <c r="F575" s="28"/>
      <c r="G575" s="26"/>
      <c r="H575" s="29"/>
      <c r="I575" s="29"/>
      <c r="J575" s="27"/>
      <c r="K575" s="29"/>
      <c r="L575" s="29"/>
      <c r="M575" s="29"/>
      <c r="N575" s="29"/>
      <c r="O575" s="29"/>
    </row>
    <row r="576" spans="1:15" x14ac:dyDescent="0.2">
      <c r="A576" s="24"/>
      <c r="B576" s="29"/>
      <c r="C576" s="29"/>
      <c r="D576" s="26"/>
      <c r="E576" s="27"/>
      <c r="F576" s="28"/>
      <c r="G576" s="26"/>
      <c r="H576" s="29"/>
      <c r="I576" s="29"/>
      <c r="J576" s="27"/>
      <c r="K576" s="29"/>
      <c r="L576" s="29"/>
      <c r="M576" s="29"/>
      <c r="N576" s="29"/>
      <c r="O576" s="29"/>
    </row>
    <row r="577" spans="1:15" x14ac:dyDescent="0.2">
      <c r="A577" s="24"/>
      <c r="B577" s="29"/>
      <c r="C577" s="29"/>
      <c r="D577" s="26"/>
      <c r="E577" s="27"/>
      <c r="F577" s="28"/>
      <c r="G577" s="26"/>
      <c r="H577" s="29"/>
      <c r="I577" s="29"/>
      <c r="J577" s="27"/>
      <c r="K577" s="29"/>
      <c r="L577" s="29"/>
      <c r="M577" s="29"/>
      <c r="N577" s="29"/>
      <c r="O577" s="29"/>
    </row>
    <row r="578" spans="1:15" x14ac:dyDescent="0.2">
      <c r="A578" s="24"/>
      <c r="B578" s="29"/>
      <c r="C578" s="29"/>
      <c r="D578" s="26"/>
      <c r="E578" s="27"/>
      <c r="F578" s="28"/>
      <c r="G578" s="26"/>
      <c r="H578" s="29"/>
      <c r="I578" s="29"/>
      <c r="J578" s="27"/>
      <c r="K578" s="29"/>
      <c r="L578" s="29"/>
      <c r="M578" s="29"/>
      <c r="N578" s="29"/>
      <c r="O578" s="29"/>
    </row>
    <row r="579" spans="1:15" x14ac:dyDescent="0.2">
      <c r="A579" s="24"/>
      <c r="B579" s="29"/>
      <c r="C579" s="29"/>
      <c r="D579" s="26"/>
      <c r="E579" s="27"/>
      <c r="F579" s="28"/>
      <c r="G579" s="26"/>
      <c r="H579" s="29"/>
      <c r="I579" s="29"/>
      <c r="J579" s="27"/>
      <c r="K579" s="29"/>
      <c r="L579" s="29"/>
      <c r="M579" s="29"/>
      <c r="N579" s="29"/>
      <c r="O579" s="29"/>
    </row>
    <row r="580" spans="1:15" x14ac:dyDescent="0.2">
      <c r="A580" s="24"/>
      <c r="B580" s="29"/>
      <c r="C580" s="29"/>
      <c r="D580" s="26"/>
      <c r="E580" s="27"/>
      <c r="F580" s="28"/>
      <c r="G580" s="26"/>
      <c r="H580" s="29"/>
      <c r="I580" s="29"/>
      <c r="J580" s="27"/>
      <c r="K580" s="29"/>
      <c r="L580" s="29"/>
      <c r="M580" s="29"/>
      <c r="N580" s="29"/>
      <c r="O580" s="29"/>
    </row>
    <row r="581" spans="1:15" x14ac:dyDescent="0.2">
      <c r="A581" s="24"/>
      <c r="B581" s="29"/>
      <c r="C581" s="29"/>
      <c r="D581" s="26"/>
      <c r="E581" s="27"/>
      <c r="F581" s="28"/>
      <c r="G581" s="26"/>
      <c r="H581" s="29"/>
      <c r="I581" s="29"/>
      <c r="J581" s="27"/>
      <c r="K581" s="29"/>
      <c r="L581" s="29"/>
      <c r="M581" s="29"/>
      <c r="N581" s="29"/>
      <c r="O581" s="29"/>
    </row>
    <row r="582" spans="1:15" x14ac:dyDescent="0.2">
      <c r="A582" s="24"/>
      <c r="B582" s="29"/>
      <c r="C582" s="29"/>
      <c r="D582" s="26"/>
      <c r="E582" s="27"/>
      <c r="F582" s="28"/>
      <c r="G582" s="26"/>
      <c r="H582" s="29"/>
      <c r="I582" s="29"/>
      <c r="J582" s="27"/>
      <c r="K582" s="29"/>
      <c r="L582" s="29"/>
      <c r="M582" s="29"/>
      <c r="N582" s="29"/>
      <c r="O582" s="29"/>
    </row>
    <row r="583" spans="1:15" x14ac:dyDescent="0.2">
      <c r="A583" s="24"/>
      <c r="B583" s="29"/>
      <c r="C583" s="29"/>
      <c r="D583" s="26"/>
      <c r="E583" s="27"/>
      <c r="F583" s="28"/>
      <c r="G583" s="26"/>
      <c r="H583" s="29"/>
      <c r="I583" s="29"/>
      <c r="J583" s="27"/>
      <c r="K583" s="29"/>
      <c r="L583" s="29"/>
      <c r="M583" s="29"/>
      <c r="N583" s="29"/>
      <c r="O583" s="29"/>
    </row>
    <row r="584" spans="1:15" x14ac:dyDescent="0.2">
      <c r="A584" s="24"/>
      <c r="B584" s="29"/>
      <c r="C584" s="29"/>
      <c r="D584" s="26"/>
      <c r="E584" s="27"/>
      <c r="F584" s="28"/>
      <c r="G584" s="26"/>
      <c r="H584" s="29"/>
      <c r="I584" s="29"/>
      <c r="J584" s="27"/>
      <c r="K584" s="29"/>
      <c r="L584" s="29"/>
      <c r="M584" s="29"/>
      <c r="N584" s="29"/>
      <c r="O584" s="29"/>
    </row>
    <row r="585" spans="1:15" x14ac:dyDescent="0.2">
      <c r="A585" s="24"/>
      <c r="B585" s="29"/>
      <c r="C585" s="29"/>
      <c r="D585" s="26"/>
      <c r="E585" s="27"/>
      <c r="F585" s="28"/>
      <c r="G585" s="26"/>
      <c r="H585" s="29"/>
      <c r="I585" s="29"/>
      <c r="J585" s="27"/>
      <c r="K585" s="29"/>
      <c r="L585" s="29"/>
      <c r="M585" s="29"/>
      <c r="N585" s="29"/>
      <c r="O585" s="29"/>
    </row>
    <row r="586" spans="1:15" x14ac:dyDescent="0.2">
      <c r="A586" s="24"/>
      <c r="B586" s="29"/>
      <c r="C586" s="29"/>
      <c r="D586" s="26"/>
      <c r="E586" s="27"/>
      <c r="F586" s="28"/>
      <c r="G586" s="26"/>
      <c r="H586" s="29"/>
      <c r="I586" s="29"/>
      <c r="J586" s="27"/>
      <c r="K586" s="29"/>
      <c r="L586" s="29"/>
      <c r="M586" s="29"/>
      <c r="N586" s="29"/>
      <c r="O586" s="29"/>
    </row>
    <row r="587" spans="1:15" x14ac:dyDescent="0.2">
      <c r="A587" s="24"/>
      <c r="B587" s="29"/>
      <c r="C587" s="29"/>
      <c r="D587" s="26"/>
      <c r="E587" s="27"/>
      <c r="F587" s="28"/>
      <c r="G587" s="26"/>
      <c r="H587" s="29"/>
      <c r="I587" s="29"/>
      <c r="J587" s="27"/>
      <c r="K587" s="29"/>
      <c r="L587" s="29"/>
      <c r="M587" s="29"/>
      <c r="N587" s="29"/>
      <c r="O587" s="29"/>
    </row>
    <row r="588" spans="1:15" x14ac:dyDescent="0.2">
      <c r="A588" s="24"/>
      <c r="B588" s="29"/>
      <c r="C588" s="29"/>
      <c r="D588" s="26"/>
      <c r="E588" s="27"/>
      <c r="F588" s="28"/>
      <c r="G588" s="26"/>
      <c r="H588" s="29"/>
      <c r="I588" s="29"/>
      <c r="J588" s="27"/>
      <c r="K588" s="29"/>
      <c r="L588" s="29"/>
      <c r="M588" s="29"/>
      <c r="N588" s="29"/>
      <c r="O588" s="29"/>
    </row>
    <row r="589" spans="1:15" x14ac:dyDescent="0.2">
      <c r="A589" s="24"/>
      <c r="B589" s="29"/>
      <c r="C589" s="29"/>
      <c r="D589" s="26"/>
      <c r="E589" s="27"/>
      <c r="F589" s="28"/>
      <c r="G589" s="26"/>
      <c r="H589" s="29"/>
      <c r="I589" s="29"/>
      <c r="J589" s="27"/>
      <c r="K589" s="29"/>
      <c r="L589" s="29"/>
      <c r="M589" s="29"/>
      <c r="N589" s="29"/>
      <c r="O589" s="29"/>
    </row>
    <row r="590" spans="1:15" x14ac:dyDescent="0.2">
      <c r="A590" s="24"/>
      <c r="B590" s="29"/>
      <c r="C590" s="29"/>
      <c r="D590" s="26"/>
      <c r="E590" s="27"/>
      <c r="F590" s="28"/>
      <c r="G590" s="26"/>
      <c r="H590" s="29"/>
      <c r="I590" s="29"/>
      <c r="J590" s="27"/>
      <c r="K590" s="29"/>
      <c r="L590" s="29"/>
      <c r="M590" s="29"/>
      <c r="N590" s="29"/>
      <c r="O590" s="29"/>
    </row>
    <row r="591" spans="1:15" x14ac:dyDescent="0.2">
      <c r="A591" s="24"/>
      <c r="B591" s="29"/>
      <c r="C591" s="29"/>
      <c r="D591" s="26"/>
      <c r="E591" s="27"/>
      <c r="F591" s="28"/>
      <c r="G591" s="26"/>
      <c r="H591" s="29"/>
      <c r="I591" s="29"/>
      <c r="J591" s="27"/>
      <c r="K591" s="29"/>
      <c r="L591" s="29"/>
      <c r="M591" s="29"/>
      <c r="N591" s="29"/>
      <c r="O591" s="29"/>
    </row>
    <row r="592" spans="1:15" x14ac:dyDescent="0.2">
      <c r="A592" s="24"/>
      <c r="B592" s="29"/>
      <c r="C592" s="29"/>
      <c r="D592" s="26"/>
      <c r="E592" s="27"/>
      <c r="F592" s="28"/>
      <c r="G592" s="26"/>
      <c r="H592" s="29"/>
      <c r="I592" s="29"/>
      <c r="J592" s="27"/>
      <c r="K592" s="29"/>
      <c r="L592" s="29"/>
      <c r="M592" s="29"/>
      <c r="N592" s="29"/>
      <c r="O592" s="29"/>
    </row>
    <row r="593" spans="1:15" x14ac:dyDescent="0.2">
      <c r="A593" s="24"/>
      <c r="B593" s="29"/>
      <c r="C593" s="29"/>
      <c r="D593" s="26"/>
      <c r="E593" s="27"/>
      <c r="F593" s="28"/>
      <c r="G593" s="26"/>
      <c r="H593" s="29"/>
      <c r="I593" s="29"/>
      <c r="J593" s="27"/>
      <c r="K593" s="29"/>
      <c r="L593" s="29"/>
      <c r="M593" s="29"/>
      <c r="N593" s="29"/>
      <c r="O593" s="29"/>
    </row>
    <row r="594" spans="1:15" x14ac:dyDescent="0.2">
      <c r="A594" s="24"/>
      <c r="B594" s="29"/>
      <c r="C594" s="29"/>
      <c r="D594" s="26"/>
      <c r="E594" s="27"/>
      <c r="F594" s="28"/>
      <c r="G594" s="26"/>
      <c r="H594" s="29"/>
      <c r="I594" s="29"/>
      <c r="J594" s="27"/>
      <c r="K594" s="29"/>
      <c r="L594" s="29"/>
      <c r="M594" s="29"/>
      <c r="N594" s="29"/>
      <c r="O594" s="29"/>
    </row>
    <row r="595" spans="1:15" x14ac:dyDescent="0.2">
      <c r="A595" s="24"/>
      <c r="B595" s="29"/>
      <c r="C595" s="29"/>
      <c r="D595" s="26"/>
      <c r="E595" s="27"/>
      <c r="F595" s="28"/>
      <c r="G595" s="26"/>
      <c r="H595" s="29"/>
      <c r="I595" s="29"/>
      <c r="J595" s="27"/>
      <c r="K595" s="29"/>
      <c r="L595" s="29"/>
      <c r="M595" s="29"/>
      <c r="N595" s="29"/>
      <c r="O595" s="29"/>
    </row>
    <row r="596" spans="1:15" x14ac:dyDescent="0.2">
      <c r="A596" s="24"/>
      <c r="B596" s="29"/>
      <c r="C596" s="29"/>
      <c r="D596" s="26"/>
      <c r="E596" s="27"/>
      <c r="F596" s="28"/>
      <c r="G596" s="26"/>
      <c r="H596" s="29"/>
      <c r="I596" s="29"/>
      <c r="J596" s="27"/>
      <c r="K596" s="29"/>
      <c r="L596" s="29"/>
      <c r="M596" s="29"/>
      <c r="N596" s="29"/>
      <c r="O596" s="29"/>
    </row>
    <row r="597" spans="1:15" x14ac:dyDescent="0.2">
      <c r="A597" s="24"/>
      <c r="B597" s="29"/>
      <c r="C597" s="29"/>
      <c r="D597" s="26"/>
      <c r="E597" s="27"/>
      <c r="F597" s="28"/>
      <c r="G597" s="26"/>
      <c r="H597" s="29"/>
      <c r="I597" s="29"/>
      <c r="J597" s="27"/>
      <c r="K597" s="29"/>
      <c r="L597" s="29"/>
      <c r="M597" s="29"/>
      <c r="N597" s="29"/>
      <c r="O597" s="29"/>
    </row>
    <row r="598" spans="1:15" x14ac:dyDescent="0.2">
      <c r="A598" s="24"/>
      <c r="B598" s="29"/>
      <c r="C598" s="29"/>
      <c r="D598" s="26"/>
      <c r="E598" s="27"/>
      <c r="F598" s="28"/>
      <c r="G598" s="26"/>
      <c r="H598" s="29"/>
      <c r="I598" s="29"/>
      <c r="J598" s="27"/>
      <c r="K598" s="29"/>
      <c r="L598" s="29"/>
      <c r="M598" s="29"/>
      <c r="N598" s="29"/>
      <c r="O598" s="29"/>
    </row>
    <row r="599" spans="1:15" x14ac:dyDescent="0.2">
      <c r="A599" s="24"/>
      <c r="B599" s="29"/>
      <c r="C599" s="29"/>
      <c r="D599" s="26"/>
      <c r="E599" s="27"/>
      <c r="F599" s="28"/>
      <c r="G599" s="26"/>
      <c r="H599" s="29"/>
      <c r="I599" s="29"/>
      <c r="J599" s="27"/>
      <c r="K599" s="29"/>
      <c r="L599" s="29"/>
      <c r="M599" s="29"/>
      <c r="N599" s="29"/>
      <c r="O599" s="29"/>
    </row>
    <row r="600" spans="1:15" x14ac:dyDescent="0.2">
      <c r="A600" s="24"/>
      <c r="B600" s="29"/>
      <c r="C600" s="29"/>
      <c r="D600" s="26"/>
      <c r="E600" s="27"/>
      <c r="F600" s="28"/>
      <c r="G600" s="26"/>
      <c r="H600" s="29"/>
      <c r="I600" s="29"/>
      <c r="J600" s="27"/>
      <c r="K600" s="29"/>
      <c r="L600" s="29"/>
      <c r="M600" s="29"/>
      <c r="N600" s="29"/>
      <c r="O600" s="29"/>
    </row>
    <row r="601" spans="1:15" x14ac:dyDescent="0.2">
      <c r="A601" s="24"/>
      <c r="B601" s="29"/>
      <c r="C601" s="29"/>
      <c r="D601" s="26"/>
      <c r="E601" s="27"/>
      <c r="F601" s="28"/>
      <c r="G601" s="26"/>
      <c r="H601" s="29"/>
      <c r="I601" s="29"/>
      <c r="J601" s="27"/>
      <c r="K601" s="29"/>
      <c r="L601" s="29"/>
      <c r="M601" s="29"/>
      <c r="N601" s="29"/>
      <c r="O601" s="29"/>
    </row>
  </sheetData>
  <sheetProtection sheet="1" objects="1" scenarios="1"/>
  <phoneticPr fontId="1"/>
  <conditionalFormatting sqref="B448:C449">
    <cfRule type="expression" dxfId="19" priority="1" stopIfTrue="1">
      <formula>AND(A448="男")</formula>
    </cfRule>
    <cfRule type="expression" dxfId="18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12" t="s">
        <v>74</v>
      </c>
      <c r="G1" s="13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2">
      <c r="A3" s="24"/>
      <c r="B3" s="25"/>
      <c r="C3" s="25"/>
      <c r="D3" s="2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45"/>
      <c r="F92" s="26"/>
      <c r="G92" s="46"/>
      <c r="H92" s="34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45"/>
      <c r="F93" s="26"/>
      <c r="G93" s="46"/>
      <c r="H93" s="34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47"/>
      <c r="F94" s="37"/>
      <c r="G94" s="46"/>
      <c r="H94" s="34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47"/>
      <c r="F95" s="37"/>
      <c r="G95" s="46"/>
      <c r="H95" s="34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47"/>
      <c r="F96" s="37"/>
      <c r="G96" s="46"/>
      <c r="H96" s="34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47"/>
      <c r="F97" s="37"/>
      <c r="G97" s="46"/>
      <c r="H97" s="34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47"/>
      <c r="F98" s="37"/>
      <c r="G98" s="46"/>
      <c r="H98" s="34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47"/>
      <c r="F99" s="37"/>
      <c r="G99" s="46"/>
      <c r="H99" s="34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47"/>
      <c r="F100" s="37"/>
      <c r="G100" s="46"/>
      <c r="H100" s="34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47"/>
      <c r="F101" s="37"/>
      <c r="G101" s="46"/>
      <c r="H101" s="34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47"/>
      <c r="F102" s="37"/>
      <c r="G102" s="46"/>
      <c r="H102" s="34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47"/>
      <c r="F103" s="37"/>
      <c r="G103" s="46"/>
      <c r="H103" s="34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47"/>
      <c r="F104" s="37"/>
      <c r="G104" s="46"/>
      <c r="H104" s="34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47"/>
      <c r="F105" s="37"/>
      <c r="G105" s="46"/>
      <c r="H105" s="34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47"/>
      <c r="F106" s="37"/>
      <c r="G106" s="46"/>
      <c r="H106" s="34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47"/>
      <c r="F107" s="37"/>
      <c r="G107" s="46"/>
      <c r="H107" s="34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47"/>
      <c r="F108" s="37"/>
      <c r="G108" s="46"/>
      <c r="H108" s="34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47"/>
      <c r="F109" s="37"/>
      <c r="G109" s="46"/>
      <c r="H109" s="34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47"/>
      <c r="F110" s="37"/>
      <c r="G110" s="46"/>
      <c r="H110" s="34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47"/>
      <c r="F111" s="37"/>
      <c r="G111" s="46"/>
      <c r="H111" s="34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47"/>
      <c r="F112" s="37"/>
      <c r="G112" s="46"/>
      <c r="H112" s="34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47"/>
      <c r="F113" s="37"/>
      <c r="G113" s="46"/>
      <c r="H113" s="34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47"/>
      <c r="F114" s="37"/>
      <c r="G114" s="46"/>
      <c r="H114" s="34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47"/>
      <c r="F115" s="37"/>
      <c r="G115" s="46"/>
      <c r="H115" s="34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47"/>
      <c r="F116" s="37"/>
      <c r="G116" s="46"/>
      <c r="H116" s="34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47"/>
      <c r="F117" s="37"/>
      <c r="G117" s="46"/>
      <c r="H117" s="34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47"/>
      <c r="F118" s="37"/>
      <c r="G118" s="46"/>
      <c r="H118" s="34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47"/>
      <c r="F119" s="37"/>
      <c r="G119" s="46"/>
      <c r="H119" s="34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47"/>
      <c r="F120" s="37"/>
      <c r="G120" s="46"/>
      <c r="H120" s="34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47"/>
      <c r="F121" s="37"/>
      <c r="G121" s="46"/>
      <c r="H121" s="34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47"/>
      <c r="F122" s="37"/>
      <c r="G122" s="46"/>
      <c r="H122" s="34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47"/>
      <c r="F123" s="37"/>
      <c r="G123" s="46"/>
      <c r="H123" s="34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47"/>
      <c r="F124" s="37"/>
      <c r="G124" s="46"/>
      <c r="H124" s="34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45"/>
      <c r="F125" s="26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45"/>
      <c r="F126" s="26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45"/>
      <c r="F127" s="26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47"/>
      <c r="F128" s="37"/>
      <c r="G128" s="37"/>
      <c r="H128" s="37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45"/>
      <c r="F129" s="26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45"/>
      <c r="F130" s="26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45"/>
      <c r="F131" s="26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45"/>
      <c r="F132" s="26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45"/>
      <c r="F133" s="26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45"/>
      <c r="F134" s="26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45"/>
      <c r="F135" s="26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45"/>
      <c r="F136" s="26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47"/>
      <c r="F137" s="37"/>
      <c r="G137" s="37"/>
      <c r="H137" s="37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45"/>
      <c r="F138" s="26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45"/>
      <c r="F139" s="26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45"/>
      <c r="F140" s="26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45"/>
      <c r="F141" s="26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45"/>
      <c r="F142" s="26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45"/>
      <c r="F143" s="26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45"/>
      <c r="F144" s="26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45"/>
      <c r="F145" s="26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45"/>
      <c r="F146" s="26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45"/>
      <c r="F147" s="26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45"/>
      <c r="F148" s="26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45"/>
      <c r="F149" s="26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45"/>
      <c r="F150" s="26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45"/>
      <c r="F151" s="26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45"/>
      <c r="F152" s="26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45"/>
      <c r="F153" s="26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45"/>
      <c r="F154" s="26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45"/>
      <c r="F155" s="26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45"/>
      <c r="F156" s="26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45"/>
      <c r="F157" s="26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45"/>
      <c r="F158" s="26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45"/>
      <c r="F159" s="26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45"/>
      <c r="F160" s="26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45"/>
      <c r="F161" s="26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45"/>
      <c r="F162" s="26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45"/>
      <c r="F163" s="26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45"/>
      <c r="F164" s="26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45"/>
      <c r="F165" s="26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45"/>
      <c r="F166" s="26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45"/>
      <c r="F167" s="26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45"/>
      <c r="F168" s="26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45"/>
      <c r="F169" s="26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45"/>
      <c r="F170" s="26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45"/>
      <c r="F171" s="26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45"/>
      <c r="F172" s="26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45"/>
      <c r="F173" s="26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45"/>
      <c r="F174" s="26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45"/>
      <c r="F175" s="26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45"/>
      <c r="F176" s="26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45"/>
      <c r="F177" s="26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45"/>
      <c r="F178" s="26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45"/>
      <c r="F179" s="26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45"/>
      <c r="F180" s="26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45"/>
      <c r="F181" s="26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45"/>
      <c r="F182" s="26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45"/>
      <c r="F183" s="26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45"/>
      <c r="F184" s="26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45"/>
      <c r="F185" s="26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45"/>
      <c r="F186" s="26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45"/>
      <c r="F187" s="26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45"/>
      <c r="F188" s="26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45"/>
      <c r="F189" s="26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45"/>
      <c r="F190" s="26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45"/>
      <c r="F191" s="26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45"/>
      <c r="F192" s="26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45"/>
      <c r="F193" s="26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45"/>
      <c r="F194" s="26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45"/>
      <c r="F195" s="26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45"/>
      <c r="F196" s="26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45"/>
      <c r="F197" s="26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45"/>
      <c r="F198" s="26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45"/>
      <c r="F199" s="26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45"/>
      <c r="F200" s="26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45"/>
      <c r="F201" s="26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45"/>
      <c r="F202" s="26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45"/>
      <c r="F203" s="26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45"/>
      <c r="F204" s="26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45"/>
      <c r="F205" s="26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45"/>
      <c r="F206" s="26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45"/>
      <c r="F207" s="26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45"/>
      <c r="F208" s="26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45"/>
      <c r="F209" s="26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47"/>
      <c r="F210" s="37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47"/>
      <c r="F211" s="37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47"/>
      <c r="F212" s="37"/>
      <c r="G212" s="48"/>
      <c r="H212" s="37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47"/>
      <c r="F213" s="37"/>
      <c r="G213" s="48"/>
      <c r="H213" s="37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47"/>
      <c r="F214" s="37"/>
      <c r="G214" s="48"/>
      <c r="H214" s="37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47"/>
      <c r="F215" s="37"/>
      <c r="G215" s="48"/>
      <c r="H215" s="37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47"/>
      <c r="F216" s="37"/>
      <c r="G216" s="48"/>
      <c r="H216" s="37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47"/>
      <c r="F217" s="37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45"/>
      <c r="F218" s="26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45"/>
      <c r="F219" s="26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45"/>
      <c r="F220" s="26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45"/>
      <c r="F221" s="26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45"/>
      <c r="F222" s="26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45"/>
      <c r="F223" s="26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45"/>
      <c r="F224" s="26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45"/>
      <c r="F225" s="26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45"/>
      <c r="F226" s="26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45"/>
      <c r="F227" s="26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45"/>
      <c r="F228" s="26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45"/>
      <c r="F229" s="26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45"/>
      <c r="F230" s="26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45"/>
      <c r="F231" s="26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45"/>
      <c r="F232" s="26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45"/>
      <c r="F233" s="26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45"/>
      <c r="F234" s="26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45"/>
      <c r="F235" s="26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45"/>
      <c r="F236" s="26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45"/>
      <c r="F237" s="26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45"/>
      <c r="F238" s="26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45"/>
      <c r="F239" s="26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45"/>
      <c r="F240" s="26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45"/>
      <c r="F241" s="26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45"/>
      <c r="F242" s="26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45"/>
      <c r="F243" s="26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45"/>
      <c r="F244" s="26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45"/>
      <c r="F245" s="26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47"/>
      <c r="F246" s="37"/>
      <c r="G246" s="37"/>
      <c r="H246" s="37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45"/>
      <c r="F247" s="26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45"/>
      <c r="F248" s="26"/>
      <c r="G248" s="37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45"/>
      <c r="F249" s="26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45"/>
      <c r="F250" s="26"/>
      <c r="G250" s="37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45"/>
      <c r="F251" s="26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45"/>
      <c r="F252" s="26"/>
      <c r="G252" s="37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45"/>
      <c r="F253" s="26"/>
      <c r="G253" s="37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45"/>
      <c r="F254" s="26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45"/>
      <c r="F255" s="26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45"/>
      <c r="F256" s="26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45"/>
      <c r="F257" s="26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45"/>
      <c r="F258" s="26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45"/>
      <c r="F259" s="26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45"/>
      <c r="F260" s="26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45"/>
      <c r="F261" s="26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45"/>
      <c r="F262" s="26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45"/>
      <c r="F263" s="26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45"/>
      <c r="F264" s="26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45"/>
      <c r="F265" s="26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5"/>
      <c r="C266" s="25"/>
      <c r="D266" s="26"/>
      <c r="E266" s="45"/>
      <c r="F266" s="26"/>
      <c r="G266" s="26"/>
      <c r="H266" s="26"/>
      <c r="I266" s="26"/>
      <c r="J266" s="27"/>
      <c r="K266" s="27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45"/>
      <c r="F267" s="26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45"/>
      <c r="F268" s="26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45"/>
      <c r="F269" s="26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45"/>
      <c r="F270" s="26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45"/>
      <c r="F271" s="26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45"/>
      <c r="F272" s="26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45"/>
      <c r="F273" s="26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45"/>
      <c r="F274" s="26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36"/>
      <c r="C275" s="36"/>
      <c r="D275" s="26"/>
      <c r="E275" s="47"/>
      <c r="F275" s="37"/>
      <c r="G275" s="26"/>
      <c r="H275" s="37"/>
      <c r="I275" s="37"/>
      <c r="J275" s="35"/>
      <c r="K275" s="35"/>
      <c r="L275" s="29"/>
      <c r="M275" s="29"/>
      <c r="N275" s="29"/>
      <c r="O275" s="29"/>
    </row>
    <row r="276" spans="1:15" x14ac:dyDescent="0.2">
      <c r="A276" s="24"/>
      <c r="B276" s="25"/>
      <c r="C276" s="25"/>
      <c r="D276" s="26"/>
      <c r="E276" s="45"/>
      <c r="F276" s="26"/>
      <c r="G276" s="26"/>
      <c r="H276" s="26"/>
      <c r="I276" s="26"/>
      <c r="J276" s="27"/>
      <c r="K276" s="27"/>
      <c r="L276" s="29"/>
      <c r="M276" s="29"/>
      <c r="N276" s="29"/>
      <c r="O276" s="29"/>
    </row>
    <row r="277" spans="1:15" x14ac:dyDescent="0.2">
      <c r="A277" s="24"/>
      <c r="B277" s="49"/>
      <c r="C277" s="49"/>
      <c r="D277" s="26"/>
      <c r="E277" s="50"/>
      <c r="F277" s="51"/>
      <c r="G277" s="26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2">
      <c r="A278" s="24"/>
      <c r="B278" s="49"/>
      <c r="C278" s="49"/>
      <c r="D278" s="26"/>
      <c r="E278" s="50"/>
      <c r="F278" s="51"/>
      <c r="G278" s="26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2">
      <c r="A279" s="24"/>
      <c r="B279" s="49"/>
      <c r="C279" s="49"/>
      <c r="D279" s="26"/>
      <c r="E279" s="50"/>
      <c r="F279" s="51"/>
      <c r="G279" s="26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2">
      <c r="A280" s="24"/>
      <c r="B280" s="49"/>
      <c r="C280" s="49"/>
      <c r="D280" s="26"/>
      <c r="E280" s="50"/>
      <c r="F280" s="51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2">
      <c r="A281" s="24"/>
      <c r="B281" s="49"/>
      <c r="C281" s="49"/>
      <c r="D281" s="26"/>
      <c r="E281" s="50"/>
      <c r="F281" s="51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2">
      <c r="A282" s="24"/>
      <c r="B282" s="49"/>
      <c r="C282" s="49"/>
      <c r="D282" s="26"/>
      <c r="E282" s="50"/>
      <c r="F282" s="51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2">
      <c r="A283" s="24"/>
      <c r="B283" s="49"/>
      <c r="C283" s="49"/>
      <c r="D283" s="26"/>
      <c r="E283" s="50"/>
      <c r="F283" s="51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2">
      <c r="A284" s="24"/>
      <c r="B284" s="49"/>
      <c r="C284" s="49"/>
      <c r="D284" s="26"/>
      <c r="E284" s="50"/>
      <c r="F284" s="51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2">
      <c r="A285" s="24"/>
      <c r="B285" s="49"/>
      <c r="C285" s="49"/>
      <c r="D285" s="26"/>
      <c r="E285" s="50"/>
      <c r="F285" s="51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2">
      <c r="A286" s="24"/>
      <c r="B286" s="49"/>
      <c r="C286" s="49"/>
      <c r="D286" s="26"/>
      <c r="E286" s="50"/>
      <c r="F286" s="51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2">
      <c r="A287" s="24"/>
      <c r="B287" s="49"/>
      <c r="C287" s="49"/>
      <c r="D287" s="26"/>
      <c r="E287" s="50"/>
      <c r="F287" s="51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2">
      <c r="A288" s="24"/>
      <c r="B288" s="49"/>
      <c r="C288" s="49"/>
      <c r="D288" s="26"/>
      <c r="E288" s="50"/>
      <c r="F288" s="51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2">
      <c r="A289" s="24"/>
      <c r="B289" s="49"/>
      <c r="C289" s="49"/>
      <c r="D289" s="26"/>
      <c r="E289" s="50"/>
      <c r="F289" s="51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2">
      <c r="A290" s="24"/>
      <c r="B290" s="49"/>
      <c r="C290" s="49"/>
      <c r="D290" s="26"/>
      <c r="E290" s="50"/>
      <c r="F290" s="51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2">
      <c r="A291" s="24"/>
      <c r="B291" s="49"/>
      <c r="C291" s="49"/>
      <c r="D291" s="26"/>
      <c r="E291" s="50"/>
      <c r="F291" s="51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2">
      <c r="A292" s="24"/>
      <c r="B292" s="49"/>
      <c r="C292" s="49"/>
      <c r="D292" s="26"/>
      <c r="E292" s="50"/>
      <c r="F292" s="51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2">
      <c r="A293" s="24"/>
      <c r="B293" s="25"/>
      <c r="C293" s="25"/>
      <c r="D293" s="26"/>
      <c r="E293" s="45"/>
      <c r="F293" s="51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2">
      <c r="A294" s="24"/>
      <c r="B294" s="25"/>
      <c r="C294" s="25"/>
      <c r="D294" s="26"/>
      <c r="E294" s="45"/>
      <c r="F294" s="51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2">
      <c r="A295" s="24"/>
      <c r="B295" s="25"/>
      <c r="C295" s="25"/>
      <c r="D295" s="26"/>
      <c r="E295" s="45"/>
      <c r="F295" s="26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45"/>
      <c r="F296" s="26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45"/>
      <c r="F297" s="26"/>
      <c r="G297" s="40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45"/>
      <c r="F298" s="26"/>
      <c r="G298" s="40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45"/>
      <c r="F299" s="26"/>
      <c r="G299" s="40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45"/>
      <c r="F300" s="26"/>
      <c r="G300" s="40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45"/>
      <c r="F301" s="26"/>
      <c r="G301" s="40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45"/>
      <c r="F302" s="26"/>
      <c r="G302" s="40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36"/>
      <c r="C303" s="36"/>
      <c r="D303" s="26"/>
      <c r="E303" s="47"/>
      <c r="F303" s="37"/>
      <c r="G303" s="40"/>
      <c r="H303" s="26"/>
      <c r="I303" s="37"/>
      <c r="J303" s="35"/>
      <c r="K303" s="35"/>
      <c r="L303" s="29"/>
      <c r="M303" s="29"/>
      <c r="N303" s="29"/>
      <c r="O303" s="29"/>
    </row>
    <row r="304" spans="1:15" x14ac:dyDescent="0.2">
      <c r="A304" s="24"/>
      <c r="B304" s="25"/>
      <c r="C304" s="25"/>
      <c r="D304" s="26"/>
      <c r="E304" s="45"/>
      <c r="F304" s="26"/>
      <c r="G304" s="40"/>
      <c r="H304" s="26"/>
      <c r="I304" s="26"/>
      <c r="J304" s="27"/>
      <c r="K304" s="27"/>
      <c r="L304" s="29"/>
      <c r="M304" s="29"/>
      <c r="N304" s="29"/>
      <c r="O304" s="29"/>
    </row>
    <row r="305" spans="1:15" x14ac:dyDescent="0.2">
      <c r="A305" s="24"/>
      <c r="B305" s="36"/>
      <c r="C305" s="36"/>
      <c r="D305" s="26"/>
      <c r="E305" s="47"/>
      <c r="F305" s="37"/>
      <c r="G305" s="40"/>
      <c r="H305" s="26"/>
      <c r="I305" s="37"/>
      <c r="J305" s="35"/>
      <c r="K305" s="35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47"/>
      <c r="F306" s="37"/>
      <c r="G306" s="40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25"/>
      <c r="C307" s="25"/>
      <c r="D307" s="26"/>
      <c r="E307" s="45"/>
      <c r="F307" s="26"/>
      <c r="G307" s="40"/>
      <c r="H307" s="26"/>
      <c r="I307" s="26"/>
      <c r="J307" s="27"/>
      <c r="K307" s="27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45"/>
      <c r="F308" s="26"/>
      <c r="G308" s="40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45"/>
      <c r="F309" s="26"/>
      <c r="G309" s="40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45"/>
      <c r="F310" s="26"/>
      <c r="G310" s="40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36"/>
      <c r="C311" s="36"/>
      <c r="D311" s="26"/>
      <c r="E311" s="47"/>
      <c r="F311" s="37"/>
      <c r="G311" s="40"/>
      <c r="H311" s="26"/>
      <c r="I311" s="37"/>
      <c r="J311" s="35"/>
      <c r="K311" s="35"/>
      <c r="L311" s="29"/>
      <c r="M311" s="29"/>
      <c r="N311" s="29"/>
      <c r="O311" s="29"/>
    </row>
    <row r="312" spans="1:15" x14ac:dyDescent="0.2">
      <c r="A312" s="24"/>
      <c r="B312" s="25"/>
      <c r="C312" s="25"/>
      <c r="D312" s="26"/>
      <c r="E312" s="45"/>
      <c r="F312" s="26"/>
      <c r="G312" s="26"/>
      <c r="H312" s="26"/>
      <c r="I312" s="26"/>
      <c r="J312" s="27"/>
      <c r="K312" s="27"/>
      <c r="L312" s="29"/>
      <c r="M312" s="29"/>
      <c r="N312" s="29"/>
      <c r="O312" s="29"/>
    </row>
    <row r="313" spans="1:15" x14ac:dyDescent="0.2">
      <c r="A313" s="24"/>
      <c r="B313" s="36"/>
      <c r="C313" s="36"/>
      <c r="D313" s="26"/>
      <c r="E313" s="47"/>
      <c r="F313" s="37"/>
      <c r="G313" s="26"/>
      <c r="H313" s="26"/>
      <c r="I313" s="37"/>
      <c r="J313" s="35"/>
      <c r="K313" s="35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47"/>
      <c r="F314" s="37"/>
      <c r="G314" s="26"/>
      <c r="H314" s="37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25"/>
      <c r="C315" s="25"/>
      <c r="D315" s="26"/>
      <c r="E315" s="45"/>
      <c r="F315" s="26"/>
      <c r="G315" s="26"/>
      <c r="H315" s="26"/>
      <c r="I315" s="26"/>
      <c r="J315" s="27"/>
      <c r="K315" s="27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45"/>
      <c r="F316" s="26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45"/>
      <c r="F317" s="26"/>
      <c r="G317" s="26"/>
      <c r="H317" s="37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45"/>
      <c r="F318" s="26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45"/>
      <c r="F319" s="26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45"/>
      <c r="F320" s="26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45"/>
      <c r="F321" s="26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45"/>
      <c r="F322" s="26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45"/>
      <c r="F323" s="26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45"/>
      <c r="F324" s="26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45"/>
      <c r="F325" s="26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45"/>
      <c r="F326" s="26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45"/>
      <c r="F327" s="26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45"/>
      <c r="F328" s="26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45"/>
      <c r="F329" s="26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45"/>
      <c r="F330" s="26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45"/>
      <c r="F331" s="26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45"/>
      <c r="F332" s="26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45"/>
      <c r="F333" s="26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45"/>
      <c r="F334" s="26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45"/>
      <c r="F335" s="26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45"/>
      <c r="F336" s="26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45"/>
      <c r="F337" s="26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45"/>
      <c r="F338" s="26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45"/>
      <c r="F339" s="26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45"/>
      <c r="F340" s="26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45"/>
      <c r="F341" s="26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45"/>
      <c r="F342" s="26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43"/>
      <c r="C343" s="43"/>
      <c r="D343" s="26"/>
      <c r="E343" s="52"/>
      <c r="F343" s="37"/>
      <c r="G343" s="53"/>
      <c r="H343" s="34"/>
      <c r="I343" s="34"/>
      <c r="J343" s="35"/>
      <c r="K343" s="35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52"/>
      <c r="F344" s="37"/>
      <c r="G344" s="53"/>
      <c r="H344" s="34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52"/>
      <c r="F345" s="37"/>
      <c r="G345" s="53"/>
      <c r="H345" s="34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52"/>
      <c r="F346" s="37"/>
      <c r="G346" s="53"/>
      <c r="H346" s="34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52"/>
      <c r="F347" s="37"/>
      <c r="G347" s="53"/>
      <c r="H347" s="34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52"/>
      <c r="F348" s="37"/>
      <c r="G348" s="53"/>
      <c r="H348" s="34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52"/>
      <c r="F349" s="37"/>
      <c r="G349" s="53"/>
      <c r="H349" s="34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52"/>
      <c r="F350" s="37"/>
      <c r="G350" s="53"/>
      <c r="H350" s="34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52"/>
      <c r="F351" s="37"/>
      <c r="G351" s="53"/>
      <c r="H351" s="34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52"/>
      <c r="F352" s="37"/>
      <c r="G352" s="53"/>
      <c r="H352" s="34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52"/>
      <c r="F353" s="37"/>
      <c r="G353" s="53"/>
      <c r="H353" s="34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52"/>
      <c r="F354" s="37"/>
      <c r="G354" s="53"/>
      <c r="H354" s="34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52"/>
      <c r="F355" s="37"/>
      <c r="G355" s="53"/>
      <c r="H355" s="34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25"/>
      <c r="C356" s="25"/>
      <c r="D356" s="26"/>
      <c r="E356" s="45"/>
      <c r="F356" s="26"/>
      <c r="G356" s="26"/>
      <c r="H356" s="26"/>
      <c r="I356" s="26"/>
      <c r="J356" s="27"/>
      <c r="K356" s="27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45"/>
      <c r="F357" s="26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45"/>
      <c r="F358" s="26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45"/>
      <c r="F359" s="26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45"/>
      <c r="F360" s="26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45"/>
      <c r="F361" s="26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45"/>
      <c r="F362" s="26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45"/>
      <c r="F363" s="26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45"/>
      <c r="F364" s="26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45"/>
      <c r="F365" s="26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45"/>
      <c r="F366" s="26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45"/>
      <c r="F367" s="26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45"/>
      <c r="F368" s="26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45"/>
      <c r="F369" s="26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45"/>
      <c r="F370" s="26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45"/>
      <c r="F371" s="26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45"/>
      <c r="F372" s="26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45"/>
      <c r="F373" s="26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45"/>
      <c r="F374" s="26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45"/>
      <c r="F375" s="26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45"/>
      <c r="F376" s="26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45"/>
      <c r="F377" s="26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45"/>
      <c r="F378" s="26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45"/>
      <c r="F379" s="26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45"/>
      <c r="F380" s="26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45"/>
      <c r="F381" s="26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45"/>
      <c r="F382" s="26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45"/>
      <c r="F383" s="26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45"/>
      <c r="F384" s="26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45"/>
      <c r="F385" s="26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45"/>
      <c r="F386" s="26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45"/>
      <c r="F387" s="26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45"/>
      <c r="F388" s="26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45"/>
      <c r="F389" s="26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45"/>
      <c r="F390" s="26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45"/>
      <c r="F391" s="26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45"/>
      <c r="F392" s="26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45"/>
      <c r="F393" s="26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45"/>
      <c r="F394" s="26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45"/>
      <c r="F395" s="26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45"/>
      <c r="F396" s="26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45"/>
      <c r="F397" s="26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45"/>
      <c r="F398" s="26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45"/>
      <c r="F399" s="26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45"/>
      <c r="F400" s="26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45"/>
      <c r="F401" s="26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45"/>
      <c r="F402" s="26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45"/>
      <c r="F403" s="26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45"/>
      <c r="F404" s="26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45"/>
      <c r="F405" s="26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45"/>
      <c r="F406" s="26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45"/>
      <c r="F407" s="26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45"/>
      <c r="F408" s="26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45"/>
      <c r="F409" s="26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45"/>
      <c r="F410" s="26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45"/>
      <c r="F411" s="26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45"/>
      <c r="F412" s="26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45"/>
      <c r="F413" s="26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45"/>
      <c r="F414" s="26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45"/>
      <c r="F415" s="26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45"/>
      <c r="F416" s="26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45"/>
      <c r="F417" s="26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45"/>
      <c r="F418" s="26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45"/>
      <c r="F419" s="26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45"/>
      <c r="F420" s="26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45"/>
      <c r="F421" s="26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45"/>
      <c r="F422" s="26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45"/>
      <c r="F423" s="26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45"/>
      <c r="F424" s="26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45"/>
      <c r="F425" s="26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45"/>
      <c r="F426" s="26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45"/>
      <c r="F427" s="26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45"/>
      <c r="F428" s="26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45"/>
      <c r="F429" s="26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45"/>
      <c r="F430" s="26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45"/>
      <c r="F431" s="26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45"/>
      <c r="F432" s="26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47"/>
      <c r="F433" s="37"/>
      <c r="G433" s="37"/>
      <c r="H433" s="37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45"/>
      <c r="F434" s="26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45"/>
      <c r="F435" s="26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45"/>
      <c r="F436" s="26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45"/>
      <c r="F437" s="26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45"/>
      <c r="F438" s="26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45"/>
      <c r="F439" s="26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45"/>
      <c r="F440" s="26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45"/>
      <c r="F441" s="26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45"/>
      <c r="F442" s="26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45"/>
      <c r="F443" s="26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45"/>
      <c r="F444" s="26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45"/>
      <c r="F445" s="26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45"/>
      <c r="F446" s="26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45"/>
      <c r="F447" s="26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45"/>
      <c r="F448" s="26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45"/>
      <c r="F449" s="26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45"/>
      <c r="F450" s="26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45"/>
      <c r="F451" s="26"/>
      <c r="G451" s="26"/>
      <c r="H451" s="26"/>
      <c r="I451" s="26"/>
      <c r="J451" s="27"/>
      <c r="K451" s="27"/>
      <c r="L451" s="29"/>
      <c r="M451" s="29"/>
      <c r="N451" s="29"/>
      <c r="O451" s="29"/>
    </row>
  </sheetData>
  <sheetProtection sheet="1" objects="1" scenarios="1"/>
  <phoneticPr fontId="1"/>
  <conditionalFormatting sqref="B448:C449">
    <cfRule type="expression" dxfId="17" priority="1" stopIfTrue="1">
      <formula>AND(A448="男")</formula>
    </cfRule>
    <cfRule type="expression" dxfId="16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203</v>
      </c>
      <c r="C1" s="54" t="str">
        <f ca="1">" 第"&amp;DBCS(YEAR(TODAY())+MONTH(TODAY())-1896)&amp;"回 市川浦安支部陸上競技記録会 申込一覧表"</f>
        <v xml:space="preserve"> 第１３４回 市川浦安支部陸上競技記録会 申込一覧表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X1" t="s">
        <v>197</v>
      </c>
      <c r="Y1" t="s">
        <v>198</v>
      </c>
      <c r="Z1" t="s">
        <v>199</v>
      </c>
      <c r="AA1" t="s">
        <v>200</v>
      </c>
      <c r="AB1" t="s">
        <v>201</v>
      </c>
      <c r="AC1" t="s">
        <v>202</v>
      </c>
    </row>
    <row r="2" spans="1:30" s="15" customFormat="1" ht="13.5" customHeight="1" thickBot="1" x14ac:dyDescent="0.5">
      <c r="C2" s="55" t="s">
        <v>179</v>
      </c>
      <c r="D2" s="56" t="s">
        <v>87</v>
      </c>
      <c r="E2" s="57" t="s">
        <v>66</v>
      </c>
      <c r="F2" s="58" t="s">
        <v>67</v>
      </c>
      <c r="G2" s="59" t="s">
        <v>180</v>
      </c>
      <c r="H2" s="56" t="s">
        <v>144</v>
      </c>
      <c r="I2" s="56" t="s">
        <v>145</v>
      </c>
      <c r="J2" s="57" t="s">
        <v>68</v>
      </c>
      <c r="K2" s="60" t="s">
        <v>88</v>
      </c>
      <c r="L2" s="61" t="s">
        <v>89</v>
      </c>
      <c r="M2" s="59" t="s">
        <v>183</v>
      </c>
      <c r="N2" s="56" t="s">
        <v>144</v>
      </c>
      <c r="O2" s="56" t="s">
        <v>145</v>
      </c>
      <c r="P2" s="57" t="s">
        <v>68</v>
      </c>
      <c r="Q2" s="60" t="s">
        <v>88</v>
      </c>
      <c r="R2" s="61" t="s">
        <v>89</v>
      </c>
      <c r="S2" s="62" t="s">
        <v>184</v>
      </c>
      <c r="T2" s="15" t="s">
        <v>68</v>
      </c>
      <c r="U2" s="15" t="s">
        <v>190</v>
      </c>
      <c r="V2" s="15" t="s">
        <v>191</v>
      </c>
      <c r="W2" s="15" t="s">
        <v>192</v>
      </c>
    </row>
    <row r="3" spans="1:30" s="15" customFormat="1" ht="10.199999999999999" customHeight="1" thickTop="1" x14ac:dyDescent="0.45">
      <c r="A3" s="15" t="s">
        <v>181</v>
      </c>
      <c r="B3" s="15">
        <v>1</v>
      </c>
      <c r="C3" s="63"/>
      <c r="D3" s="64"/>
      <c r="E3" s="65" t="str">
        <f t="shared" ref="E3:E34" ca="1" si="0">IF(ISERROR(VLOOKUP($D3,INDIRECT($C3&amp;"選手データ貼り付け!A:Z"),MATCH("姓",INDIRECT($C3&amp;"選手データ貼り付け!1:1"),0),0)),"",VLOOKUP($D3,INDIRECT($C3&amp;"選手データ貼り付け!A:Z"),MATCH("姓",INDIRECT($C3&amp;"選手データ貼り付け!1:1"),0),0)&amp;"　"&amp;VLOOKUP($D3,INDIRECT($C3&amp;"選手データ貼り付け!A:Z"),MATCH("名",INDIRECT($C3&amp;"選手データ貼り付け!1:1"),0),0))</f>
        <v/>
      </c>
      <c r="F3" s="66" t="str">
        <f t="shared" ref="F3:F34" ca="1" si="1">IF(ISERROR(VLOOKUP($D3,INDIRECT($C3&amp;"選手データ貼り付け!A:Z"),MATCH(F$2,INDIRECT($C3&amp;"選手データ貼り付け!1:1"),0),0)),"",VLOOKUP($D3,INDIRECT($C3&amp;"選手データ貼り付け!A:Z"),MATCH(F$2,INDIRECT($C3&amp;"選手データ貼り付け!1:1"),0),0))</f>
        <v/>
      </c>
      <c r="G3" s="67"/>
      <c r="H3" s="68" t="str">
        <f>IF(G3="","",VLOOKUP(G3,競技csv!$F:$O,MATCH(H$2,競技csv!$1:$1,0)-MATCH("競技名",競技csv!$1:$1,0)+1,0))</f>
        <v/>
      </c>
      <c r="I3" s="68" t="str">
        <f>IF(G3="","",VLOOKUP(G3,競技csv!$F:$O,MATCH(I$2,競技csv!$1:$1,0)-MATCH("競技名",競技csv!$1:$1,0)+1,0))</f>
        <v/>
      </c>
      <c r="J3" s="69"/>
      <c r="K3" s="70"/>
      <c r="L3" s="71"/>
      <c r="M3" s="67"/>
      <c r="N3" s="68" t="str">
        <f>IF(M3="","",VLOOKUP(M3,競技csv!$F:$O,MATCH(N$2,競技csv!$1:$1,0)-MATCH("競技名",競技csv!$1:$1,0)+1,0))</f>
        <v/>
      </c>
      <c r="O3" s="68" t="str">
        <f>IF(M3="","",VLOOKUP(M3,競技csv!$F:$O,MATCH(O$2,競技csv!$1:$1,0)-MATCH("競技名",競技csv!$1:$1,0)+1,0))</f>
        <v/>
      </c>
      <c r="P3" s="69"/>
      <c r="Q3" s="70"/>
      <c r="R3" s="71"/>
      <c r="S3" s="72"/>
      <c r="T3" s="15" t="str">
        <f t="shared" ref="T3:T34" si="2">IF($S3="","",IF(VLOOKUP($C3&amp;$S3,$P$65:$S$70,MATCH(T$2,$P$64:$S$64,0),0)=0,"",VLOOKUP($C3&amp;$S3,$P$65:$S$70,MATCH(T$2,$P$64:$S$64,0),0)))</f>
        <v/>
      </c>
      <c r="U3" s="17" t="str">
        <f t="shared" ref="U3:V22" si="3">IF($S3="","",VLOOKUP($C3&amp;$S3,$P$65:$S$70,MATCH(U$2,$P$64:$S$64,0),0))</f>
        <v/>
      </c>
      <c r="V3" s="17" t="str">
        <f t="shared" si="3"/>
        <v/>
      </c>
      <c r="W3" s="15" t="str">
        <f>IF(S3="","",C3&amp;S3)</f>
        <v/>
      </c>
      <c r="X3" s="15">
        <f t="shared" ref="X3:X34" si="4">IF($W3=X$1,X2+1,X2)</f>
        <v>0</v>
      </c>
      <c r="Y3" s="15">
        <f t="shared" ref="Y3:AC3" si="5">IF($W3=Y$1,Y2+1,Y2)</f>
        <v>0</v>
      </c>
      <c r="Z3" s="15">
        <f t="shared" si="5"/>
        <v>0</v>
      </c>
      <c r="AA3" s="15">
        <f t="shared" si="5"/>
        <v>0</v>
      </c>
      <c r="AB3" s="15">
        <f t="shared" si="5"/>
        <v>0</v>
      </c>
      <c r="AC3" s="15">
        <f t="shared" si="5"/>
        <v>0</v>
      </c>
      <c r="AD3" s="15" t="str" cm="1">
        <f t="array" aca="1" ref="AD3" ca="1">IF(W3="","",INDIRECT(ADDRESS(ROW(),MATCH(W3,$1:$1,0))))</f>
        <v/>
      </c>
    </row>
    <row r="4" spans="1:30" s="15" customFormat="1" ht="10.199999999999999" customHeight="1" x14ac:dyDescent="0.45">
      <c r="A4" s="15" t="s">
        <v>182</v>
      </c>
      <c r="B4" s="15">
        <v>2</v>
      </c>
      <c r="C4" s="63"/>
      <c r="D4" s="73"/>
      <c r="E4" s="74" t="str">
        <f t="shared" ca="1" si="0"/>
        <v/>
      </c>
      <c r="F4" s="75" t="str">
        <f t="shared" ca="1" si="1"/>
        <v/>
      </c>
      <c r="G4" s="67"/>
      <c r="H4" s="76" t="str">
        <f>IF(G4="","",VLOOKUP(G4,競技csv!$F:$O,MATCH(H$2,競技csv!$1:$1,0)-MATCH("競技名",競技csv!$1:$1,0)+1,0))</f>
        <v/>
      </c>
      <c r="I4" s="76" t="str">
        <f>IF(G4="","",VLOOKUP(G4,競技csv!$F:$O,MATCH(I$2,競技csv!$1:$1,0)-MATCH("競技名",競技csv!$1:$1,0)+1,0))</f>
        <v/>
      </c>
      <c r="J4" s="77"/>
      <c r="K4" s="78"/>
      <c r="L4" s="79"/>
      <c r="M4" s="80"/>
      <c r="N4" s="76" t="str">
        <f>IF(M4="","",VLOOKUP(M4,競技csv!$F:$O,MATCH(N$2,競技csv!$1:$1,0)-MATCH("競技名",競技csv!$1:$1,0)+1,0))</f>
        <v/>
      </c>
      <c r="O4" s="76" t="str">
        <f>IF(M4="","",VLOOKUP(M4,競技csv!$F:$O,MATCH(O$2,競技csv!$1:$1,0)-MATCH("競技名",競技csv!$1:$1,0)+1,0))</f>
        <v/>
      </c>
      <c r="P4" s="77"/>
      <c r="Q4" s="78"/>
      <c r="R4" s="79"/>
      <c r="S4" s="72"/>
      <c r="T4" s="15" t="str">
        <f t="shared" si="2"/>
        <v/>
      </c>
      <c r="U4" s="17" t="str">
        <f t="shared" si="3"/>
        <v/>
      </c>
      <c r="V4" s="17" t="str">
        <f t="shared" si="3"/>
        <v/>
      </c>
      <c r="W4" s="15" t="str">
        <f>IF(S4="","",C4&amp;S4)</f>
        <v/>
      </c>
      <c r="X4" s="15">
        <f t="shared" si="4"/>
        <v>0</v>
      </c>
      <c r="Y4" s="15">
        <f t="shared" ref="Y4:Y62" si="6">IF($W4=Y$1,Y3+1,Y3)</f>
        <v>0</v>
      </c>
      <c r="Z4" s="15">
        <f t="shared" ref="Z4:Z62" si="7">IF($W4=Z$1,Z3+1,Z3)</f>
        <v>0</v>
      </c>
      <c r="AA4" s="15">
        <f t="shared" ref="AA4:AA62" si="8">IF($W4=AA$1,AA3+1,AA3)</f>
        <v>0</v>
      </c>
      <c r="AB4" s="15">
        <f t="shared" ref="AB4:AB62" si="9">IF($W4=AB$1,AB3+1,AB3)</f>
        <v>0</v>
      </c>
      <c r="AC4" s="15">
        <f t="shared" ref="AC4:AC62" si="10">IF($W4=AC$1,AC3+1,AC3)</f>
        <v>0</v>
      </c>
      <c r="AD4" s="15" t="str" cm="1">
        <f t="array" aca="1" ref="AD4" ca="1">IF(W4="","",INDIRECT(ADDRESS(ROW(),MATCH(W4,$1:$1,0))))</f>
        <v/>
      </c>
    </row>
    <row r="5" spans="1:30" s="15" customFormat="1" ht="10.199999999999999" customHeight="1" x14ac:dyDescent="0.45">
      <c r="A5" s="15" t="s">
        <v>184</v>
      </c>
      <c r="C5" s="63"/>
      <c r="D5" s="73"/>
      <c r="E5" s="74" t="str">
        <f t="shared" ca="1" si="0"/>
        <v/>
      </c>
      <c r="F5" s="75" t="str">
        <f t="shared" ca="1" si="1"/>
        <v/>
      </c>
      <c r="G5" s="67"/>
      <c r="H5" s="76" t="str">
        <f>IF(G5="","",VLOOKUP(G5,競技csv!$F:$O,MATCH(H$2,競技csv!$1:$1,0)-MATCH("競技名",競技csv!$1:$1,0)+1,0))</f>
        <v/>
      </c>
      <c r="I5" s="76" t="str">
        <f>IF(G5="","",VLOOKUP(G5,競技csv!$F:$O,MATCH(I$2,競技csv!$1:$1,0)-MATCH("競技名",競技csv!$1:$1,0)+1,0))</f>
        <v/>
      </c>
      <c r="J5" s="77"/>
      <c r="K5" s="78"/>
      <c r="L5" s="79"/>
      <c r="M5" s="80"/>
      <c r="N5" s="76" t="str">
        <f>IF(M5="","",VLOOKUP(M5,競技csv!$F:$O,MATCH(N$2,競技csv!$1:$1,0)-MATCH("競技名",競技csv!$1:$1,0)+1,0))</f>
        <v/>
      </c>
      <c r="O5" s="76" t="str">
        <f>IF(M5="","",VLOOKUP(M5,競技csv!$F:$O,MATCH(O$2,競技csv!$1:$1,0)-MATCH("競技名",競技csv!$1:$1,0)+1,0))</f>
        <v/>
      </c>
      <c r="P5" s="77"/>
      <c r="Q5" s="78"/>
      <c r="R5" s="79"/>
      <c r="S5" s="72"/>
      <c r="T5" s="15" t="str">
        <f t="shared" si="2"/>
        <v/>
      </c>
      <c r="U5" s="17" t="str">
        <f t="shared" si="3"/>
        <v/>
      </c>
      <c r="V5" s="17" t="str">
        <f t="shared" si="3"/>
        <v/>
      </c>
      <c r="W5" s="15" t="str">
        <f t="shared" ref="W5:W62" si="11">IF(S5="","",C5&amp;S5)</f>
        <v/>
      </c>
      <c r="X5" s="15">
        <f t="shared" si="4"/>
        <v>0</v>
      </c>
      <c r="Y5" s="15">
        <f t="shared" si="6"/>
        <v>0</v>
      </c>
      <c r="Z5" s="15">
        <f t="shared" si="7"/>
        <v>0</v>
      </c>
      <c r="AA5" s="15">
        <f t="shared" si="8"/>
        <v>0</v>
      </c>
      <c r="AB5" s="15">
        <f t="shared" si="9"/>
        <v>0</v>
      </c>
      <c r="AC5" s="15">
        <f t="shared" si="10"/>
        <v>0</v>
      </c>
      <c r="AD5" s="15" t="str" cm="1">
        <f t="array" aca="1" ref="AD5" ca="1">IF(W5="","",INDIRECT(ADDRESS(ROW(),MATCH(W5,$1:$1,0))))</f>
        <v/>
      </c>
    </row>
    <row r="6" spans="1:30" s="15" customFormat="1" ht="10.199999999999999" customHeight="1" x14ac:dyDescent="0.45">
      <c r="C6" s="63"/>
      <c r="D6" s="73"/>
      <c r="E6" s="74" t="str">
        <f t="shared" ca="1" si="0"/>
        <v/>
      </c>
      <c r="F6" s="75" t="str">
        <f t="shared" ca="1" si="1"/>
        <v/>
      </c>
      <c r="G6" s="67"/>
      <c r="H6" s="76" t="str">
        <f>IF(G6="","",VLOOKUP(G6,競技csv!$F:$O,MATCH(H$2,競技csv!$1:$1,0)-MATCH("競技名",競技csv!$1:$1,0)+1,0))</f>
        <v/>
      </c>
      <c r="I6" s="76" t="str">
        <f>IF(G6="","",VLOOKUP(G6,競技csv!$F:$O,MATCH(I$2,競技csv!$1:$1,0)-MATCH("競技名",競技csv!$1:$1,0)+1,0))</f>
        <v/>
      </c>
      <c r="J6" s="77"/>
      <c r="K6" s="78"/>
      <c r="L6" s="79"/>
      <c r="M6" s="80"/>
      <c r="N6" s="76" t="str">
        <f>IF(M6="","",VLOOKUP(M6,競技csv!$F:$O,MATCH(N$2,競技csv!$1:$1,0)-MATCH("競技名",競技csv!$1:$1,0)+1,0))</f>
        <v/>
      </c>
      <c r="O6" s="76" t="str">
        <f>IF(M6="","",VLOOKUP(M6,競技csv!$F:$O,MATCH(O$2,競技csv!$1:$1,0)-MATCH("競技名",競技csv!$1:$1,0)+1,0))</f>
        <v/>
      </c>
      <c r="P6" s="77"/>
      <c r="Q6" s="78"/>
      <c r="R6" s="79"/>
      <c r="S6" s="72"/>
      <c r="T6" s="15" t="str">
        <f t="shared" si="2"/>
        <v/>
      </c>
      <c r="U6" s="17" t="str">
        <f t="shared" si="3"/>
        <v/>
      </c>
      <c r="V6" s="17" t="str">
        <f t="shared" si="3"/>
        <v/>
      </c>
      <c r="W6" s="15" t="str">
        <f t="shared" si="11"/>
        <v/>
      </c>
      <c r="X6" s="15">
        <f t="shared" si="4"/>
        <v>0</v>
      </c>
      <c r="Y6" s="15">
        <f t="shared" si="6"/>
        <v>0</v>
      </c>
      <c r="Z6" s="15">
        <f t="shared" si="7"/>
        <v>0</v>
      </c>
      <c r="AA6" s="15">
        <f t="shared" si="8"/>
        <v>0</v>
      </c>
      <c r="AB6" s="15">
        <f t="shared" si="9"/>
        <v>0</v>
      </c>
      <c r="AC6" s="15">
        <f t="shared" si="10"/>
        <v>0</v>
      </c>
      <c r="AD6" s="15" t="str" cm="1">
        <f t="array" aca="1" ref="AD6" ca="1">IF(W6="","",INDIRECT(ADDRESS(ROW(),MATCH(W6,$1:$1,0))))</f>
        <v/>
      </c>
    </row>
    <row r="7" spans="1:30" s="15" customFormat="1" ht="10.199999999999999" customHeight="1" x14ac:dyDescent="0.45">
      <c r="A7" s="15" t="s">
        <v>185</v>
      </c>
      <c r="B7" s="15">
        <v>0</v>
      </c>
      <c r="C7" s="81"/>
      <c r="D7" s="73"/>
      <c r="E7" s="74" t="str">
        <f t="shared" ca="1" si="0"/>
        <v/>
      </c>
      <c r="F7" s="75" t="str">
        <f t="shared" ca="1" si="1"/>
        <v/>
      </c>
      <c r="G7" s="80"/>
      <c r="H7" s="76" t="str">
        <f>IF(G7="","",VLOOKUP(G7,競技csv!$F:$O,MATCH(H$2,競技csv!$1:$1,0)-MATCH("競技名",競技csv!$1:$1,0)+1,0))</f>
        <v/>
      </c>
      <c r="I7" s="76" t="str">
        <f>IF(G7="","",VLOOKUP(G7,競技csv!$F:$O,MATCH(I$2,競技csv!$1:$1,0)-MATCH("競技名",競技csv!$1:$1,0)+1,0))</f>
        <v/>
      </c>
      <c r="J7" s="77"/>
      <c r="K7" s="78"/>
      <c r="L7" s="79"/>
      <c r="M7" s="80"/>
      <c r="N7" s="76" t="str">
        <f>IF(M7="","",VLOOKUP(M7,競技csv!$F:$O,MATCH(N$2,競技csv!$1:$1,0)-MATCH("競技名",競技csv!$1:$1,0)+1,0))</f>
        <v/>
      </c>
      <c r="O7" s="76" t="str">
        <f>IF(M7="","",VLOOKUP(M7,競技csv!$F:$O,MATCH(O$2,競技csv!$1:$1,0)-MATCH("競技名",競技csv!$1:$1,0)+1,0))</f>
        <v/>
      </c>
      <c r="P7" s="77"/>
      <c r="Q7" s="78"/>
      <c r="R7" s="79"/>
      <c r="S7" s="82"/>
      <c r="T7" s="15" t="str">
        <f t="shared" si="2"/>
        <v/>
      </c>
      <c r="U7" s="17" t="str">
        <f t="shared" si="3"/>
        <v/>
      </c>
      <c r="V7" s="17" t="str">
        <f t="shared" si="3"/>
        <v/>
      </c>
      <c r="W7" s="15" t="str">
        <f t="shared" si="11"/>
        <v/>
      </c>
      <c r="X7" s="15">
        <f t="shared" si="4"/>
        <v>0</v>
      </c>
      <c r="Y7" s="15">
        <f t="shared" si="6"/>
        <v>0</v>
      </c>
      <c r="Z7" s="15">
        <f t="shared" si="7"/>
        <v>0</v>
      </c>
      <c r="AA7" s="15">
        <f t="shared" si="8"/>
        <v>0</v>
      </c>
      <c r="AB7" s="15">
        <f t="shared" si="9"/>
        <v>0</v>
      </c>
      <c r="AC7" s="15">
        <f t="shared" si="10"/>
        <v>0</v>
      </c>
      <c r="AD7" s="15" t="str" cm="1">
        <f t="array" aca="1" ref="AD7" ca="1">IF(W7="","",INDIRECT(ADDRESS(ROW(),MATCH(W7,$1:$1,0))))</f>
        <v/>
      </c>
    </row>
    <row r="8" spans="1:30" s="15" customFormat="1" ht="10.199999999999999" customHeight="1" x14ac:dyDescent="0.45">
      <c r="A8" s="15" t="s">
        <v>186</v>
      </c>
      <c r="B8" s="15">
        <v>100</v>
      </c>
      <c r="C8" s="81"/>
      <c r="D8" s="73"/>
      <c r="E8" s="74" t="str">
        <f t="shared" ca="1" si="0"/>
        <v/>
      </c>
      <c r="F8" s="75" t="str">
        <f t="shared" ca="1" si="1"/>
        <v/>
      </c>
      <c r="G8" s="80"/>
      <c r="H8" s="76" t="str">
        <f>IF(G8="","",VLOOKUP(G8,競技csv!$F:$O,MATCH(H$2,競技csv!$1:$1,0)-MATCH("競技名",競技csv!$1:$1,0)+1,0))</f>
        <v/>
      </c>
      <c r="I8" s="76" t="str">
        <f>IF(G8="","",VLOOKUP(G8,競技csv!$F:$O,MATCH(I$2,競技csv!$1:$1,0)-MATCH("競技名",競技csv!$1:$1,0)+1,0))</f>
        <v/>
      </c>
      <c r="J8" s="77"/>
      <c r="K8" s="78"/>
      <c r="L8" s="79"/>
      <c r="M8" s="80"/>
      <c r="N8" s="76" t="str">
        <f>IF(M8="","",VLOOKUP(M8,競技csv!$F:$O,MATCH(N$2,競技csv!$1:$1,0)-MATCH("競技名",競技csv!$1:$1,0)+1,0))</f>
        <v/>
      </c>
      <c r="O8" s="76" t="str">
        <f>IF(M8="","",VLOOKUP(M8,競技csv!$F:$O,MATCH(O$2,競技csv!$1:$1,0)-MATCH("競技名",競技csv!$1:$1,0)+1,0))</f>
        <v/>
      </c>
      <c r="P8" s="77"/>
      <c r="Q8" s="78"/>
      <c r="R8" s="79"/>
      <c r="S8" s="82"/>
      <c r="T8" s="15" t="str">
        <f t="shared" si="2"/>
        <v/>
      </c>
      <c r="U8" s="17" t="str">
        <f t="shared" si="3"/>
        <v/>
      </c>
      <c r="V8" s="17" t="str">
        <f t="shared" si="3"/>
        <v/>
      </c>
      <c r="W8" s="15" t="str">
        <f t="shared" si="11"/>
        <v/>
      </c>
      <c r="X8" s="15">
        <f t="shared" si="4"/>
        <v>0</v>
      </c>
      <c r="Y8" s="15">
        <f t="shared" si="6"/>
        <v>0</v>
      </c>
      <c r="Z8" s="15">
        <f t="shared" si="7"/>
        <v>0</v>
      </c>
      <c r="AA8" s="15">
        <f t="shared" si="8"/>
        <v>0</v>
      </c>
      <c r="AB8" s="15">
        <f t="shared" si="9"/>
        <v>0</v>
      </c>
      <c r="AC8" s="15">
        <f t="shared" si="10"/>
        <v>0</v>
      </c>
      <c r="AD8" s="15" t="str" cm="1">
        <f t="array" aca="1" ref="AD8" ca="1">IF(W8="","",INDIRECT(ADDRESS(ROW(),MATCH(W8,$1:$1,0))))</f>
        <v/>
      </c>
    </row>
    <row r="9" spans="1:30" s="15" customFormat="1" ht="10.199999999999999" customHeight="1" x14ac:dyDescent="0.45">
      <c r="A9" s="15" t="s">
        <v>187</v>
      </c>
      <c r="B9" s="15">
        <v>200</v>
      </c>
      <c r="C9" s="81"/>
      <c r="D9" s="73"/>
      <c r="E9" s="74" t="str">
        <f t="shared" ca="1" si="0"/>
        <v/>
      </c>
      <c r="F9" s="75" t="str">
        <f t="shared" ca="1" si="1"/>
        <v/>
      </c>
      <c r="G9" s="80"/>
      <c r="H9" s="76" t="str">
        <f>IF(G9="","",VLOOKUP(G9,競技csv!$F:$O,MATCH(H$2,競技csv!$1:$1,0)-MATCH("競技名",競技csv!$1:$1,0)+1,0))</f>
        <v/>
      </c>
      <c r="I9" s="76" t="str">
        <f>IF(G9="","",VLOOKUP(G9,競技csv!$F:$O,MATCH(I$2,競技csv!$1:$1,0)-MATCH("競技名",競技csv!$1:$1,0)+1,0))</f>
        <v/>
      </c>
      <c r="J9" s="77"/>
      <c r="K9" s="78"/>
      <c r="L9" s="79"/>
      <c r="M9" s="80"/>
      <c r="N9" s="76" t="str">
        <f>IF(M9="","",VLOOKUP(M9,競技csv!$F:$O,MATCH(N$2,競技csv!$1:$1,0)-MATCH("競技名",競技csv!$1:$1,0)+1,0))</f>
        <v/>
      </c>
      <c r="O9" s="76" t="str">
        <f>IF(M9="","",VLOOKUP(M9,競技csv!$F:$O,MATCH(O$2,競技csv!$1:$1,0)-MATCH("競技名",競技csv!$1:$1,0)+1,0))</f>
        <v/>
      </c>
      <c r="P9" s="77"/>
      <c r="Q9" s="78"/>
      <c r="R9" s="79"/>
      <c r="S9" s="82"/>
      <c r="T9" s="15" t="str">
        <f t="shared" si="2"/>
        <v/>
      </c>
      <c r="U9" s="17" t="str">
        <f t="shared" si="3"/>
        <v/>
      </c>
      <c r="V9" s="17" t="str">
        <f t="shared" si="3"/>
        <v/>
      </c>
      <c r="W9" s="15" t="str">
        <f t="shared" si="11"/>
        <v/>
      </c>
      <c r="X9" s="15">
        <f t="shared" si="4"/>
        <v>0</v>
      </c>
      <c r="Y9" s="15">
        <f t="shared" si="6"/>
        <v>0</v>
      </c>
      <c r="Z9" s="15">
        <f t="shared" si="7"/>
        <v>0</v>
      </c>
      <c r="AA9" s="15">
        <f t="shared" si="8"/>
        <v>0</v>
      </c>
      <c r="AB9" s="15">
        <f t="shared" si="9"/>
        <v>0</v>
      </c>
      <c r="AC9" s="15">
        <f t="shared" si="10"/>
        <v>0</v>
      </c>
      <c r="AD9" s="15" t="str" cm="1">
        <f t="array" aca="1" ref="AD9" ca="1">IF(W9="","",INDIRECT(ADDRESS(ROW(),MATCH(W9,$1:$1,0))))</f>
        <v/>
      </c>
    </row>
    <row r="10" spans="1:30" s="15" customFormat="1" ht="10.199999999999999" customHeight="1" x14ac:dyDescent="0.45">
      <c r="C10" s="81"/>
      <c r="D10" s="73"/>
      <c r="E10" s="74" t="str">
        <f t="shared" ca="1" si="0"/>
        <v/>
      </c>
      <c r="F10" s="75" t="str">
        <f t="shared" ca="1" si="1"/>
        <v/>
      </c>
      <c r="G10" s="80"/>
      <c r="H10" s="76" t="str">
        <f>IF(G10="","",VLOOKUP(G10,競技csv!$F:$O,MATCH(H$2,競技csv!$1:$1,0)-MATCH("競技名",競技csv!$1:$1,0)+1,0))</f>
        <v/>
      </c>
      <c r="I10" s="76" t="str">
        <f>IF(G10="","",VLOOKUP(G10,競技csv!$F:$O,MATCH(I$2,競技csv!$1:$1,0)-MATCH("競技名",競技csv!$1:$1,0)+1,0))</f>
        <v/>
      </c>
      <c r="J10" s="77"/>
      <c r="K10" s="78"/>
      <c r="L10" s="79"/>
      <c r="M10" s="80"/>
      <c r="N10" s="76" t="str">
        <f>IF(M10="","",VLOOKUP(M10,競技csv!$F:$O,MATCH(N$2,競技csv!$1:$1,0)-MATCH("競技名",競技csv!$1:$1,0)+1,0))</f>
        <v/>
      </c>
      <c r="O10" s="76" t="str">
        <f>IF(M10="","",VLOOKUP(M10,競技csv!$F:$O,MATCH(O$2,競技csv!$1:$1,0)-MATCH("競技名",競技csv!$1:$1,0)+1,0))</f>
        <v/>
      </c>
      <c r="P10" s="77"/>
      <c r="Q10" s="78"/>
      <c r="R10" s="79"/>
      <c r="S10" s="82"/>
      <c r="T10" s="15" t="str">
        <f t="shared" si="2"/>
        <v/>
      </c>
      <c r="U10" s="17" t="str">
        <f t="shared" si="3"/>
        <v/>
      </c>
      <c r="V10" s="17" t="str">
        <f t="shared" si="3"/>
        <v/>
      </c>
      <c r="W10" s="15" t="str">
        <f t="shared" si="11"/>
        <v/>
      </c>
      <c r="X10" s="15">
        <f t="shared" si="4"/>
        <v>0</v>
      </c>
      <c r="Y10" s="15">
        <f t="shared" si="6"/>
        <v>0</v>
      </c>
      <c r="Z10" s="15">
        <f t="shared" si="7"/>
        <v>0</v>
      </c>
      <c r="AA10" s="15">
        <f t="shared" si="8"/>
        <v>0</v>
      </c>
      <c r="AB10" s="15">
        <f t="shared" si="9"/>
        <v>0</v>
      </c>
      <c r="AC10" s="15">
        <f t="shared" si="10"/>
        <v>0</v>
      </c>
      <c r="AD10" s="15" t="str" cm="1">
        <f t="array" aca="1" ref="AD10" ca="1">IF(W10="","",INDIRECT(ADDRESS(ROW(),MATCH(W10,$1:$1,0))))</f>
        <v/>
      </c>
    </row>
    <row r="11" spans="1:30" s="15" customFormat="1" ht="10.199999999999999" customHeight="1" x14ac:dyDescent="0.45">
      <c r="C11" s="81"/>
      <c r="D11" s="73"/>
      <c r="E11" s="74" t="str">
        <f t="shared" ca="1" si="0"/>
        <v/>
      </c>
      <c r="F11" s="75" t="str">
        <f t="shared" ca="1" si="1"/>
        <v/>
      </c>
      <c r="G11" s="80"/>
      <c r="H11" s="76" t="str">
        <f>IF(G11="","",VLOOKUP(G11,競技csv!$F:$O,MATCH(H$2,競技csv!$1:$1,0)-MATCH("競技名",競技csv!$1:$1,0)+1,0))</f>
        <v/>
      </c>
      <c r="I11" s="76" t="str">
        <f>IF(G11="","",VLOOKUP(G11,競技csv!$F:$O,MATCH(I$2,競技csv!$1:$1,0)-MATCH("競技名",競技csv!$1:$1,0)+1,0))</f>
        <v/>
      </c>
      <c r="J11" s="77"/>
      <c r="K11" s="78"/>
      <c r="L11" s="79"/>
      <c r="M11" s="80"/>
      <c r="N11" s="76" t="str">
        <f>IF(M11="","",VLOOKUP(M11,競技csv!$F:$O,MATCH(N$2,競技csv!$1:$1,0)-MATCH("競技名",競技csv!$1:$1,0)+1,0))</f>
        <v/>
      </c>
      <c r="O11" s="76" t="str">
        <f>IF(M11="","",VLOOKUP(M11,競技csv!$F:$O,MATCH(O$2,競技csv!$1:$1,0)-MATCH("競技名",競技csv!$1:$1,0)+1,0))</f>
        <v/>
      </c>
      <c r="P11" s="77"/>
      <c r="Q11" s="78"/>
      <c r="R11" s="79"/>
      <c r="S11" s="82"/>
      <c r="T11" s="15" t="str">
        <f t="shared" si="2"/>
        <v/>
      </c>
      <c r="U11" s="17" t="str">
        <f t="shared" si="3"/>
        <v/>
      </c>
      <c r="V11" s="17" t="str">
        <f t="shared" si="3"/>
        <v/>
      </c>
      <c r="W11" s="15" t="str">
        <f t="shared" si="11"/>
        <v/>
      </c>
      <c r="X11" s="15">
        <f t="shared" si="4"/>
        <v>0</v>
      </c>
      <c r="Y11" s="15">
        <f t="shared" si="6"/>
        <v>0</v>
      </c>
      <c r="Z11" s="15">
        <f t="shared" si="7"/>
        <v>0</v>
      </c>
      <c r="AA11" s="15">
        <f t="shared" si="8"/>
        <v>0</v>
      </c>
      <c r="AB11" s="15">
        <f t="shared" si="9"/>
        <v>0</v>
      </c>
      <c r="AC11" s="15">
        <f t="shared" si="10"/>
        <v>0</v>
      </c>
      <c r="AD11" s="15" t="str" cm="1">
        <f t="array" aca="1" ref="AD11" ca="1">IF(W11="","",INDIRECT(ADDRESS(ROW(),MATCH(W11,$1:$1,0))))</f>
        <v/>
      </c>
    </row>
    <row r="12" spans="1:30" s="15" customFormat="1" ht="10.199999999999999" customHeight="1" x14ac:dyDescent="0.45">
      <c r="C12" s="81"/>
      <c r="D12" s="73"/>
      <c r="E12" s="74" t="str">
        <f t="shared" ca="1" si="0"/>
        <v/>
      </c>
      <c r="F12" s="75" t="str">
        <f t="shared" ca="1" si="1"/>
        <v/>
      </c>
      <c r="G12" s="80"/>
      <c r="H12" s="76" t="str">
        <f>IF(G12="","",VLOOKUP(G12,競技csv!$F:$O,MATCH(H$2,競技csv!$1:$1,0)-MATCH("競技名",競技csv!$1:$1,0)+1,0))</f>
        <v/>
      </c>
      <c r="I12" s="76" t="str">
        <f>IF(G12="","",VLOOKUP(G12,競技csv!$F:$O,MATCH(I$2,競技csv!$1:$1,0)-MATCH("競技名",競技csv!$1:$1,0)+1,0))</f>
        <v/>
      </c>
      <c r="J12" s="77"/>
      <c r="K12" s="78"/>
      <c r="L12" s="79"/>
      <c r="M12" s="80"/>
      <c r="N12" s="76" t="str">
        <f>IF(M12="","",VLOOKUP(M12,競技csv!$F:$O,MATCH(N$2,競技csv!$1:$1,0)-MATCH("競技名",競技csv!$1:$1,0)+1,0))</f>
        <v/>
      </c>
      <c r="O12" s="76" t="str">
        <f>IF(M12="","",VLOOKUP(M12,競技csv!$F:$O,MATCH(O$2,競技csv!$1:$1,0)-MATCH("競技名",競技csv!$1:$1,0)+1,0))</f>
        <v/>
      </c>
      <c r="P12" s="77"/>
      <c r="Q12" s="78"/>
      <c r="R12" s="79"/>
      <c r="S12" s="82"/>
      <c r="T12" s="15" t="str">
        <f t="shared" si="2"/>
        <v/>
      </c>
      <c r="U12" s="17" t="str">
        <f t="shared" si="3"/>
        <v/>
      </c>
      <c r="V12" s="17" t="str">
        <f t="shared" si="3"/>
        <v/>
      </c>
      <c r="W12" s="15" t="str">
        <f t="shared" si="11"/>
        <v/>
      </c>
      <c r="X12" s="15">
        <f t="shared" si="4"/>
        <v>0</v>
      </c>
      <c r="Y12" s="15">
        <f t="shared" si="6"/>
        <v>0</v>
      </c>
      <c r="Z12" s="15">
        <f t="shared" si="7"/>
        <v>0</v>
      </c>
      <c r="AA12" s="15">
        <f t="shared" si="8"/>
        <v>0</v>
      </c>
      <c r="AB12" s="15">
        <f t="shared" si="9"/>
        <v>0</v>
      </c>
      <c r="AC12" s="15">
        <f t="shared" si="10"/>
        <v>0</v>
      </c>
      <c r="AD12" s="15" t="str" cm="1">
        <f t="array" aca="1" ref="AD12" ca="1">IF(W12="","",INDIRECT(ADDRESS(ROW(),MATCH(W12,$1:$1,0))))</f>
        <v/>
      </c>
    </row>
    <row r="13" spans="1:30" s="15" customFormat="1" ht="10.199999999999999" customHeight="1" x14ac:dyDescent="0.45">
      <c r="C13" s="81"/>
      <c r="D13" s="73"/>
      <c r="E13" s="74" t="str">
        <f t="shared" ca="1" si="0"/>
        <v/>
      </c>
      <c r="F13" s="75" t="str">
        <f t="shared" ca="1" si="1"/>
        <v/>
      </c>
      <c r="G13" s="80"/>
      <c r="H13" s="76" t="str">
        <f>IF(G13="","",VLOOKUP(G13,競技csv!$F:$O,MATCH(H$2,競技csv!$1:$1,0)-MATCH("競技名",競技csv!$1:$1,0)+1,0))</f>
        <v/>
      </c>
      <c r="I13" s="76" t="str">
        <f>IF(G13="","",VLOOKUP(G13,競技csv!$F:$O,MATCH(I$2,競技csv!$1:$1,0)-MATCH("競技名",競技csv!$1:$1,0)+1,0))</f>
        <v/>
      </c>
      <c r="J13" s="77"/>
      <c r="K13" s="78"/>
      <c r="L13" s="79"/>
      <c r="M13" s="80"/>
      <c r="N13" s="76" t="str">
        <f>IF(M13="","",VLOOKUP(M13,競技csv!$F:$O,MATCH(N$2,競技csv!$1:$1,0)-MATCH("競技名",競技csv!$1:$1,0)+1,0))</f>
        <v/>
      </c>
      <c r="O13" s="76" t="str">
        <f>IF(M13="","",VLOOKUP(M13,競技csv!$F:$O,MATCH(O$2,競技csv!$1:$1,0)-MATCH("競技名",競技csv!$1:$1,0)+1,0))</f>
        <v/>
      </c>
      <c r="P13" s="77"/>
      <c r="Q13" s="78"/>
      <c r="R13" s="79"/>
      <c r="S13" s="82"/>
      <c r="T13" s="15" t="str">
        <f t="shared" si="2"/>
        <v/>
      </c>
      <c r="U13" s="17" t="str">
        <f t="shared" si="3"/>
        <v/>
      </c>
      <c r="V13" s="17" t="str">
        <f t="shared" si="3"/>
        <v/>
      </c>
      <c r="W13" s="15" t="str">
        <f t="shared" si="11"/>
        <v/>
      </c>
      <c r="X13" s="15">
        <f t="shared" si="4"/>
        <v>0</v>
      </c>
      <c r="Y13" s="15">
        <f t="shared" si="6"/>
        <v>0</v>
      </c>
      <c r="Z13" s="15">
        <f t="shared" si="7"/>
        <v>0</v>
      </c>
      <c r="AA13" s="15">
        <f t="shared" si="8"/>
        <v>0</v>
      </c>
      <c r="AB13" s="15">
        <f t="shared" si="9"/>
        <v>0</v>
      </c>
      <c r="AC13" s="15">
        <f t="shared" si="10"/>
        <v>0</v>
      </c>
      <c r="AD13" s="15" t="str" cm="1">
        <f t="array" aca="1" ref="AD13" ca="1">IF(W13="","",INDIRECT(ADDRESS(ROW(),MATCH(W13,$1:$1,0))))</f>
        <v/>
      </c>
    </row>
    <row r="14" spans="1:30" s="15" customFormat="1" ht="10.199999999999999" customHeight="1" x14ac:dyDescent="0.45">
      <c r="C14" s="81"/>
      <c r="D14" s="73"/>
      <c r="E14" s="74" t="str">
        <f t="shared" ca="1" si="0"/>
        <v/>
      </c>
      <c r="F14" s="75" t="str">
        <f t="shared" ca="1" si="1"/>
        <v/>
      </c>
      <c r="G14" s="80"/>
      <c r="H14" s="76" t="str">
        <f>IF(G14="","",VLOOKUP(G14,競技csv!$F:$O,MATCH(H$2,競技csv!$1:$1,0)-MATCH("競技名",競技csv!$1:$1,0)+1,0))</f>
        <v/>
      </c>
      <c r="I14" s="76" t="str">
        <f>IF(G14="","",VLOOKUP(G14,競技csv!$F:$O,MATCH(I$2,競技csv!$1:$1,0)-MATCH("競技名",競技csv!$1:$1,0)+1,0))</f>
        <v/>
      </c>
      <c r="J14" s="77"/>
      <c r="K14" s="78"/>
      <c r="L14" s="79"/>
      <c r="M14" s="80"/>
      <c r="N14" s="76" t="str">
        <f>IF(M14="","",VLOOKUP(M14,競技csv!$F:$O,MATCH(N$2,競技csv!$1:$1,0)-MATCH("競技名",競技csv!$1:$1,0)+1,0))</f>
        <v/>
      </c>
      <c r="O14" s="76" t="str">
        <f>IF(M14="","",VLOOKUP(M14,競技csv!$F:$O,MATCH(O$2,競技csv!$1:$1,0)-MATCH("競技名",競技csv!$1:$1,0)+1,0))</f>
        <v/>
      </c>
      <c r="P14" s="77"/>
      <c r="Q14" s="78"/>
      <c r="R14" s="79"/>
      <c r="S14" s="82"/>
      <c r="T14" s="15" t="str">
        <f t="shared" si="2"/>
        <v/>
      </c>
      <c r="U14" s="17" t="str">
        <f t="shared" si="3"/>
        <v/>
      </c>
      <c r="V14" s="17" t="str">
        <f t="shared" si="3"/>
        <v/>
      </c>
      <c r="W14" s="15" t="str">
        <f t="shared" si="11"/>
        <v/>
      </c>
      <c r="X14" s="15">
        <f t="shared" si="4"/>
        <v>0</v>
      </c>
      <c r="Y14" s="15">
        <f t="shared" si="6"/>
        <v>0</v>
      </c>
      <c r="Z14" s="15">
        <f t="shared" si="7"/>
        <v>0</v>
      </c>
      <c r="AA14" s="15">
        <f t="shared" si="8"/>
        <v>0</v>
      </c>
      <c r="AB14" s="15">
        <f t="shared" si="9"/>
        <v>0</v>
      </c>
      <c r="AC14" s="15">
        <f t="shared" si="10"/>
        <v>0</v>
      </c>
      <c r="AD14" s="15" t="str" cm="1">
        <f t="array" aca="1" ref="AD14" ca="1">IF(W14="","",INDIRECT(ADDRESS(ROW(),MATCH(W14,$1:$1,0))))</f>
        <v/>
      </c>
    </row>
    <row r="15" spans="1:30" s="15" customFormat="1" ht="10.199999999999999" customHeight="1" x14ac:dyDescent="0.45">
      <c r="C15" s="81"/>
      <c r="D15" s="73"/>
      <c r="E15" s="74" t="str">
        <f t="shared" ca="1" si="0"/>
        <v/>
      </c>
      <c r="F15" s="75" t="str">
        <f t="shared" ca="1" si="1"/>
        <v/>
      </c>
      <c r="G15" s="80"/>
      <c r="H15" s="76" t="str">
        <f>IF(G15="","",VLOOKUP(G15,競技csv!$F:$O,MATCH(H$2,競技csv!$1:$1,0)-MATCH("競技名",競技csv!$1:$1,0)+1,0))</f>
        <v/>
      </c>
      <c r="I15" s="76" t="str">
        <f>IF(G15="","",VLOOKUP(G15,競技csv!$F:$O,MATCH(I$2,競技csv!$1:$1,0)-MATCH("競技名",競技csv!$1:$1,0)+1,0))</f>
        <v/>
      </c>
      <c r="J15" s="77"/>
      <c r="K15" s="78"/>
      <c r="L15" s="79"/>
      <c r="M15" s="80"/>
      <c r="N15" s="76" t="str">
        <f>IF(M15="","",VLOOKUP(M15,競技csv!$F:$O,MATCH(N$2,競技csv!$1:$1,0)-MATCH("競技名",競技csv!$1:$1,0)+1,0))</f>
        <v/>
      </c>
      <c r="O15" s="76" t="str">
        <f>IF(M15="","",VLOOKUP(M15,競技csv!$F:$O,MATCH(O$2,競技csv!$1:$1,0)-MATCH("競技名",競技csv!$1:$1,0)+1,0))</f>
        <v/>
      </c>
      <c r="P15" s="77"/>
      <c r="Q15" s="78"/>
      <c r="R15" s="79"/>
      <c r="S15" s="82"/>
      <c r="T15" s="15" t="str">
        <f t="shared" si="2"/>
        <v/>
      </c>
      <c r="U15" s="17" t="str">
        <f t="shared" si="3"/>
        <v/>
      </c>
      <c r="V15" s="17" t="str">
        <f t="shared" si="3"/>
        <v/>
      </c>
      <c r="W15" s="15" t="str">
        <f t="shared" si="11"/>
        <v/>
      </c>
      <c r="X15" s="15">
        <f t="shared" si="4"/>
        <v>0</v>
      </c>
      <c r="Y15" s="15">
        <f t="shared" si="6"/>
        <v>0</v>
      </c>
      <c r="Z15" s="15">
        <f t="shared" si="7"/>
        <v>0</v>
      </c>
      <c r="AA15" s="15">
        <f t="shared" si="8"/>
        <v>0</v>
      </c>
      <c r="AB15" s="15">
        <f t="shared" si="9"/>
        <v>0</v>
      </c>
      <c r="AC15" s="15">
        <f t="shared" si="10"/>
        <v>0</v>
      </c>
      <c r="AD15" s="15" t="str" cm="1">
        <f t="array" aca="1" ref="AD15" ca="1">IF(W15="","",INDIRECT(ADDRESS(ROW(),MATCH(W15,$1:$1,0))))</f>
        <v/>
      </c>
    </row>
    <row r="16" spans="1:30" s="15" customFormat="1" ht="10.199999999999999" customHeight="1" x14ac:dyDescent="0.45">
      <c r="C16" s="81"/>
      <c r="D16" s="73"/>
      <c r="E16" s="74" t="str">
        <f t="shared" ca="1" si="0"/>
        <v/>
      </c>
      <c r="F16" s="75" t="str">
        <f t="shared" ca="1" si="1"/>
        <v/>
      </c>
      <c r="G16" s="80"/>
      <c r="H16" s="76" t="str">
        <f>IF(G16="","",VLOOKUP(G16,競技csv!$F:$O,MATCH(H$2,競技csv!$1:$1,0)-MATCH("競技名",競技csv!$1:$1,0)+1,0))</f>
        <v/>
      </c>
      <c r="I16" s="76" t="str">
        <f>IF(G16="","",VLOOKUP(G16,競技csv!$F:$O,MATCH(I$2,競技csv!$1:$1,0)-MATCH("競技名",競技csv!$1:$1,0)+1,0))</f>
        <v/>
      </c>
      <c r="J16" s="77"/>
      <c r="K16" s="78"/>
      <c r="L16" s="79"/>
      <c r="M16" s="80"/>
      <c r="N16" s="76" t="str">
        <f>IF(M16="","",VLOOKUP(M16,競技csv!$F:$O,MATCH(N$2,競技csv!$1:$1,0)-MATCH("競技名",競技csv!$1:$1,0)+1,0))</f>
        <v/>
      </c>
      <c r="O16" s="76" t="str">
        <f>IF(M16="","",VLOOKUP(M16,競技csv!$F:$O,MATCH(O$2,競技csv!$1:$1,0)-MATCH("競技名",競技csv!$1:$1,0)+1,0))</f>
        <v/>
      </c>
      <c r="P16" s="77"/>
      <c r="Q16" s="78"/>
      <c r="R16" s="79"/>
      <c r="S16" s="82"/>
      <c r="T16" s="15" t="str">
        <f t="shared" si="2"/>
        <v/>
      </c>
      <c r="U16" s="17" t="str">
        <f t="shared" si="3"/>
        <v/>
      </c>
      <c r="V16" s="17" t="str">
        <f t="shared" si="3"/>
        <v/>
      </c>
      <c r="W16" s="15" t="str">
        <f t="shared" si="11"/>
        <v/>
      </c>
      <c r="X16" s="15">
        <f t="shared" si="4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5">
        <f t="shared" si="9"/>
        <v>0</v>
      </c>
      <c r="AC16" s="15">
        <f t="shared" si="10"/>
        <v>0</v>
      </c>
      <c r="AD16" s="15" t="str" cm="1">
        <f t="array" aca="1" ref="AD16" ca="1">IF(W16="","",INDIRECT(ADDRESS(ROW(),MATCH(W16,$1:$1,0))))</f>
        <v/>
      </c>
    </row>
    <row r="17" spans="3:30" s="15" customFormat="1" ht="10.199999999999999" customHeight="1" x14ac:dyDescent="0.45">
      <c r="C17" s="81"/>
      <c r="D17" s="73"/>
      <c r="E17" s="74" t="str">
        <f t="shared" ca="1" si="0"/>
        <v/>
      </c>
      <c r="F17" s="75" t="str">
        <f t="shared" ca="1" si="1"/>
        <v/>
      </c>
      <c r="G17" s="80"/>
      <c r="H17" s="76" t="str">
        <f>IF(G17="","",VLOOKUP(G17,競技csv!$F:$O,MATCH(H$2,競技csv!$1:$1,0)-MATCH("競技名",競技csv!$1:$1,0)+1,0))</f>
        <v/>
      </c>
      <c r="I17" s="76" t="str">
        <f>IF(G17="","",VLOOKUP(G17,競技csv!$F:$O,MATCH(I$2,競技csv!$1:$1,0)-MATCH("競技名",競技csv!$1:$1,0)+1,0))</f>
        <v/>
      </c>
      <c r="J17" s="77"/>
      <c r="K17" s="78"/>
      <c r="L17" s="79"/>
      <c r="M17" s="80"/>
      <c r="N17" s="76" t="str">
        <f>IF(M17="","",VLOOKUP(M17,競技csv!$F:$O,MATCH(N$2,競技csv!$1:$1,0)-MATCH("競技名",競技csv!$1:$1,0)+1,0))</f>
        <v/>
      </c>
      <c r="O17" s="76" t="str">
        <f>IF(M17="","",VLOOKUP(M17,競技csv!$F:$O,MATCH(O$2,競技csv!$1:$1,0)-MATCH("競技名",競技csv!$1:$1,0)+1,0))</f>
        <v/>
      </c>
      <c r="P17" s="77"/>
      <c r="Q17" s="78"/>
      <c r="R17" s="79"/>
      <c r="S17" s="82"/>
      <c r="T17" s="15" t="str">
        <f t="shared" si="2"/>
        <v/>
      </c>
      <c r="U17" s="17" t="str">
        <f t="shared" si="3"/>
        <v/>
      </c>
      <c r="V17" s="17" t="str">
        <f t="shared" si="3"/>
        <v/>
      </c>
      <c r="W17" s="15" t="str">
        <f t="shared" si="11"/>
        <v/>
      </c>
      <c r="X17" s="15">
        <f t="shared" si="4"/>
        <v>0</v>
      </c>
      <c r="Y17" s="15">
        <f t="shared" si="6"/>
        <v>0</v>
      </c>
      <c r="Z17" s="15">
        <f t="shared" si="7"/>
        <v>0</v>
      </c>
      <c r="AA17" s="15">
        <f t="shared" si="8"/>
        <v>0</v>
      </c>
      <c r="AB17" s="15">
        <f t="shared" si="9"/>
        <v>0</v>
      </c>
      <c r="AC17" s="15">
        <f t="shared" si="10"/>
        <v>0</v>
      </c>
      <c r="AD17" s="15" t="str" cm="1">
        <f t="array" aca="1" ref="AD17" ca="1">IF(W17="","",INDIRECT(ADDRESS(ROW(),MATCH(W17,$1:$1,0))))</f>
        <v/>
      </c>
    </row>
    <row r="18" spans="3:30" s="15" customFormat="1" ht="10.199999999999999" customHeight="1" x14ac:dyDescent="0.45">
      <c r="C18" s="81"/>
      <c r="D18" s="73"/>
      <c r="E18" s="74" t="str">
        <f t="shared" ca="1" si="0"/>
        <v/>
      </c>
      <c r="F18" s="75" t="str">
        <f t="shared" ca="1" si="1"/>
        <v/>
      </c>
      <c r="G18" s="80"/>
      <c r="H18" s="76" t="str">
        <f>IF(G18="","",VLOOKUP(G18,競技csv!$F:$O,MATCH(H$2,競技csv!$1:$1,0)-MATCH("競技名",競技csv!$1:$1,0)+1,0))</f>
        <v/>
      </c>
      <c r="I18" s="76" t="str">
        <f>IF(G18="","",VLOOKUP(G18,競技csv!$F:$O,MATCH(I$2,競技csv!$1:$1,0)-MATCH("競技名",競技csv!$1:$1,0)+1,0))</f>
        <v/>
      </c>
      <c r="J18" s="77"/>
      <c r="K18" s="78"/>
      <c r="L18" s="79"/>
      <c r="M18" s="80"/>
      <c r="N18" s="76" t="str">
        <f>IF(M18="","",VLOOKUP(M18,競技csv!$F:$O,MATCH(N$2,競技csv!$1:$1,0)-MATCH("競技名",競技csv!$1:$1,0)+1,0))</f>
        <v/>
      </c>
      <c r="O18" s="76" t="str">
        <f>IF(M18="","",VLOOKUP(M18,競技csv!$F:$O,MATCH(O$2,競技csv!$1:$1,0)-MATCH("競技名",競技csv!$1:$1,0)+1,0))</f>
        <v/>
      </c>
      <c r="P18" s="77"/>
      <c r="Q18" s="78"/>
      <c r="R18" s="79"/>
      <c r="S18" s="82"/>
      <c r="T18" s="15" t="str">
        <f t="shared" si="2"/>
        <v/>
      </c>
      <c r="U18" s="17" t="str">
        <f t="shared" si="3"/>
        <v/>
      </c>
      <c r="V18" s="17" t="str">
        <f t="shared" si="3"/>
        <v/>
      </c>
      <c r="W18" s="15" t="str">
        <f t="shared" si="11"/>
        <v/>
      </c>
      <c r="X18" s="15">
        <f t="shared" si="4"/>
        <v>0</v>
      </c>
      <c r="Y18" s="15">
        <f t="shared" si="6"/>
        <v>0</v>
      </c>
      <c r="Z18" s="15">
        <f t="shared" si="7"/>
        <v>0</v>
      </c>
      <c r="AA18" s="15">
        <f t="shared" si="8"/>
        <v>0</v>
      </c>
      <c r="AB18" s="15">
        <f t="shared" si="9"/>
        <v>0</v>
      </c>
      <c r="AC18" s="15">
        <f t="shared" si="10"/>
        <v>0</v>
      </c>
      <c r="AD18" s="15" t="str" cm="1">
        <f t="array" aca="1" ref="AD18" ca="1">IF(W18="","",INDIRECT(ADDRESS(ROW(),MATCH(W18,$1:$1,0))))</f>
        <v/>
      </c>
    </row>
    <row r="19" spans="3:30" s="15" customFormat="1" ht="10.199999999999999" customHeight="1" x14ac:dyDescent="0.45">
      <c r="C19" s="81"/>
      <c r="D19" s="73"/>
      <c r="E19" s="74" t="str">
        <f t="shared" ca="1" si="0"/>
        <v/>
      </c>
      <c r="F19" s="75" t="str">
        <f t="shared" ca="1" si="1"/>
        <v/>
      </c>
      <c r="G19" s="80"/>
      <c r="H19" s="76" t="str">
        <f>IF(G19="","",VLOOKUP(G19,競技csv!$F:$O,MATCH(H$2,競技csv!$1:$1,0)-MATCH("競技名",競技csv!$1:$1,0)+1,0))</f>
        <v/>
      </c>
      <c r="I19" s="76" t="str">
        <f>IF(G19="","",VLOOKUP(G19,競技csv!$F:$O,MATCH(I$2,競技csv!$1:$1,0)-MATCH("競技名",競技csv!$1:$1,0)+1,0))</f>
        <v/>
      </c>
      <c r="J19" s="77"/>
      <c r="K19" s="78"/>
      <c r="L19" s="79"/>
      <c r="M19" s="80"/>
      <c r="N19" s="76" t="str">
        <f>IF(M19="","",VLOOKUP(M19,競技csv!$F:$O,MATCH(N$2,競技csv!$1:$1,0)-MATCH("競技名",競技csv!$1:$1,0)+1,0))</f>
        <v/>
      </c>
      <c r="O19" s="76" t="str">
        <f>IF(M19="","",VLOOKUP(M19,競技csv!$F:$O,MATCH(O$2,競技csv!$1:$1,0)-MATCH("競技名",競技csv!$1:$1,0)+1,0))</f>
        <v/>
      </c>
      <c r="P19" s="77"/>
      <c r="Q19" s="78"/>
      <c r="R19" s="79"/>
      <c r="S19" s="82"/>
      <c r="T19" s="15" t="str">
        <f t="shared" si="2"/>
        <v/>
      </c>
      <c r="U19" s="17" t="str">
        <f t="shared" si="3"/>
        <v/>
      </c>
      <c r="V19" s="17" t="str">
        <f t="shared" si="3"/>
        <v/>
      </c>
      <c r="W19" s="15" t="str">
        <f t="shared" ref="W19:W42" si="12">IF(S19="","",C19&amp;S19)</f>
        <v/>
      </c>
      <c r="X19" s="15">
        <f t="shared" si="4"/>
        <v>0</v>
      </c>
      <c r="Y19" s="15">
        <f t="shared" si="6"/>
        <v>0</v>
      </c>
      <c r="Z19" s="15">
        <f t="shared" si="7"/>
        <v>0</v>
      </c>
      <c r="AA19" s="15">
        <f t="shared" si="8"/>
        <v>0</v>
      </c>
      <c r="AB19" s="15">
        <f t="shared" si="9"/>
        <v>0</v>
      </c>
      <c r="AC19" s="15">
        <f t="shared" si="10"/>
        <v>0</v>
      </c>
      <c r="AD19" s="15" t="str" cm="1">
        <f t="array" aca="1" ref="AD19" ca="1">IF(W19="","",INDIRECT(ADDRESS(ROW(),MATCH(W19,$1:$1,0))))</f>
        <v/>
      </c>
    </row>
    <row r="20" spans="3:30" s="15" customFormat="1" ht="10.199999999999999" customHeight="1" x14ac:dyDescent="0.45">
      <c r="C20" s="81"/>
      <c r="D20" s="73"/>
      <c r="E20" s="74" t="str">
        <f t="shared" ca="1" si="0"/>
        <v/>
      </c>
      <c r="F20" s="75" t="str">
        <f t="shared" ca="1" si="1"/>
        <v/>
      </c>
      <c r="G20" s="80"/>
      <c r="H20" s="76" t="str">
        <f>IF(G20="","",VLOOKUP(G20,競技csv!$F:$O,MATCH(H$2,競技csv!$1:$1,0)-MATCH("競技名",競技csv!$1:$1,0)+1,0))</f>
        <v/>
      </c>
      <c r="I20" s="76" t="str">
        <f>IF(G20="","",VLOOKUP(G20,競技csv!$F:$O,MATCH(I$2,競技csv!$1:$1,0)-MATCH("競技名",競技csv!$1:$1,0)+1,0))</f>
        <v/>
      </c>
      <c r="J20" s="77"/>
      <c r="K20" s="78"/>
      <c r="L20" s="79"/>
      <c r="M20" s="80"/>
      <c r="N20" s="76" t="str">
        <f>IF(M20="","",VLOOKUP(M20,競技csv!$F:$O,MATCH(N$2,競技csv!$1:$1,0)-MATCH("競技名",競技csv!$1:$1,0)+1,0))</f>
        <v/>
      </c>
      <c r="O20" s="76" t="str">
        <f>IF(M20="","",VLOOKUP(M20,競技csv!$F:$O,MATCH(O$2,競技csv!$1:$1,0)-MATCH("競技名",競技csv!$1:$1,0)+1,0))</f>
        <v/>
      </c>
      <c r="P20" s="77"/>
      <c r="Q20" s="78"/>
      <c r="R20" s="79"/>
      <c r="S20" s="82"/>
      <c r="T20" s="15" t="str">
        <f t="shared" si="2"/>
        <v/>
      </c>
      <c r="U20" s="17" t="str">
        <f t="shared" si="3"/>
        <v/>
      </c>
      <c r="V20" s="17" t="str">
        <f t="shared" si="3"/>
        <v/>
      </c>
      <c r="W20" s="15" t="str">
        <f t="shared" si="12"/>
        <v/>
      </c>
      <c r="X20" s="15">
        <f t="shared" si="4"/>
        <v>0</v>
      </c>
      <c r="Y20" s="15">
        <f t="shared" si="6"/>
        <v>0</v>
      </c>
      <c r="Z20" s="15">
        <f t="shared" si="7"/>
        <v>0</v>
      </c>
      <c r="AA20" s="15">
        <f t="shared" si="8"/>
        <v>0</v>
      </c>
      <c r="AB20" s="15">
        <f t="shared" si="9"/>
        <v>0</v>
      </c>
      <c r="AC20" s="15">
        <f t="shared" si="10"/>
        <v>0</v>
      </c>
      <c r="AD20" s="15" t="str" cm="1">
        <f t="array" aca="1" ref="AD20" ca="1">IF(W20="","",INDIRECT(ADDRESS(ROW(),MATCH(W20,$1:$1,0))))</f>
        <v/>
      </c>
    </row>
    <row r="21" spans="3:30" s="15" customFormat="1" ht="10.199999999999999" customHeight="1" x14ac:dyDescent="0.45">
      <c r="C21" s="81"/>
      <c r="D21" s="73"/>
      <c r="E21" s="74" t="str">
        <f t="shared" ca="1" si="0"/>
        <v/>
      </c>
      <c r="F21" s="75" t="str">
        <f t="shared" ca="1" si="1"/>
        <v/>
      </c>
      <c r="G21" s="80"/>
      <c r="H21" s="76" t="str">
        <f>IF(G21="","",VLOOKUP(G21,競技csv!$F:$O,MATCH(H$2,競技csv!$1:$1,0)-MATCH("競技名",競技csv!$1:$1,0)+1,0))</f>
        <v/>
      </c>
      <c r="I21" s="76" t="str">
        <f>IF(G21="","",VLOOKUP(G21,競技csv!$F:$O,MATCH(I$2,競技csv!$1:$1,0)-MATCH("競技名",競技csv!$1:$1,0)+1,0))</f>
        <v/>
      </c>
      <c r="J21" s="77"/>
      <c r="K21" s="78"/>
      <c r="L21" s="79"/>
      <c r="M21" s="80"/>
      <c r="N21" s="76" t="str">
        <f>IF(M21="","",VLOOKUP(M21,競技csv!$F:$O,MATCH(N$2,競技csv!$1:$1,0)-MATCH("競技名",競技csv!$1:$1,0)+1,0))</f>
        <v/>
      </c>
      <c r="O21" s="76" t="str">
        <f>IF(M21="","",VLOOKUP(M21,競技csv!$F:$O,MATCH(O$2,競技csv!$1:$1,0)-MATCH("競技名",競技csv!$1:$1,0)+1,0))</f>
        <v/>
      </c>
      <c r="P21" s="77"/>
      <c r="Q21" s="78"/>
      <c r="R21" s="79"/>
      <c r="S21" s="82"/>
      <c r="T21" s="15" t="str">
        <f t="shared" si="2"/>
        <v/>
      </c>
      <c r="U21" s="17" t="str">
        <f t="shared" si="3"/>
        <v/>
      </c>
      <c r="V21" s="17" t="str">
        <f t="shared" si="3"/>
        <v/>
      </c>
      <c r="W21" s="15" t="str">
        <f t="shared" si="12"/>
        <v/>
      </c>
      <c r="X21" s="15">
        <f t="shared" si="4"/>
        <v>0</v>
      </c>
      <c r="Y21" s="15">
        <f t="shared" si="6"/>
        <v>0</v>
      </c>
      <c r="Z21" s="15">
        <f t="shared" si="7"/>
        <v>0</v>
      </c>
      <c r="AA21" s="15">
        <f t="shared" si="8"/>
        <v>0</v>
      </c>
      <c r="AB21" s="15">
        <f t="shared" si="9"/>
        <v>0</v>
      </c>
      <c r="AC21" s="15">
        <f t="shared" si="10"/>
        <v>0</v>
      </c>
      <c r="AD21" s="15" t="str" cm="1">
        <f t="array" aca="1" ref="AD21" ca="1">IF(W21="","",INDIRECT(ADDRESS(ROW(),MATCH(W21,$1:$1,0))))</f>
        <v/>
      </c>
    </row>
    <row r="22" spans="3:30" s="15" customFormat="1" ht="10.199999999999999" customHeight="1" x14ac:dyDescent="0.45">
      <c r="C22" s="81"/>
      <c r="D22" s="73"/>
      <c r="E22" s="74" t="str">
        <f t="shared" ca="1" si="0"/>
        <v/>
      </c>
      <c r="F22" s="75" t="str">
        <f t="shared" ca="1" si="1"/>
        <v/>
      </c>
      <c r="G22" s="80"/>
      <c r="H22" s="76" t="str">
        <f>IF(G22="","",VLOOKUP(G22,競技csv!$F:$O,MATCH(H$2,競技csv!$1:$1,0)-MATCH("競技名",競技csv!$1:$1,0)+1,0))</f>
        <v/>
      </c>
      <c r="I22" s="76" t="str">
        <f>IF(G22="","",VLOOKUP(G22,競技csv!$F:$O,MATCH(I$2,競技csv!$1:$1,0)-MATCH("競技名",競技csv!$1:$1,0)+1,0))</f>
        <v/>
      </c>
      <c r="J22" s="77"/>
      <c r="K22" s="78"/>
      <c r="L22" s="79"/>
      <c r="M22" s="80"/>
      <c r="N22" s="76" t="str">
        <f>IF(M22="","",VLOOKUP(M22,競技csv!$F:$O,MATCH(N$2,競技csv!$1:$1,0)-MATCH("競技名",競技csv!$1:$1,0)+1,0))</f>
        <v/>
      </c>
      <c r="O22" s="76" t="str">
        <f>IF(M22="","",VLOOKUP(M22,競技csv!$F:$O,MATCH(O$2,競技csv!$1:$1,0)-MATCH("競技名",競技csv!$1:$1,0)+1,0))</f>
        <v/>
      </c>
      <c r="P22" s="77"/>
      <c r="Q22" s="78"/>
      <c r="R22" s="79"/>
      <c r="S22" s="82"/>
      <c r="T22" s="15" t="str">
        <f t="shared" si="2"/>
        <v/>
      </c>
      <c r="U22" s="17" t="str">
        <f t="shared" si="3"/>
        <v/>
      </c>
      <c r="V22" s="17" t="str">
        <f t="shared" si="3"/>
        <v/>
      </c>
      <c r="W22" s="15" t="str">
        <f t="shared" si="12"/>
        <v/>
      </c>
      <c r="X22" s="15">
        <f t="shared" si="4"/>
        <v>0</v>
      </c>
      <c r="Y22" s="15">
        <f t="shared" si="6"/>
        <v>0</v>
      </c>
      <c r="Z22" s="15">
        <f t="shared" si="7"/>
        <v>0</v>
      </c>
      <c r="AA22" s="15">
        <f t="shared" si="8"/>
        <v>0</v>
      </c>
      <c r="AB22" s="15">
        <f t="shared" si="9"/>
        <v>0</v>
      </c>
      <c r="AC22" s="15">
        <f t="shared" si="10"/>
        <v>0</v>
      </c>
      <c r="AD22" s="15" t="str" cm="1">
        <f t="array" aca="1" ref="AD22" ca="1">IF(W22="","",INDIRECT(ADDRESS(ROW(),MATCH(W22,$1:$1,0))))</f>
        <v/>
      </c>
    </row>
    <row r="23" spans="3:30" s="15" customFormat="1" ht="10.199999999999999" customHeight="1" x14ac:dyDescent="0.45">
      <c r="C23" s="81"/>
      <c r="D23" s="73"/>
      <c r="E23" s="74" t="str">
        <f t="shared" ca="1" si="0"/>
        <v/>
      </c>
      <c r="F23" s="75" t="str">
        <f t="shared" ca="1" si="1"/>
        <v/>
      </c>
      <c r="G23" s="80"/>
      <c r="H23" s="76" t="str">
        <f>IF(G23="","",VLOOKUP(G23,競技csv!$F:$O,MATCH(H$2,競技csv!$1:$1,0)-MATCH("競技名",競技csv!$1:$1,0)+1,0))</f>
        <v/>
      </c>
      <c r="I23" s="76" t="str">
        <f>IF(G23="","",VLOOKUP(G23,競技csv!$F:$O,MATCH(I$2,競技csv!$1:$1,0)-MATCH("競技名",競技csv!$1:$1,0)+1,0))</f>
        <v/>
      </c>
      <c r="J23" s="77"/>
      <c r="K23" s="78"/>
      <c r="L23" s="79"/>
      <c r="M23" s="80"/>
      <c r="N23" s="76" t="str">
        <f>IF(M23="","",VLOOKUP(M23,競技csv!$F:$O,MATCH(N$2,競技csv!$1:$1,0)-MATCH("競技名",競技csv!$1:$1,0)+1,0))</f>
        <v/>
      </c>
      <c r="O23" s="76" t="str">
        <f>IF(M23="","",VLOOKUP(M23,競技csv!$F:$O,MATCH(O$2,競技csv!$1:$1,0)-MATCH("競技名",競技csv!$1:$1,0)+1,0))</f>
        <v/>
      </c>
      <c r="P23" s="77"/>
      <c r="Q23" s="78"/>
      <c r="R23" s="79"/>
      <c r="S23" s="82"/>
      <c r="T23" s="15" t="str">
        <f t="shared" si="2"/>
        <v/>
      </c>
      <c r="U23" s="17" t="str">
        <f t="shared" ref="U23:V42" si="13">IF($S23="","",VLOOKUP($C23&amp;$S23,$P$65:$S$70,MATCH(U$2,$P$64:$S$64,0),0))</f>
        <v/>
      </c>
      <c r="V23" s="17" t="str">
        <f t="shared" si="13"/>
        <v/>
      </c>
      <c r="W23" s="15" t="str">
        <f t="shared" si="12"/>
        <v/>
      </c>
      <c r="X23" s="15">
        <f t="shared" si="4"/>
        <v>0</v>
      </c>
      <c r="Y23" s="15">
        <f t="shared" si="6"/>
        <v>0</v>
      </c>
      <c r="Z23" s="15">
        <f t="shared" si="7"/>
        <v>0</v>
      </c>
      <c r="AA23" s="15">
        <f t="shared" si="8"/>
        <v>0</v>
      </c>
      <c r="AB23" s="15">
        <f t="shared" si="9"/>
        <v>0</v>
      </c>
      <c r="AC23" s="15">
        <f t="shared" si="10"/>
        <v>0</v>
      </c>
      <c r="AD23" s="15" t="str" cm="1">
        <f t="array" aca="1" ref="AD23" ca="1">IF(W23="","",INDIRECT(ADDRESS(ROW(),MATCH(W23,$1:$1,0))))</f>
        <v/>
      </c>
    </row>
    <row r="24" spans="3:30" s="15" customFormat="1" ht="10.199999999999999" customHeight="1" x14ac:dyDescent="0.45">
      <c r="C24" s="81"/>
      <c r="D24" s="73"/>
      <c r="E24" s="74" t="str">
        <f t="shared" ca="1" si="0"/>
        <v/>
      </c>
      <c r="F24" s="75" t="str">
        <f t="shared" ca="1" si="1"/>
        <v/>
      </c>
      <c r="G24" s="80"/>
      <c r="H24" s="76" t="str">
        <f>IF(G24="","",VLOOKUP(G24,競技csv!$F:$O,MATCH(H$2,競技csv!$1:$1,0)-MATCH("競技名",競技csv!$1:$1,0)+1,0))</f>
        <v/>
      </c>
      <c r="I24" s="76" t="str">
        <f>IF(G24="","",VLOOKUP(G24,競技csv!$F:$O,MATCH(I$2,競技csv!$1:$1,0)-MATCH("競技名",競技csv!$1:$1,0)+1,0))</f>
        <v/>
      </c>
      <c r="J24" s="77"/>
      <c r="K24" s="78"/>
      <c r="L24" s="79"/>
      <c r="M24" s="80"/>
      <c r="N24" s="76" t="str">
        <f>IF(M24="","",VLOOKUP(M24,競技csv!$F:$O,MATCH(N$2,競技csv!$1:$1,0)-MATCH("競技名",競技csv!$1:$1,0)+1,0))</f>
        <v/>
      </c>
      <c r="O24" s="76" t="str">
        <f>IF(M24="","",VLOOKUP(M24,競技csv!$F:$O,MATCH(O$2,競技csv!$1:$1,0)-MATCH("競技名",競技csv!$1:$1,0)+1,0))</f>
        <v/>
      </c>
      <c r="P24" s="77"/>
      <c r="Q24" s="78"/>
      <c r="R24" s="79"/>
      <c r="S24" s="82"/>
      <c r="T24" s="15" t="str">
        <f t="shared" si="2"/>
        <v/>
      </c>
      <c r="U24" s="17" t="str">
        <f t="shared" si="13"/>
        <v/>
      </c>
      <c r="V24" s="17" t="str">
        <f t="shared" si="13"/>
        <v/>
      </c>
      <c r="W24" s="15" t="str">
        <f t="shared" si="12"/>
        <v/>
      </c>
      <c r="X24" s="15">
        <f t="shared" si="4"/>
        <v>0</v>
      </c>
      <c r="Y24" s="15">
        <f t="shared" si="6"/>
        <v>0</v>
      </c>
      <c r="Z24" s="15">
        <f t="shared" si="7"/>
        <v>0</v>
      </c>
      <c r="AA24" s="15">
        <f t="shared" si="8"/>
        <v>0</v>
      </c>
      <c r="AB24" s="15">
        <f t="shared" si="9"/>
        <v>0</v>
      </c>
      <c r="AC24" s="15">
        <f t="shared" si="10"/>
        <v>0</v>
      </c>
      <c r="AD24" s="15" t="str" cm="1">
        <f t="array" aca="1" ref="AD24" ca="1">IF(W24="","",INDIRECT(ADDRESS(ROW(),MATCH(W24,$1:$1,0))))</f>
        <v/>
      </c>
    </row>
    <row r="25" spans="3:30" s="15" customFormat="1" ht="10.199999999999999" customHeight="1" x14ac:dyDescent="0.45">
      <c r="C25" s="81"/>
      <c r="D25" s="73"/>
      <c r="E25" s="74" t="str">
        <f t="shared" ca="1" si="0"/>
        <v/>
      </c>
      <c r="F25" s="75" t="str">
        <f t="shared" ca="1" si="1"/>
        <v/>
      </c>
      <c r="G25" s="80"/>
      <c r="H25" s="76" t="str">
        <f>IF(G25="","",VLOOKUP(G25,競技csv!$F:$O,MATCH(H$2,競技csv!$1:$1,0)-MATCH("競技名",競技csv!$1:$1,0)+1,0))</f>
        <v/>
      </c>
      <c r="I25" s="76" t="str">
        <f>IF(G25="","",VLOOKUP(G25,競技csv!$F:$O,MATCH(I$2,競技csv!$1:$1,0)-MATCH("競技名",競技csv!$1:$1,0)+1,0))</f>
        <v/>
      </c>
      <c r="J25" s="77"/>
      <c r="K25" s="78"/>
      <c r="L25" s="79"/>
      <c r="M25" s="80"/>
      <c r="N25" s="76" t="str">
        <f>IF(M25="","",VLOOKUP(M25,競技csv!$F:$O,MATCH(N$2,競技csv!$1:$1,0)-MATCH("競技名",競技csv!$1:$1,0)+1,0))</f>
        <v/>
      </c>
      <c r="O25" s="76" t="str">
        <f>IF(M25="","",VLOOKUP(M25,競技csv!$F:$O,MATCH(O$2,競技csv!$1:$1,0)-MATCH("競技名",競技csv!$1:$1,0)+1,0))</f>
        <v/>
      </c>
      <c r="P25" s="77"/>
      <c r="Q25" s="78"/>
      <c r="R25" s="79"/>
      <c r="S25" s="82"/>
      <c r="T25" s="15" t="str">
        <f t="shared" si="2"/>
        <v/>
      </c>
      <c r="U25" s="17" t="str">
        <f t="shared" si="13"/>
        <v/>
      </c>
      <c r="V25" s="17" t="str">
        <f t="shared" si="13"/>
        <v/>
      </c>
      <c r="W25" s="15" t="str">
        <f t="shared" si="12"/>
        <v/>
      </c>
      <c r="X25" s="15">
        <f t="shared" si="4"/>
        <v>0</v>
      </c>
      <c r="Y25" s="15">
        <f t="shared" si="6"/>
        <v>0</v>
      </c>
      <c r="Z25" s="15">
        <f t="shared" si="7"/>
        <v>0</v>
      </c>
      <c r="AA25" s="15">
        <f t="shared" si="8"/>
        <v>0</v>
      </c>
      <c r="AB25" s="15">
        <f t="shared" si="9"/>
        <v>0</v>
      </c>
      <c r="AC25" s="15">
        <f t="shared" si="10"/>
        <v>0</v>
      </c>
      <c r="AD25" s="15" t="str" cm="1">
        <f t="array" aca="1" ref="AD25" ca="1">IF(W25="","",INDIRECT(ADDRESS(ROW(),MATCH(W25,$1:$1,0))))</f>
        <v/>
      </c>
    </row>
    <row r="26" spans="3:30" s="15" customFormat="1" ht="10.199999999999999" customHeight="1" x14ac:dyDescent="0.45">
      <c r="C26" s="81"/>
      <c r="D26" s="73"/>
      <c r="E26" s="74" t="str">
        <f t="shared" ca="1" si="0"/>
        <v/>
      </c>
      <c r="F26" s="75" t="str">
        <f t="shared" ca="1" si="1"/>
        <v/>
      </c>
      <c r="G26" s="80"/>
      <c r="H26" s="76" t="str">
        <f>IF(G26="","",VLOOKUP(G26,競技csv!$F:$O,MATCH(H$2,競技csv!$1:$1,0)-MATCH("競技名",競技csv!$1:$1,0)+1,0))</f>
        <v/>
      </c>
      <c r="I26" s="76" t="str">
        <f>IF(G26="","",VLOOKUP(G26,競技csv!$F:$O,MATCH(I$2,競技csv!$1:$1,0)-MATCH("競技名",競技csv!$1:$1,0)+1,0))</f>
        <v/>
      </c>
      <c r="J26" s="77"/>
      <c r="K26" s="78"/>
      <c r="L26" s="79"/>
      <c r="M26" s="80"/>
      <c r="N26" s="76" t="str">
        <f>IF(M26="","",VLOOKUP(M26,競技csv!$F:$O,MATCH(N$2,競技csv!$1:$1,0)-MATCH("競技名",競技csv!$1:$1,0)+1,0))</f>
        <v/>
      </c>
      <c r="O26" s="76" t="str">
        <f>IF(M26="","",VLOOKUP(M26,競技csv!$F:$O,MATCH(O$2,競技csv!$1:$1,0)-MATCH("競技名",競技csv!$1:$1,0)+1,0))</f>
        <v/>
      </c>
      <c r="P26" s="77"/>
      <c r="Q26" s="78"/>
      <c r="R26" s="79"/>
      <c r="S26" s="82"/>
      <c r="T26" s="15" t="str">
        <f t="shared" si="2"/>
        <v/>
      </c>
      <c r="U26" s="17" t="str">
        <f t="shared" si="13"/>
        <v/>
      </c>
      <c r="V26" s="17" t="str">
        <f t="shared" si="13"/>
        <v/>
      </c>
      <c r="W26" s="15" t="str">
        <f t="shared" ref="W26" si="14">IF(S26="","",C26&amp;S26)</f>
        <v/>
      </c>
      <c r="X26" s="15">
        <f t="shared" si="4"/>
        <v>0</v>
      </c>
      <c r="Y26" s="15">
        <f t="shared" si="6"/>
        <v>0</v>
      </c>
      <c r="Z26" s="15">
        <f t="shared" si="7"/>
        <v>0</v>
      </c>
      <c r="AA26" s="15">
        <f t="shared" si="8"/>
        <v>0</v>
      </c>
      <c r="AB26" s="15">
        <f t="shared" si="9"/>
        <v>0</v>
      </c>
      <c r="AC26" s="15">
        <f t="shared" si="10"/>
        <v>0</v>
      </c>
      <c r="AD26" s="15" t="str" cm="1">
        <f t="array" aca="1" ref="AD26" ca="1">IF(W26="","",INDIRECT(ADDRESS(ROW(),MATCH(W26,$1:$1,0))))</f>
        <v/>
      </c>
    </row>
    <row r="27" spans="3:30" s="15" customFormat="1" ht="10.199999999999999" customHeight="1" x14ac:dyDescent="0.45">
      <c r="C27" s="81"/>
      <c r="D27" s="73"/>
      <c r="E27" s="74" t="str">
        <f t="shared" ca="1" si="0"/>
        <v/>
      </c>
      <c r="F27" s="75" t="str">
        <f t="shared" ca="1" si="1"/>
        <v/>
      </c>
      <c r="G27" s="80"/>
      <c r="H27" s="76" t="str">
        <f>IF(G27="","",VLOOKUP(G27,競技csv!$F:$O,MATCH(H$2,競技csv!$1:$1,0)-MATCH("競技名",競技csv!$1:$1,0)+1,0))</f>
        <v/>
      </c>
      <c r="I27" s="76" t="str">
        <f>IF(G27="","",VLOOKUP(G27,競技csv!$F:$O,MATCH(I$2,競技csv!$1:$1,0)-MATCH("競技名",競技csv!$1:$1,0)+1,0))</f>
        <v/>
      </c>
      <c r="J27" s="77"/>
      <c r="K27" s="78"/>
      <c r="L27" s="79"/>
      <c r="M27" s="80"/>
      <c r="N27" s="76" t="str">
        <f>IF(M27="","",VLOOKUP(M27,競技csv!$F:$O,MATCH(N$2,競技csv!$1:$1,0)-MATCH("競技名",競技csv!$1:$1,0)+1,0))</f>
        <v/>
      </c>
      <c r="O27" s="76" t="str">
        <f>IF(M27="","",VLOOKUP(M27,競技csv!$F:$O,MATCH(O$2,競技csv!$1:$1,0)-MATCH("競技名",競技csv!$1:$1,0)+1,0))</f>
        <v/>
      </c>
      <c r="P27" s="77"/>
      <c r="Q27" s="78"/>
      <c r="R27" s="79"/>
      <c r="S27" s="82"/>
      <c r="T27" s="15" t="str">
        <f t="shared" si="2"/>
        <v/>
      </c>
      <c r="U27" s="17" t="str">
        <f t="shared" si="13"/>
        <v/>
      </c>
      <c r="V27" s="17" t="str">
        <f t="shared" si="13"/>
        <v/>
      </c>
      <c r="W27" s="15" t="str">
        <f t="shared" si="12"/>
        <v/>
      </c>
      <c r="X27" s="15">
        <f t="shared" si="4"/>
        <v>0</v>
      </c>
      <c r="Y27" s="15">
        <f t="shared" si="6"/>
        <v>0</v>
      </c>
      <c r="Z27" s="15">
        <f t="shared" si="7"/>
        <v>0</v>
      </c>
      <c r="AA27" s="15">
        <f t="shared" si="8"/>
        <v>0</v>
      </c>
      <c r="AB27" s="15">
        <f t="shared" si="9"/>
        <v>0</v>
      </c>
      <c r="AC27" s="15">
        <f t="shared" si="10"/>
        <v>0</v>
      </c>
      <c r="AD27" s="15" t="str" cm="1">
        <f t="array" aca="1" ref="AD27" ca="1">IF(W27="","",INDIRECT(ADDRESS(ROW(),MATCH(W27,$1:$1,0))))</f>
        <v/>
      </c>
    </row>
    <row r="28" spans="3:30" s="15" customFormat="1" ht="10.199999999999999" customHeight="1" x14ac:dyDescent="0.45">
      <c r="C28" s="81"/>
      <c r="D28" s="73"/>
      <c r="E28" s="74" t="str">
        <f t="shared" ca="1" si="0"/>
        <v/>
      </c>
      <c r="F28" s="75" t="str">
        <f t="shared" ca="1" si="1"/>
        <v/>
      </c>
      <c r="G28" s="80"/>
      <c r="H28" s="76" t="str">
        <f>IF(G28="","",VLOOKUP(G28,競技csv!$F:$O,MATCH(H$2,競技csv!$1:$1,0)-MATCH("競技名",競技csv!$1:$1,0)+1,0))</f>
        <v/>
      </c>
      <c r="I28" s="76" t="str">
        <f>IF(G28="","",VLOOKUP(G28,競技csv!$F:$O,MATCH(I$2,競技csv!$1:$1,0)-MATCH("競技名",競技csv!$1:$1,0)+1,0))</f>
        <v/>
      </c>
      <c r="J28" s="77"/>
      <c r="K28" s="78"/>
      <c r="L28" s="79"/>
      <c r="M28" s="80"/>
      <c r="N28" s="76" t="str">
        <f>IF(M28="","",VLOOKUP(M28,競技csv!$F:$O,MATCH(N$2,競技csv!$1:$1,0)-MATCH("競技名",競技csv!$1:$1,0)+1,0))</f>
        <v/>
      </c>
      <c r="O28" s="76" t="str">
        <f>IF(M28="","",VLOOKUP(M28,競技csv!$F:$O,MATCH(O$2,競技csv!$1:$1,0)-MATCH("競技名",競技csv!$1:$1,0)+1,0))</f>
        <v/>
      </c>
      <c r="P28" s="77"/>
      <c r="Q28" s="78"/>
      <c r="R28" s="79"/>
      <c r="S28" s="82"/>
      <c r="T28" s="15" t="str">
        <f t="shared" si="2"/>
        <v/>
      </c>
      <c r="U28" s="17" t="str">
        <f t="shared" si="13"/>
        <v/>
      </c>
      <c r="V28" s="17" t="str">
        <f t="shared" si="13"/>
        <v/>
      </c>
      <c r="W28" s="15" t="str">
        <f t="shared" si="12"/>
        <v/>
      </c>
      <c r="X28" s="15">
        <f t="shared" si="4"/>
        <v>0</v>
      </c>
      <c r="Y28" s="15">
        <f t="shared" si="6"/>
        <v>0</v>
      </c>
      <c r="Z28" s="15">
        <f t="shared" si="7"/>
        <v>0</v>
      </c>
      <c r="AA28" s="15">
        <f t="shared" si="8"/>
        <v>0</v>
      </c>
      <c r="AB28" s="15">
        <f t="shared" si="9"/>
        <v>0</v>
      </c>
      <c r="AC28" s="15">
        <f t="shared" si="10"/>
        <v>0</v>
      </c>
      <c r="AD28" s="15" t="str" cm="1">
        <f t="array" aca="1" ref="AD28" ca="1">IF(W28="","",INDIRECT(ADDRESS(ROW(),MATCH(W28,$1:$1,0))))</f>
        <v/>
      </c>
    </row>
    <row r="29" spans="3:30" s="15" customFormat="1" ht="10.199999999999999" customHeight="1" x14ac:dyDescent="0.45">
      <c r="C29" s="81"/>
      <c r="D29" s="73"/>
      <c r="E29" s="74" t="str">
        <f t="shared" ca="1" si="0"/>
        <v/>
      </c>
      <c r="F29" s="75" t="str">
        <f t="shared" ca="1" si="1"/>
        <v/>
      </c>
      <c r="G29" s="80"/>
      <c r="H29" s="76" t="str">
        <f>IF(G29="","",VLOOKUP(G29,競技csv!$F:$O,MATCH(H$2,競技csv!$1:$1,0)-MATCH("競技名",競技csv!$1:$1,0)+1,0))</f>
        <v/>
      </c>
      <c r="I29" s="76" t="str">
        <f>IF(G29="","",VLOOKUP(G29,競技csv!$F:$O,MATCH(I$2,競技csv!$1:$1,0)-MATCH("競技名",競技csv!$1:$1,0)+1,0))</f>
        <v/>
      </c>
      <c r="J29" s="77"/>
      <c r="K29" s="78"/>
      <c r="L29" s="79"/>
      <c r="M29" s="80"/>
      <c r="N29" s="76" t="str">
        <f>IF(M29="","",VLOOKUP(M29,競技csv!$F:$O,MATCH(N$2,競技csv!$1:$1,0)-MATCH("競技名",競技csv!$1:$1,0)+1,0))</f>
        <v/>
      </c>
      <c r="O29" s="76" t="str">
        <f>IF(M29="","",VLOOKUP(M29,競技csv!$F:$O,MATCH(O$2,競技csv!$1:$1,0)-MATCH("競技名",競技csv!$1:$1,0)+1,0))</f>
        <v/>
      </c>
      <c r="P29" s="77"/>
      <c r="Q29" s="78"/>
      <c r="R29" s="79"/>
      <c r="S29" s="82"/>
      <c r="T29" s="15" t="str">
        <f t="shared" si="2"/>
        <v/>
      </c>
      <c r="U29" s="17" t="str">
        <f t="shared" si="13"/>
        <v/>
      </c>
      <c r="V29" s="17" t="str">
        <f t="shared" si="13"/>
        <v/>
      </c>
      <c r="W29" s="15" t="str">
        <f t="shared" si="12"/>
        <v/>
      </c>
      <c r="X29" s="15">
        <f t="shared" si="4"/>
        <v>0</v>
      </c>
      <c r="Y29" s="15">
        <f t="shared" si="6"/>
        <v>0</v>
      </c>
      <c r="Z29" s="15">
        <f t="shared" si="7"/>
        <v>0</v>
      </c>
      <c r="AA29" s="15">
        <f t="shared" si="8"/>
        <v>0</v>
      </c>
      <c r="AB29" s="15">
        <f t="shared" si="9"/>
        <v>0</v>
      </c>
      <c r="AC29" s="15">
        <f t="shared" si="10"/>
        <v>0</v>
      </c>
      <c r="AD29" s="15" t="str" cm="1">
        <f t="array" aca="1" ref="AD29" ca="1">IF(W29="","",INDIRECT(ADDRESS(ROW(),MATCH(W29,$1:$1,0))))</f>
        <v/>
      </c>
    </row>
    <row r="30" spans="3:30" s="15" customFormat="1" ht="10.199999999999999" customHeight="1" x14ac:dyDescent="0.45">
      <c r="C30" s="81"/>
      <c r="D30" s="73"/>
      <c r="E30" s="74" t="str">
        <f t="shared" ca="1" si="0"/>
        <v/>
      </c>
      <c r="F30" s="75" t="str">
        <f t="shared" ca="1" si="1"/>
        <v/>
      </c>
      <c r="G30" s="80"/>
      <c r="H30" s="76" t="str">
        <f>IF(G30="","",VLOOKUP(G30,競技csv!$F:$O,MATCH(H$2,競技csv!$1:$1,0)-MATCH("競技名",競技csv!$1:$1,0)+1,0))</f>
        <v/>
      </c>
      <c r="I30" s="76" t="str">
        <f>IF(G30="","",VLOOKUP(G30,競技csv!$F:$O,MATCH(I$2,競技csv!$1:$1,0)-MATCH("競技名",競技csv!$1:$1,0)+1,0))</f>
        <v/>
      </c>
      <c r="J30" s="77"/>
      <c r="K30" s="78"/>
      <c r="L30" s="79"/>
      <c r="M30" s="80"/>
      <c r="N30" s="76" t="str">
        <f>IF(M30="","",VLOOKUP(M30,競技csv!$F:$O,MATCH(N$2,競技csv!$1:$1,0)-MATCH("競技名",競技csv!$1:$1,0)+1,0))</f>
        <v/>
      </c>
      <c r="O30" s="76" t="str">
        <f>IF(M30="","",VLOOKUP(M30,競技csv!$F:$O,MATCH(O$2,競技csv!$1:$1,0)-MATCH("競技名",競技csv!$1:$1,0)+1,0))</f>
        <v/>
      </c>
      <c r="P30" s="77"/>
      <c r="Q30" s="78"/>
      <c r="R30" s="79"/>
      <c r="S30" s="82"/>
      <c r="T30" s="15" t="str">
        <f t="shared" si="2"/>
        <v/>
      </c>
      <c r="U30" s="17" t="str">
        <f t="shared" si="13"/>
        <v/>
      </c>
      <c r="V30" s="17" t="str">
        <f t="shared" si="13"/>
        <v/>
      </c>
      <c r="W30" s="15" t="str">
        <f t="shared" si="12"/>
        <v/>
      </c>
      <c r="X30" s="15">
        <f t="shared" si="4"/>
        <v>0</v>
      </c>
      <c r="Y30" s="15">
        <f t="shared" si="6"/>
        <v>0</v>
      </c>
      <c r="Z30" s="15">
        <f t="shared" si="7"/>
        <v>0</v>
      </c>
      <c r="AA30" s="15">
        <f t="shared" si="8"/>
        <v>0</v>
      </c>
      <c r="AB30" s="15">
        <f t="shared" si="9"/>
        <v>0</v>
      </c>
      <c r="AC30" s="15">
        <f t="shared" si="10"/>
        <v>0</v>
      </c>
      <c r="AD30" s="15" t="str" cm="1">
        <f t="array" aca="1" ref="AD30" ca="1">IF(W30="","",INDIRECT(ADDRESS(ROW(),MATCH(W30,$1:$1,0))))</f>
        <v/>
      </c>
    </row>
    <row r="31" spans="3:30" s="15" customFormat="1" ht="10.199999999999999" customHeight="1" x14ac:dyDescent="0.45">
      <c r="C31" s="81"/>
      <c r="D31" s="73"/>
      <c r="E31" s="74" t="str">
        <f t="shared" ca="1" si="0"/>
        <v/>
      </c>
      <c r="F31" s="75" t="str">
        <f t="shared" ca="1" si="1"/>
        <v/>
      </c>
      <c r="G31" s="80"/>
      <c r="H31" s="76" t="str">
        <f>IF(G31="","",VLOOKUP(G31,競技csv!$F:$O,MATCH(H$2,競技csv!$1:$1,0)-MATCH("競技名",競技csv!$1:$1,0)+1,0))</f>
        <v/>
      </c>
      <c r="I31" s="76" t="str">
        <f>IF(G31="","",VLOOKUP(G31,競技csv!$F:$O,MATCH(I$2,競技csv!$1:$1,0)-MATCH("競技名",競技csv!$1:$1,0)+1,0))</f>
        <v/>
      </c>
      <c r="J31" s="77"/>
      <c r="K31" s="78"/>
      <c r="L31" s="79"/>
      <c r="M31" s="80"/>
      <c r="N31" s="76" t="str">
        <f>IF(M31="","",VLOOKUP(M31,競技csv!$F:$O,MATCH(N$2,競技csv!$1:$1,0)-MATCH("競技名",競技csv!$1:$1,0)+1,0))</f>
        <v/>
      </c>
      <c r="O31" s="76" t="str">
        <f>IF(M31="","",VLOOKUP(M31,競技csv!$F:$O,MATCH(O$2,競技csv!$1:$1,0)-MATCH("競技名",競技csv!$1:$1,0)+1,0))</f>
        <v/>
      </c>
      <c r="P31" s="77"/>
      <c r="Q31" s="78"/>
      <c r="R31" s="79"/>
      <c r="S31" s="82"/>
      <c r="T31" s="15" t="str">
        <f t="shared" si="2"/>
        <v/>
      </c>
      <c r="U31" s="17" t="str">
        <f t="shared" si="13"/>
        <v/>
      </c>
      <c r="V31" s="17" t="str">
        <f t="shared" si="13"/>
        <v/>
      </c>
      <c r="W31" s="15" t="str">
        <f t="shared" si="12"/>
        <v/>
      </c>
      <c r="X31" s="15">
        <f t="shared" si="4"/>
        <v>0</v>
      </c>
      <c r="Y31" s="15">
        <f t="shared" si="6"/>
        <v>0</v>
      </c>
      <c r="Z31" s="15">
        <f t="shared" si="7"/>
        <v>0</v>
      </c>
      <c r="AA31" s="15">
        <f t="shared" si="8"/>
        <v>0</v>
      </c>
      <c r="AB31" s="15">
        <f t="shared" si="9"/>
        <v>0</v>
      </c>
      <c r="AC31" s="15">
        <f t="shared" si="10"/>
        <v>0</v>
      </c>
      <c r="AD31" s="15" t="str" cm="1">
        <f t="array" aca="1" ref="AD31" ca="1">IF(W31="","",INDIRECT(ADDRESS(ROW(),MATCH(W31,$1:$1,0))))</f>
        <v/>
      </c>
    </row>
    <row r="32" spans="3:30" s="15" customFormat="1" ht="10.199999999999999" customHeight="1" x14ac:dyDescent="0.45">
      <c r="C32" s="81"/>
      <c r="D32" s="73"/>
      <c r="E32" s="74" t="str">
        <f t="shared" ca="1" si="0"/>
        <v/>
      </c>
      <c r="F32" s="75" t="str">
        <f t="shared" ca="1" si="1"/>
        <v/>
      </c>
      <c r="G32" s="80"/>
      <c r="H32" s="76" t="str">
        <f>IF(G32="","",VLOOKUP(G32,競技csv!$F:$O,MATCH(H$2,競技csv!$1:$1,0)-MATCH("競技名",競技csv!$1:$1,0)+1,0))</f>
        <v/>
      </c>
      <c r="I32" s="76" t="str">
        <f>IF(G32="","",VLOOKUP(G32,競技csv!$F:$O,MATCH(I$2,競技csv!$1:$1,0)-MATCH("競技名",競技csv!$1:$1,0)+1,0))</f>
        <v/>
      </c>
      <c r="J32" s="77"/>
      <c r="K32" s="78"/>
      <c r="L32" s="79"/>
      <c r="M32" s="80"/>
      <c r="N32" s="76" t="str">
        <f>IF(M32="","",VLOOKUP(M32,競技csv!$F:$O,MATCH(N$2,競技csv!$1:$1,0)-MATCH("競技名",競技csv!$1:$1,0)+1,0))</f>
        <v/>
      </c>
      <c r="O32" s="76" t="str">
        <f>IF(M32="","",VLOOKUP(M32,競技csv!$F:$O,MATCH(O$2,競技csv!$1:$1,0)-MATCH("競技名",競技csv!$1:$1,0)+1,0))</f>
        <v/>
      </c>
      <c r="P32" s="77"/>
      <c r="Q32" s="78"/>
      <c r="R32" s="79"/>
      <c r="S32" s="82"/>
      <c r="T32" s="15" t="str">
        <f t="shared" si="2"/>
        <v/>
      </c>
      <c r="U32" s="17" t="str">
        <f t="shared" si="13"/>
        <v/>
      </c>
      <c r="V32" s="17" t="str">
        <f t="shared" si="13"/>
        <v/>
      </c>
      <c r="W32" s="15" t="str">
        <f t="shared" si="12"/>
        <v/>
      </c>
      <c r="X32" s="15">
        <f t="shared" si="4"/>
        <v>0</v>
      </c>
      <c r="Y32" s="15">
        <f t="shared" si="6"/>
        <v>0</v>
      </c>
      <c r="Z32" s="15">
        <f t="shared" si="7"/>
        <v>0</v>
      </c>
      <c r="AA32" s="15">
        <f t="shared" si="8"/>
        <v>0</v>
      </c>
      <c r="AB32" s="15">
        <f t="shared" si="9"/>
        <v>0</v>
      </c>
      <c r="AC32" s="15">
        <f t="shared" si="10"/>
        <v>0</v>
      </c>
      <c r="AD32" s="15" t="str" cm="1">
        <f t="array" aca="1" ref="AD32" ca="1">IF(W32="","",INDIRECT(ADDRESS(ROW(),MATCH(W32,$1:$1,0))))</f>
        <v/>
      </c>
    </row>
    <row r="33" spans="3:30" s="15" customFormat="1" ht="10.199999999999999" customHeight="1" x14ac:dyDescent="0.45">
      <c r="C33" s="81"/>
      <c r="D33" s="73"/>
      <c r="E33" s="74" t="str">
        <f t="shared" ca="1" si="0"/>
        <v/>
      </c>
      <c r="F33" s="75" t="str">
        <f t="shared" ca="1" si="1"/>
        <v/>
      </c>
      <c r="G33" s="80"/>
      <c r="H33" s="76" t="str">
        <f>IF(G33="","",VLOOKUP(G33,競技csv!$F:$O,MATCH(H$2,競技csv!$1:$1,0)-MATCH("競技名",競技csv!$1:$1,0)+1,0))</f>
        <v/>
      </c>
      <c r="I33" s="76" t="str">
        <f>IF(G33="","",VLOOKUP(G33,競技csv!$F:$O,MATCH(I$2,競技csv!$1:$1,0)-MATCH("競技名",競技csv!$1:$1,0)+1,0))</f>
        <v/>
      </c>
      <c r="J33" s="77"/>
      <c r="K33" s="78"/>
      <c r="L33" s="79"/>
      <c r="M33" s="80"/>
      <c r="N33" s="76" t="str">
        <f>IF(M33="","",VLOOKUP(M33,競技csv!$F:$O,MATCH(N$2,競技csv!$1:$1,0)-MATCH("競技名",競技csv!$1:$1,0)+1,0))</f>
        <v/>
      </c>
      <c r="O33" s="76" t="str">
        <f>IF(M33="","",VLOOKUP(M33,競技csv!$F:$O,MATCH(O$2,競技csv!$1:$1,0)-MATCH("競技名",競技csv!$1:$1,0)+1,0))</f>
        <v/>
      </c>
      <c r="P33" s="77"/>
      <c r="Q33" s="78"/>
      <c r="R33" s="79"/>
      <c r="S33" s="82"/>
      <c r="T33" s="15" t="str">
        <f t="shared" si="2"/>
        <v/>
      </c>
      <c r="U33" s="17" t="str">
        <f t="shared" si="13"/>
        <v/>
      </c>
      <c r="V33" s="17" t="str">
        <f t="shared" si="13"/>
        <v/>
      </c>
      <c r="W33" s="15" t="str">
        <f t="shared" si="12"/>
        <v/>
      </c>
      <c r="X33" s="15">
        <f t="shared" si="4"/>
        <v>0</v>
      </c>
      <c r="Y33" s="15">
        <f t="shared" si="6"/>
        <v>0</v>
      </c>
      <c r="Z33" s="15">
        <f t="shared" si="7"/>
        <v>0</v>
      </c>
      <c r="AA33" s="15">
        <f t="shared" si="8"/>
        <v>0</v>
      </c>
      <c r="AB33" s="15">
        <f t="shared" si="9"/>
        <v>0</v>
      </c>
      <c r="AC33" s="15">
        <f t="shared" si="10"/>
        <v>0</v>
      </c>
      <c r="AD33" s="15" t="str" cm="1">
        <f t="array" aca="1" ref="AD33" ca="1">IF(W33="","",INDIRECT(ADDRESS(ROW(),MATCH(W33,$1:$1,0))))</f>
        <v/>
      </c>
    </row>
    <row r="34" spans="3:30" s="15" customFormat="1" ht="10.199999999999999" customHeight="1" x14ac:dyDescent="0.45">
      <c r="C34" s="81"/>
      <c r="D34" s="73"/>
      <c r="E34" s="74" t="str">
        <f t="shared" ca="1" si="0"/>
        <v/>
      </c>
      <c r="F34" s="75" t="str">
        <f t="shared" ca="1" si="1"/>
        <v/>
      </c>
      <c r="G34" s="80"/>
      <c r="H34" s="76" t="str">
        <f>IF(G34="","",VLOOKUP(G34,競技csv!$F:$O,MATCH(H$2,競技csv!$1:$1,0)-MATCH("競技名",競技csv!$1:$1,0)+1,0))</f>
        <v/>
      </c>
      <c r="I34" s="76" t="str">
        <f>IF(G34="","",VLOOKUP(G34,競技csv!$F:$O,MATCH(I$2,競技csv!$1:$1,0)-MATCH("競技名",競技csv!$1:$1,0)+1,0))</f>
        <v/>
      </c>
      <c r="J34" s="77"/>
      <c r="K34" s="78"/>
      <c r="L34" s="79"/>
      <c r="M34" s="80"/>
      <c r="N34" s="76" t="str">
        <f>IF(M34="","",VLOOKUP(M34,競技csv!$F:$O,MATCH(N$2,競技csv!$1:$1,0)-MATCH("競技名",競技csv!$1:$1,0)+1,0))</f>
        <v/>
      </c>
      <c r="O34" s="76" t="str">
        <f>IF(M34="","",VLOOKUP(M34,競技csv!$F:$O,MATCH(O$2,競技csv!$1:$1,0)-MATCH("競技名",競技csv!$1:$1,0)+1,0))</f>
        <v/>
      </c>
      <c r="P34" s="77"/>
      <c r="Q34" s="78"/>
      <c r="R34" s="79"/>
      <c r="S34" s="82"/>
      <c r="T34" s="15" t="str">
        <f t="shared" si="2"/>
        <v/>
      </c>
      <c r="U34" s="17" t="str">
        <f t="shared" si="13"/>
        <v/>
      </c>
      <c r="V34" s="17" t="str">
        <f t="shared" si="13"/>
        <v/>
      </c>
      <c r="W34" s="15" t="str">
        <f t="shared" si="12"/>
        <v/>
      </c>
      <c r="X34" s="15">
        <f t="shared" si="4"/>
        <v>0</v>
      </c>
      <c r="Y34" s="15">
        <f t="shared" si="6"/>
        <v>0</v>
      </c>
      <c r="Z34" s="15">
        <f t="shared" si="7"/>
        <v>0</v>
      </c>
      <c r="AA34" s="15">
        <f t="shared" si="8"/>
        <v>0</v>
      </c>
      <c r="AB34" s="15">
        <f t="shared" si="9"/>
        <v>0</v>
      </c>
      <c r="AC34" s="15">
        <f t="shared" si="10"/>
        <v>0</v>
      </c>
      <c r="AD34" s="15" t="str" cm="1">
        <f t="array" aca="1" ref="AD34" ca="1">IF(W34="","",INDIRECT(ADDRESS(ROW(),MATCH(W34,$1:$1,0))))</f>
        <v/>
      </c>
    </row>
    <row r="35" spans="3:30" s="15" customFormat="1" ht="10.199999999999999" customHeight="1" x14ac:dyDescent="0.45">
      <c r="C35" s="81"/>
      <c r="D35" s="73"/>
      <c r="E35" s="74" t="str">
        <f t="shared" ref="E35:E62" ca="1" si="15">IF(ISERROR(VLOOKUP($D35,INDIRECT($C35&amp;"選手データ貼り付け!A:Z"),MATCH("姓",INDIRECT($C35&amp;"選手データ貼り付け!1:1"),0),0)),"",VLOOKUP($D35,INDIRECT($C35&amp;"選手データ貼り付け!A:Z"),MATCH("姓",INDIRECT($C35&amp;"選手データ貼り付け!1:1"),0),0)&amp;"　"&amp;VLOOKUP($D35,INDIRECT($C35&amp;"選手データ貼り付け!A:Z"),MATCH("名",INDIRECT($C35&amp;"選手データ貼り付け!1:1"),0),0))</f>
        <v/>
      </c>
      <c r="F35" s="75" t="str">
        <f t="shared" ref="F35:F62" ca="1" si="16">IF(ISERROR(VLOOKUP($D35,INDIRECT($C35&amp;"選手データ貼り付け!A:Z"),MATCH(F$2,INDIRECT($C35&amp;"選手データ貼り付け!1:1"),0),0)),"",VLOOKUP($D35,INDIRECT($C35&amp;"選手データ貼り付け!A:Z"),MATCH(F$2,INDIRECT($C35&amp;"選手データ貼り付け!1:1"),0),0))</f>
        <v/>
      </c>
      <c r="G35" s="80"/>
      <c r="H35" s="76" t="str">
        <f>IF(G35="","",VLOOKUP(G35,競技csv!$F:$O,MATCH(H$2,競技csv!$1:$1,0)-MATCH("競技名",競技csv!$1:$1,0)+1,0))</f>
        <v/>
      </c>
      <c r="I35" s="76" t="str">
        <f>IF(G35="","",VLOOKUP(G35,競技csv!$F:$O,MATCH(I$2,競技csv!$1:$1,0)-MATCH("競技名",競技csv!$1:$1,0)+1,0))</f>
        <v/>
      </c>
      <c r="J35" s="77"/>
      <c r="K35" s="78"/>
      <c r="L35" s="79"/>
      <c r="M35" s="80"/>
      <c r="N35" s="76" t="str">
        <f>IF(M35="","",VLOOKUP(M35,競技csv!$F:$O,MATCH(N$2,競技csv!$1:$1,0)-MATCH("競技名",競技csv!$1:$1,0)+1,0))</f>
        <v/>
      </c>
      <c r="O35" s="76" t="str">
        <f>IF(M35="","",VLOOKUP(M35,競技csv!$F:$O,MATCH(O$2,競技csv!$1:$1,0)-MATCH("競技名",競技csv!$1:$1,0)+1,0))</f>
        <v/>
      </c>
      <c r="P35" s="77"/>
      <c r="Q35" s="78"/>
      <c r="R35" s="79"/>
      <c r="S35" s="82"/>
      <c r="T35" s="15" t="str">
        <f t="shared" ref="T35:T62" si="17">IF($S35="","",IF(VLOOKUP($C35&amp;$S35,$P$65:$S$70,MATCH(T$2,$P$64:$S$64,0),0)=0,"",VLOOKUP($C35&amp;$S35,$P$65:$S$70,MATCH(T$2,$P$64:$S$64,0),0)))</f>
        <v/>
      </c>
      <c r="U35" s="17" t="str">
        <f t="shared" si="13"/>
        <v/>
      </c>
      <c r="V35" s="17" t="str">
        <f t="shared" si="13"/>
        <v/>
      </c>
      <c r="W35" s="15" t="str">
        <f t="shared" si="12"/>
        <v/>
      </c>
      <c r="X35" s="15">
        <f t="shared" ref="X35:X62" si="18">IF($W35=X$1,X34+1,X34)</f>
        <v>0</v>
      </c>
      <c r="Y35" s="15">
        <f t="shared" si="6"/>
        <v>0</v>
      </c>
      <c r="Z35" s="15">
        <f t="shared" si="7"/>
        <v>0</v>
      </c>
      <c r="AA35" s="15">
        <f t="shared" si="8"/>
        <v>0</v>
      </c>
      <c r="AB35" s="15">
        <f t="shared" si="9"/>
        <v>0</v>
      </c>
      <c r="AC35" s="15">
        <f t="shared" si="10"/>
        <v>0</v>
      </c>
      <c r="AD35" s="15" t="str" cm="1">
        <f t="array" aca="1" ref="AD35" ca="1">IF(W35="","",INDIRECT(ADDRESS(ROW(),MATCH(W35,$1:$1,0))))</f>
        <v/>
      </c>
    </row>
    <row r="36" spans="3:30" s="15" customFormat="1" ht="10.199999999999999" customHeight="1" x14ac:dyDescent="0.45">
      <c r="C36" s="81"/>
      <c r="D36" s="73"/>
      <c r="E36" s="74" t="str">
        <f t="shared" ca="1" si="15"/>
        <v/>
      </c>
      <c r="F36" s="75" t="str">
        <f t="shared" ca="1" si="16"/>
        <v/>
      </c>
      <c r="G36" s="80"/>
      <c r="H36" s="76" t="str">
        <f>IF(G36="","",VLOOKUP(G36,競技csv!$F:$O,MATCH(H$2,競技csv!$1:$1,0)-MATCH("競技名",競技csv!$1:$1,0)+1,0))</f>
        <v/>
      </c>
      <c r="I36" s="76" t="str">
        <f>IF(G36="","",VLOOKUP(G36,競技csv!$F:$O,MATCH(I$2,競技csv!$1:$1,0)-MATCH("競技名",競技csv!$1:$1,0)+1,0))</f>
        <v/>
      </c>
      <c r="J36" s="77"/>
      <c r="K36" s="78"/>
      <c r="L36" s="79"/>
      <c r="M36" s="80"/>
      <c r="N36" s="76" t="str">
        <f>IF(M36="","",VLOOKUP(M36,競技csv!$F:$O,MATCH(N$2,競技csv!$1:$1,0)-MATCH("競技名",競技csv!$1:$1,0)+1,0))</f>
        <v/>
      </c>
      <c r="O36" s="76" t="str">
        <f>IF(M36="","",VLOOKUP(M36,競技csv!$F:$O,MATCH(O$2,競技csv!$1:$1,0)-MATCH("競技名",競技csv!$1:$1,0)+1,0))</f>
        <v/>
      </c>
      <c r="P36" s="77"/>
      <c r="Q36" s="78"/>
      <c r="R36" s="79"/>
      <c r="S36" s="82"/>
      <c r="T36" s="15" t="str">
        <f t="shared" si="17"/>
        <v/>
      </c>
      <c r="U36" s="17" t="str">
        <f t="shared" si="13"/>
        <v/>
      </c>
      <c r="V36" s="17" t="str">
        <f t="shared" si="13"/>
        <v/>
      </c>
      <c r="W36" s="15" t="str">
        <f t="shared" si="12"/>
        <v/>
      </c>
      <c r="X36" s="15">
        <f t="shared" si="18"/>
        <v>0</v>
      </c>
      <c r="Y36" s="15">
        <f t="shared" si="6"/>
        <v>0</v>
      </c>
      <c r="Z36" s="15">
        <f t="shared" si="7"/>
        <v>0</v>
      </c>
      <c r="AA36" s="15">
        <f t="shared" si="8"/>
        <v>0</v>
      </c>
      <c r="AB36" s="15">
        <f t="shared" si="9"/>
        <v>0</v>
      </c>
      <c r="AC36" s="15">
        <f t="shared" si="10"/>
        <v>0</v>
      </c>
      <c r="AD36" s="15" t="str" cm="1">
        <f t="array" aca="1" ref="AD36" ca="1">IF(W36="","",INDIRECT(ADDRESS(ROW(),MATCH(W36,$1:$1,0))))</f>
        <v/>
      </c>
    </row>
    <row r="37" spans="3:30" s="15" customFormat="1" ht="10.199999999999999" customHeight="1" x14ac:dyDescent="0.45">
      <c r="C37" s="81"/>
      <c r="D37" s="73"/>
      <c r="E37" s="74" t="str">
        <f t="shared" ca="1" si="15"/>
        <v/>
      </c>
      <c r="F37" s="75" t="str">
        <f t="shared" ca="1" si="16"/>
        <v/>
      </c>
      <c r="G37" s="80"/>
      <c r="H37" s="76" t="str">
        <f>IF(G37="","",VLOOKUP(G37,競技csv!$F:$O,MATCH(H$2,競技csv!$1:$1,0)-MATCH("競技名",競技csv!$1:$1,0)+1,0))</f>
        <v/>
      </c>
      <c r="I37" s="76" t="str">
        <f>IF(G37="","",VLOOKUP(G37,競技csv!$F:$O,MATCH(I$2,競技csv!$1:$1,0)-MATCH("競技名",競技csv!$1:$1,0)+1,0))</f>
        <v/>
      </c>
      <c r="J37" s="77"/>
      <c r="K37" s="78"/>
      <c r="L37" s="79"/>
      <c r="M37" s="80"/>
      <c r="N37" s="76" t="str">
        <f>IF(M37="","",VLOOKUP(M37,競技csv!$F:$O,MATCH(N$2,競技csv!$1:$1,0)-MATCH("競技名",競技csv!$1:$1,0)+1,0))</f>
        <v/>
      </c>
      <c r="O37" s="76" t="str">
        <f>IF(M37="","",VLOOKUP(M37,競技csv!$F:$O,MATCH(O$2,競技csv!$1:$1,0)-MATCH("競技名",競技csv!$1:$1,0)+1,0))</f>
        <v/>
      </c>
      <c r="P37" s="77"/>
      <c r="Q37" s="78"/>
      <c r="R37" s="79"/>
      <c r="S37" s="82"/>
      <c r="T37" s="15" t="str">
        <f t="shared" si="17"/>
        <v/>
      </c>
      <c r="U37" s="17" t="str">
        <f t="shared" si="13"/>
        <v/>
      </c>
      <c r="V37" s="17" t="str">
        <f t="shared" si="13"/>
        <v/>
      </c>
      <c r="W37" s="15" t="str">
        <f t="shared" si="12"/>
        <v/>
      </c>
      <c r="X37" s="15">
        <f t="shared" si="18"/>
        <v>0</v>
      </c>
      <c r="Y37" s="15">
        <f t="shared" si="6"/>
        <v>0</v>
      </c>
      <c r="Z37" s="15">
        <f t="shared" si="7"/>
        <v>0</v>
      </c>
      <c r="AA37" s="15">
        <f t="shared" si="8"/>
        <v>0</v>
      </c>
      <c r="AB37" s="15">
        <f t="shared" si="9"/>
        <v>0</v>
      </c>
      <c r="AC37" s="15">
        <f t="shared" si="10"/>
        <v>0</v>
      </c>
      <c r="AD37" s="15" t="str" cm="1">
        <f t="array" aca="1" ref="AD37" ca="1">IF(W37="","",INDIRECT(ADDRESS(ROW(),MATCH(W37,$1:$1,0))))</f>
        <v/>
      </c>
    </row>
    <row r="38" spans="3:30" s="15" customFormat="1" ht="10.199999999999999" customHeight="1" x14ac:dyDescent="0.45">
      <c r="C38" s="81"/>
      <c r="D38" s="73"/>
      <c r="E38" s="74" t="str">
        <f t="shared" ca="1" si="15"/>
        <v/>
      </c>
      <c r="F38" s="75" t="str">
        <f t="shared" ca="1" si="16"/>
        <v/>
      </c>
      <c r="G38" s="80"/>
      <c r="H38" s="76" t="str">
        <f>IF(G38="","",VLOOKUP(G38,競技csv!$F:$O,MATCH(H$2,競技csv!$1:$1,0)-MATCH("競技名",競技csv!$1:$1,0)+1,0))</f>
        <v/>
      </c>
      <c r="I38" s="76" t="str">
        <f>IF(G38="","",VLOOKUP(G38,競技csv!$F:$O,MATCH(I$2,競技csv!$1:$1,0)-MATCH("競技名",競技csv!$1:$1,0)+1,0))</f>
        <v/>
      </c>
      <c r="J38" s="77"/>
      <c r="K38" s="78"/>
      <c r="L38" s="79"/>
      <c r="M38" s="80"/>
      <c r="N38" s="76" t="str">
        <f>IF(M38="","",VLOOKUP(M38,競技csv!$F:$O,MATCH(N$2,競技csv!$1:$1,0)-MATCH("競技名",競技csv!$1:$1,0)+1,0))</f>
        <v/>
      </c>
      <c r="O38" s="76" t="str">
        <f>IF(M38="","",VLOOKUP(M38,競技csv!$F:$O,MATCH(O$2,競技csv!$1:$1,0)-MATCH("競技名",競技csv!$1:$1,0)+1,0))</f>
        <v/>
      </c>
      <c r="P38" s="77"/>
      <c r="Q38" s="78"/>
      <c r="R38" s="79"/>
      <c r="S38" s="82"/>
      <c r="T38" s="15" t="str">
        <f t="shared" si="17"/>
        <v/>
      </c>
      <c r="U38" s="17" t="str">
        <f t="shared" si="13"/>
        <v/>
      </c>
      <c r="V38" s="17" t="str">
        <f t="shared" si="13"/>
        <v/>
      </c>
      <c r="W38" s="15" t="str">
        <f t="shared" si="12"/>
        <v/>
      </c>
      <c r="X38" s="15">
        <f t="shared" si="18"/>
        <v>0</v>
      </c>
      <c r="Y38" s="15">
        <f t="shared" si="6"/>
        <v>0</v>
      </c>
      <c r="Z38" s="15">
        <f t="shared" si="7"/>
        <v>0</v>
      </c>
      <c r="AA38" s="15">
        <f t="shared" si="8"/>
        <v>0</v>
      </c>
      <c r="AB38" s="15">
        <f t="shared" si="9"/>
        <v>0</v>
      </c>
      <c r="AC38" s="15">
        <f t="shared" si="10"/>
        <v>0</v>
      </c>
      <c r="AD38" s="15" t="str" cm="1">
        <f t="array" aca="1" ref="AD38" ca="1">IF(W38="","",INDIRECT(ADDRESS(ROW(),MATCH(W38,$1:$1,0))))</f>
        <v/>
      </c>
    </row>
    <row r="39" spans="3:30" s="15" customFormat="1" ht="10.199999999999999" customHeight="1" x14ac:dyDescent="0.45">
      <c r="C39" s="81"/>
      <c r="D39" s="73"/>
      <c r="E39" s="74" t="str">
        <f t="shared" ca="1" si="15"/>
        <v/>
      </c>
      <c r="F39" s="75" t="str">
        <f t="shared" ca="1" si="16"/>
        <v/>
      </c>
      <c r="G39" s="80"/>
      <c r="H39" s="76" t="str">
        <f>IF(G39="","",VLOOKUP(G39,競技csv!$F:$O,MATCH(H$2,競技csv!$1:$1,0)-MATCH("競技名",競技csv!$1:$1,0)+1,0))</f>
        <v/>
      </c>
      <c r="I39" s="76" t="str">
        <f>IF(G39="","",VLOOKUP(G39,競技csv!$F:$O,MATCH(I$2,競技csv!$1:$1,0)-MATCH("競技名",競技csv!$1:$1,0)+1,0))</f>
        <v/>
      </c>
      <c r="J39" s="77"/>
      <c r="K39" s="78"/>
      <c r="L39" s="79"/>
      <c r="M39" s="80"/>
      <c r="N39" s="76" t="str">
        <f>IF(M39="","",VLOOKUP(M39,競技csv!$F:$O,MATCH(N$2,競技csv!$1:$1,0)-MATCH("競技名",競技csv!$1:$1,0)+1,0))</f>
        <v/>
      </c>
      <c r="O39" s="76" t="str">
        <f>IF(M39="","",VLOOKUP(M39,競技csv!$F:$O,MATCH(O$2,競技csv!$1:$1,0)-MATCH("競技名",競技csv!$1:$1,0)+1,0))</f>
        <v/>
      </c>
      <c r="P39" s="77"/>
      <c r="Q39" s="78"/>
      <c r="R39" s="79"/>
      <c r="S39" s="82"/>
      <c r="T39" s="15" t="str">
        <f t="shared" si="17"/>
        <v/>
      </c>
      <c r="U39" s="17" t="str">
        <f t="shared" si="13"/>
        <v/>
      </c>
      <c r="V39" s="17" t="str">
        <f t="shared" si="13"/>
        <v/>
      </c>
      <c r="W39" s="15" t="str">
        <f t="shared" si="12"/>
        <v/>
      </c>
      <c r="X39" s="15">
        <f t="shared" si="18"/>
        <v>0</v>
      </c>
      <c r="Y39" s="15">
        <f t="shared" si="6"/>
        <v>0</v>
      </c>
      <c r="Z39" s="15">
        <f t="shared" si="7"/>
        <v>0</v>
      </c>
      <c r="AA39" s="15">
        <f t="shared" si="8"/>
        <v>0</v>
      </c>
      <c r="AB39" s="15">
        <f t="shared" si="9"/>
        <v>0</v>
      </c>
      <c r="AC39" s="15">
        <f t="shared" si="10"/>
        <v>0</v>
      </c>
      <c r="AD39" s="15" t="str" cm="1">
        <f t="array" aca="1" ref="AD39" ca="1">IF(W39="","",INDIRECT(ADDRESS(ROW(),MATCH(W39,$1:$1,0))))</f>
        <v/>
      </c>
    </row>
    <row r="40" spans="3:30" s="15" customFormat="1" ht="10.199999999999999" customHeight="1" x14ac:dyDescent="0.45">
      <c r="C40" s="81"/>
      <c r="D40" s="73"/>
      <c r="E40" s="74" t="str">
        <f t="shared" ca="1" si="15"/>
        <v/>
      </c>
      <c r="F40" s="75" t="str">
        <f t="shared" ca="1" si="16"/>
        <v/>
      </c>
      <c r="G40" s="80"/>
      <c r="H40" s="76" t="str">
        <f>IF(G40="","",VLOOKUP(G40,競技csv!$F:$O,MATCH(H$2,競技csv!$1:$1,0)-MATCH("競技名",競技csv!$1:$1,0)+1,0))</f>
        <v/>
      </c>
      <c r="I40" s="76" t="str">
        <f>IF(G40="","",VLOOKUP(G40,競技csv!$F:$O,MATCH(I$2,競技csv!$1:$1,0)-MATCH("競技名",競技csv!$1:$1,0)+1,0))</f>
        <v/>
      </c>
      <c r="J40" s="77"/>
      <c r="K40" s="78"/>
      <c r="L40" s="79"/>
      <c r="M40" s="80"/>
      <c r="N40" s="76" t="str">
        <f>IF(M40="","",VLOOKUP(M40,競技csv!$F:$O,MATCH(N$2,競技csv!$1:$1,0)-MATCH("競技名",競技csv!$1:$1,0)+1,0))</f>
        <v/>
      </c>
      <c r="O40" s="76" t="str">
        <f>IF(M40="","",VLOOKUP(M40,競技csv!$F:$O,MATCH(O$2,競技csv!$1:$1,0)-MATCH("競技名",競技csv!$1:$1,0)+1,0))</f>
        <v/>
      </c>
      <c r="P40" s="77"/>
      <c r="Q40" s="78"/>
      <c r="R40" s="79"/>
      <c r="S40" s="82"/>
      <c r="T40" s="15" t="str">
        <f t="shared" si="17"/>
        <v/>
      </c>
      <c r="U40" s="17" t="str">
        <f t="shared" si="13"/>
        <v/>
      </c>
      <c r="V40" s="17" t="str">
        <f t="shared" si="13"/>
        <v/>
      </c>
      <c r="W40" s="15" t="str">
        <f t="shared" si="12"/>
        <v/>
      </c>
      <c r="X40" s="15">
        <f t="shared" si="18"/>
        <v>0</v>
      </c>
      <c r="Y40" s="15">
        <f t="shared" si="6"/>
        <v>0</v>
      </c>
      <c r="Z40" s="15">
        <f t="shared" si="7"/>
        <v>0</v>
      </c>
      <c r="AA40" s="15">
        <f t="shared" si="8"/>
        <v>0</v>
      </c>
      <c r="AB40" s="15">
        <f t="shared" si="9"/>
        <v>0</v>
      </c>
      <c r="AC40" s="15">
        <f t="shared" si="10"/>
        <v>0</v>
      </c>
      <c r="AD40" s="15" t="str" cm="1">
        <f t="array" aca="1" ref="AD40" ca="1">IF(W40="","",INDIRECT(ADDRESS(ROW(),MATCH(W40,$1:$1,0))))</f>
        <v/>
      </c>
    </row>
    <row r="41" spans="3:30" s="15" customFormat="1" ht="10.199999999999999" customHeight="1" x14ac:dyDescent="0.45">
      <c r="C41" s="81"/>
      <c r="D41" s="73"/>
      <c r="E41" s="74" t="str">
        <f t="shared" ca="1" si="15"/>
        <v/>
      </c>
      <c r="F41" s="75" t="str">
        <f t="shared" ca="1" si="16"/>
        <v/>
      </c>
      <c r="G41" s="80"/>
      <c r="H41" s="76" t="str">
        <f>IF(G41="","",VLOOKUP(G41,競技csv!$F:$O,MATCH(H$2,競技csv!$1:$1,0)-MATCH("競技名",競技csv!$1:$1,0)+1,0))</f>
        <v/>
      </c>
      <c r="I41" s="76" t="str">
        <f>IF(G41="","",VLOOKUP(G41,競技csv!$F:$O,MATCH(I$2,競技csv!$1:$1,0)-MATCH("競技名",競技csv!$1:$1,0)+1,0))</f>
        <v/>
      </c>
      <c r="J41" s="77"/>
      <c r="K41" s="78"/>
      <c r="L41" s="79"/>
      <c r="M41" s="80"/>
      <c r="N41" s="76" t="str">
        <f>IF(M41="","",VLOOKUP(M41,競技csv!$F:$O,MATCH(N$2,競技csv!$1:$1,0)-MATCH("競技名",競技csv!$1:$1,0)+1,0))</f>
        <v/>
      </c>
      <c r="O41" s="76" t="str">
        <f>IF(M41="","",VLOOKUP(M41,競技csv!$F:$O,MATCH(O$2,競技csv!$1:$1,0)-MATCH("競技名",競技csv!$1:$1,0)+1,0))</f>
        <v/>
      </c>
      <c r="P41" s="77"/>
      <c r="Q41" s="78"/>
      <c r="R41" s="79"/>
      <c r="S41" s="82"/>
      <c r="T41" s="15" t="str">
        <f t="shared" si="17"/>
        <v/>
      </c>
      <c r="U41" s="17" t="str">
        <f t="shared" si="13"/>
        <v/>
      </c>
      <c r="V41" s="17" t="str">
        <f t="shared" si="13"/>
        <v/>
      </c>
      <c r="W41" s="15" t="str">
        <f t="shared" si="12"/>
        <v/>
      </c>
      <c r="X41" s="15">
        <f t="shared" si="18"/>
        <v>0</v>
      </c>
      <c r="Y41" s="15">
        <f t="shared" si="6"/>
        <v>0</v>
      </c>
      <c r="Z41" s="15">
        <f t="shared" si="7"/>
        <v>0</v>
      </c>
      <c r="AA41" s="15">
        <f t="shared" si="8"/>
        <v>0</v>
      </c>
      <c r="AB41" s="15">
        <f t="shared" si="9"/>
        <v>0</v>
      </c>
      <c r="AC41" s="15">
        <f t="shared" si="10"/>
        <v>0</v>
      </c>
      <c r="AD41" s="15" t="str" cm="1">
        <f t="array" aca="1" ref="AD41" ca="1">IF(W41="","",INDIRECT(ADDRESS(ROW(),MATCH(W41,$1:$1,0))))</f>
        <v/>
      </c>
    </row>
    <row r="42" spans="3:30" s="15" customFormat="1" ht="10.199999999999999" customHeight="1" x14ac:dyDescent="0.45">
      <c r="C42" s="81"/>
      <c r="D42" s="73"/>
      <c r="E42" s="74" t="str">
        <f t="shared" ca="1" si="15"/>
        <v/>
      </c>
      <c r="F42" s="75" t="str">
        <f t="shared" ca="1" si="16"/>
        <v/>
      </c>
      <c r="G42" s="80"/>
      <c r="H42" s="76" t="str">
        <f>IF(G42="","",VLOOKUP(G42,競技csv!$F:$O,MATCH(H$2,競技csv!$1:$1,0)-MATCH("競技名",競技csv!$1:$1,0)+1,0))</f>
        <v/>
      </c>
      <c r="I42" s="76" t="str">
        <f>IF(G42="","",VLOOKUP(G42,競技csv!$F:$O,MATCH(I$2,競技csv!$1:$1,0)-MATCH("競技名",競技csv!$1:$1,0)+1,0))</f>
        <v/>
      </c>
      <c r="J42" s="77"/>
      <c r="K42" s="78"/>
      <c r="L42" s="79"/>
      <c r="M42" s="80"/>
      <c r="N42" s="76" t="str">
        <f>IF(M42="","",VLOOKUP(M42,競技csv!$F:$O,MATCH(N$2,競技csv!$1:$1,0)-MATCH("競技名",競技csv!$1:$1,0)+1,0))</f>
        <v/>
      </c>
      <c r="O42" s="76" t="str">
        <f>IF(M42="","",VLOOKUP(M42,競技csv!$F:$O,MATCH(O$2,競技csv!$1:$1,0)-MATCH("競技名",競技csv!$1:$1,0)+1,0))</f>
        <v/>
      </c>
      <c r="P42" s="77"/>
      <c r="Q42" s="78"/>
      <c r="R42" s="79"/>
      <c r="S42" s="82"/>
      <c r="T42" s="15" t="str">
        <f t="shared" si="17"/>
        <v/>
      </c>
      <c r="U42" s="17" t="str">
        <f t="shared" si="13"/>
        <v/>
      </c>
      <c r="V42" s="17" t="str">
        <f t="shared" si="13"/>
        <v/>
      </c>
      <c r="W42" s="15" t="str">
        <f t="shared" si="12"/>
        <v/>
      </c>
      <c r="X42" s="15">
        <f t="shared" si="18"/>
        <v>0</v>
      </c>
      <c r="Y42" s="15">
        <f t="shared" si="6"/>
        <v>0</v>
      </c>
      <c r="Z42" s="15">
        <f t="shared" si="7"/>
        <v>0</v>
      </c>
      <c r="AA42" s="15">
        <f t="shared" si="8"/>
        <v>0</v>
      </c>
      <c r="AB42" s="15">
        <f t="shared" si="9"/>
        <v>0</v>
      </c>
      <c r="AC42" s="15">
        <f t="shared" si="10"/>
        <v>0</v>
      </c>
      <c r="AD42" s="15" t="str" cm="1">
        <f t="array" aca="1" ref="AD42" ca="1">IF(W42="","",INDIRECT(ADDRESS(ROW(),MATCH(W42,$1:$1,0))))</f>
        <v/>
      </c>
    </row>
    <row r="43" spans="3:30" s="15" customFormat="1" ht="10.199999999999999" customHeight="1" x14ac:dyDescent="0.45">
      <c r="C43" s="81"/>
      <c r="D43" s="73"/>
      <c r="E43" s="74" t="str">
        <f t="shared" ca="1" si="15"/>
        <v/>
      </c>
      <c r="F43" s="75" t="str">
        <f t="shared" ca="1" si="16"/>
        <v/>
      </c>
      <c r="G43" s="80"/>
      <c r="H43" s="76" t="str">
        <f>IF(G43="","",VLOOKUP(G43,競技csv!$F:$O,MATCH(H$2,競技csv!$1:$1,0)-MATCH("競技名",競技csv!$1:$1,0)+1,0))</f>
        <v/>
      </c>
      <c r="I43" s="76" t="str">
        <f>IF(G43="","",VLOOKUP(G43,競技csv!$F:$O,MATCH(I$2,競技csv!$1:$1,0)-MATCH("競技名",競技csv!$1:$1,0)+1,0))</f>
        <v/>
      </c>
      <c r="J43" s="77"/>
      <c r="K43" s="78"/>
      <c r="L43" s="79"/>
      <c r="M43" s="80"/>
      <c r="N43" s="76" t="str">
        <f>IF(M43="","",VLOOKUP(M43,競技csv!$F:$O,MATCH(N$2,競技csv!$1:$1,0)-MATCH("競技名",競技csv!$1:$1,0)+1,0))</f>
        <v/>
      </c>
      <c r="O43" s="76" t="str">
        <f>IF(M43="","",VLOOKUP(M43,競技csv!$F:$O,MATCH(O$2,競技csv!$1:$1,0)-MATCH("競技名",競技csv!$1:$1,0)+1,0))</f>
        <v/>
      </c>
      <c r="P43" s="77"/>
      <c r="Q43" s="78"/>
      <c r="R43" s="79"/>
      <c r="S43" s="82"/>
      <c r="T43" s="15" t="str">
        <f t="shared" si="17"/>
        <v/>
      </c>
      <c r="U43" s="17" t="str">
        <f t="shared" ref="U43:V62" si="19">IF($S43="","",VLOOKUP($C43&amp;$S43,$P$65:$S$70,MATCH(U$2,$P$64:$S$64,0),0))</f>
        <v/>
      </c>
      <c r="V43" s="17" t="str">
        <f t="shared" si="19"/>
        <v/>
      </c>
      <c r="W43" s="15" t="str">
        <f t="shared" ref="W43:W61" si="20">IF(S43="","",C43&amp;S43)</f>
        <v/>
      </c>
      <c r="X43" s="15">
        <f t="shared" si="18"/>
        <v>0</v>
      </c>
      <c r="Y43" s="15">
        <f t="shared" si="6"/>
        <v>0</v>
      </c>
      <c r="Z43" s="15">
        <f t="shared" si="7"/>
        <v>0</v>
      </c>
      <c r="AA43" s="15">
        <f t="shared" si="8"/>
        <v>0</v>
      </c>
      <c r="AB43" s="15">
        <f t="shared" si="9"/>
        <v>0</v>
      </c>
      <c r="AC43" s="15">
        <f t="shared" si="10"/>
        <v>0</v>
      </c>
      <c r="AD43" s="15" t="str" cm="1">
        <f t="array" aca="1" ref="AD43" ca="1">IF(W43="","",INDIRECT(ADDRESS(ROW(),MATCH(W43,$1:$1,0))))</f>
        <v/>
      </c>
    </row>
    <row r="44" spans="3:30" s="15" customFormat="1" ht="10.199999999999999" customHeight="1" x14ac:dyDescent="0.45">
      <c r="C44" s="81"/>
      <c r="D44" s="73"/>
      <c r="E44" s="74" t="str">
        <f t="shared" ca="1" si="15"/>
        <v/>
      </c>
      <c r="F44" s="75" t="str">
        <f t="shared" ca="1" si="16"/>
        <v/>
      </c>
      <c r="G44" s="80"/>
      <c r="H44" s="76" t="str">
        <f>IF(G44="","",VLOOKUP(G44,競技csv!$F:$O,MATCH(H$2,競技csv!$1:$1,0)-MATCH("競技名",競技csv!$1:$1,0)+1,0))</f>
        <v/>
      </c>
      <c r="I44" s="76" t="str">
        <f>IF(G44="","",VLOOKUP(G44,競技csv!$F:$O,MATCH(I$2,競技csv!$1:$1,0)-MATCH("競技名",競技csv!$1:$1,0)+1,0))</f>
        <v/>
      </c>
      <c r="J44" s="77"/>
      <c r="K44" s="78"/>
      <c r="L44" s="79"/>
      <c r="M44" s="80"/>
      <c r="N44" s="76" t="str">
        <f>IF(M44="","",VLOOKUP(M44,競技csv!$F:$O,MATCH(N$2,競技csv!$1:$1,0)-MATCH("競技名",競技csv!$1:$1,0)+1,0))</f>
        <v/>
      </c>
      <c r="O44" s="76" t="str">
        <f>IF(M44="","",VLOOKUP(M44,競技csv!$F:$O,MATCH(O$2,競技csv!$1:$1,0)-MATCH("競技名",競技csv!$1:$1,0)+1,0))</f>
        <v/>
      </c>
      <c r="P44" s="77"/>
      <c r="Q44" s="78"/>
      <c r="R44" s="79"/>
      <c r="S44" s="82"/>
      <c r="T44" s="15" t="str">
        <f t="shared" si="17"/>
        <v/>
      </c>
      <c r="U44" s="17" t="str">
        <f t="shared" si="19"/>
        <v/>
      </c>
      <c r="V44" s="17" t="str">
        <f t="shared" si="19"/>
        <v/>
      </c>
      <c r="W44" s="15" t="str">
        <f t="shared" si="20"/>
        <v/>
      </c>
      <c r="X44" s="15">
        <f t="shared" si="18"/>
        <v>0</v>
      </c>
      <c r="Y44" s="15">
        <f t="shared" si="6"/>
        <v>0</v>
      </c>
      <c r="Z44" s="15">
        <f t="shared" si="7"/>
        <v>0</v>
      </c>
      <c r="AA44" s="15">
        <f t="shared" si="8"/>
        <v>0</v>
      </c>
      <c r="AB44" s="15">
        <f t="shared" si="9"/>
        <v>0</v>
      </c>
      <c r="AC44" s="15">
        <f t="shared" si="10"/>
        <v>0</v>
      </c>
      <c r="AD44" s="15" t="str" cm="1">
        <f t="array" aca="1" ref="AD44" ca="1">IF(W44="","",INDIRECT(ADDRESS(ROW(),MATCH(W44,$1:$1,0))))</f>
        <v/>
      </c>
    </row>
    <row r="45" spans="3:30" s="15" customFormat="1" ht="10.199999999999999" customHeight="1" x14ac:dyDescent="0.45">
      <c r="C45" s="81"/>
      <c r="D45" s="73"/>
      <c r="E45" s="74" t="str">
        <f t="shared" ca="1" si="15"/>
        <v/>
      </c>
      <c r="F45" s="75" t="str">
        <f t="shared" ca="1" si="16"/>
        <v/>
      </c>
      <c r="G45" s="80"/>
      <c r="H45" s="76" t="str">
        <f>IF(G45="","",VLOOKUP(G45,競技csv!$F:$O,MATCH(H$2,競技csv!$1:$1,0)-MATCH("競技名",競技csv!$1:$1,0)+1,0))</f>
        <v/>
      </c>
      <c r="I45" s="76" t="str">
        <f>IF(G45="","",VLOOKUP(G45,競技csv!$F:$O,MATCH(I$2,競技csv!$1:$1,0)-MATCH("競技名",競技csv!$1:$1,0)+1,0))</f>
        <v/>
      </c>
      <c r="J45" s="77"/>
      <c r="K45" s="78"/>
      <c r="L45" s="79"/>
      <c r="M45" s="80"/>
      <c r="N45" s="76" t="str">
        <f>IF(M45="","",VLOOKUP(M45,競技csv!$F:$O,MATCH(N$2,競技csv!$1:$1,0)-MATCH("競技名",競技csv!$1:$1,0)+1,0))</f>
        <v/>
      </c>
      <c r="O45" s="76" t="str">
        <f>IF(M45="","",VLOOKUP(M45,競技csv!$F:$O,MATCH(O$2,競技csv!$1:$1,0)-MATCH("競技名",競技csv!$1:$1,0)+1,0))</f>
        <v/>
      </c>
      <c r="P45" s="77"/>
      <c r="Q45" s="78"/>
      <c r="R45" s="79"/>
      <c r="S45" s="82"/>
      <c r="T45" s="15" t="str">
        <f t="shared" si="17"/>
        <v/>
      </c>
      <c r="U45" s="17" t="str">
        <f t="shared" si="19"/>
        <v/>
      </c>
      <c r="V45" s="17" t="str">
        <f t="shared" si="19"/>
        <v/>
      </c>
      <c r="W45" s="15" t="str">
        <f t="shared" si="20"/>
        <v/>
      </c>
      <c r="X45" s="15">
        <f t="shared" si="18"/>
        <v>0</v>
      </c>
      <c r="Y45" s="15">
        <f t="shared" si="6"/>
        <v>0</v>
      </c>
      <c r="Z45" s="15">
        <f t="shared" si="7"/>
        <v>0</v>
      </c>
      <c r="AA45" s="15">
        <f t="shared" si="8"/>
        <v>0</v>
      </c>
      <c r="AB45" s="15">
        <f t="shared" si="9"/>
        <v>0</v>
      </c>
      <c r="AC45" s="15">
        <f t="shared" si="10"/>
        <v>0</v>
      </c>
      <c r="AD45" s="15" t="str" cm="1">
        <f t="array" aca="1" ref="AD45" ca="1">IF(W45="","",INDIRECT(ADDRESS(ROW(),MATCH(W45,$1:$1,0))))</f>
        <v/>
      </c>
    </row>
    <row r="46" spans="3:30" s="15" customFormat="1" ht="10.199999999999999" customHeight="1" x14ac:dyDescent="0.45">
      <c r="C46" s="81"/>
      <c r="D46" s="73"/>
      <c r="E46" s="74" t="str">
        <f t="shared" ca="1" si="15"/>
        <v/>
      </c>
      <c r="F46" s="75" t="str">
        <f t="shared" ca="1" si="16"/>
        <v/>
      </c>
      <c r="G46" s="80"/>
      <c r="H46" s="76" t="str">
        <f>IF(G46="","",VLOOKUP(G46,競技csv!$F:$O,MATCH(H$2,競技csv!$1:$1,0)-MATCH("競技名",競技csv!$1:$1,0)+1,0))</f>
        <v/>
      </c>
      <c r="I46" s="76" t="str">
        <f>IF(G46="","",VLOOKUP(G46,競技csv!$F:$O,MATCH(I$2,競技csv!$1:$1,0)-MATCH("競技名",競技csv!$1:$1,0)+1,0))</f>
        <v/>
      </c>
      <c r="J46" s="77"/>
      <c r="K46" s="78"/>
      <c r="L46" s="79"/>
      <c r="M46" s="80"/>
      <c r="N46" s="76" t="str">
        <f>IF(M46="","",VLOOKUP(M46,競技csv!$F:$O,MATCH(N$2,競技csv!$1:$1,0)-MATCH("競技名",競技csv!$1:$1,0)+1,0))</f>
        <v/>
      </c>
      <c r="O46" s="76" t="str">
        <f>IF(M46="","",VLOOKUP(M46,競技csv!$F:$O,MATCH(O$2,競技csv!$1:$1,0)-MATCH("競技名",競技csv!$1:$1,0)+1,0))</f>
        <v/>
      </c>
      <c r="P46" s="77"/>
      <c r="Q46" s="78"/>
      <c r="R46" s="79"/>
      <c r="S46" s="82"/>
      <c r="T46" s="15" t="str">
        <f t="shared" si="17"/>
        <v/>
      </c>
      <c r="U46" s="17" t="str">
        <f t="shared" si="19"/>
        <v/>
      </c>
      <c r="V46" s="17" t="str">
        <f t="shared" si="19"/>
        <v/>
      </c>
      <c r="W46" s="15" t="str">
        <f t="shared" si="20"/>
        <v/>
      </c>
      <c r="X46" s="15">
        <f t="shared" si="18"/>
        <v>0</v>
      </c>
      <c r="Y46" s="15">
        <f t="shared" si="6"/>
        <v>0</v>
      </c>
      <c r="Z46" s="15">
        <f t="shared" si="7"/>
        <v>0</v>
      </c>
      <c r="AA46" s="15">
        <f t="shared" si="8"/>
        <v>0</v>
      </c>
      <c r="AB46" s="15">
        <f t="shared" si="9"/>
        <v>0</v>
      </c>
      <c r="AC46" s="15">
        <f t="shared" si="10"/>
        <v>0</v>
      </c>
      <c r="AD46" s="15" t="str" cm="1">
        <f t="array" aca="1" ref="AD46" ca="1">IF(W46="","",INDIRECT(ADDRESS(ROW(),MATCH(W46,$1:$1,0))))</f>
        <v/>
      </c>
    </row>
    <row r="47" spans="3:30" s="15" customFormat="1" ht="10.199999999999999" customHeight="1" x14ac:dyDescent="0.45">
      <c r="C47" s="81"/>
      <c r="D47" s="73"/>
      <c r="E47" s="74" t="str">
        <f t="shared" ca="1" si="15"/>
        <v/>
      </c>
      <c r="F47" s="75" t="str">
        <f t="shared" ca="1" si="16"/>
        <v/>
      </c>
      <c r="G47" s="80"/>
      <c r="H47" s="76" t="str">
        <f>IF(G47="","",VLOOKUP(G47,競技csv!$F:$O,MATCH(H$2,競技csv!$1:$1,0)-MATCH("競技名",競技csv!$1:$1,0)+1,0))</f>
        <v/>
      </c>
      <c r="I47" s="76" t="str">
        <f>IF(G47="","",VLOOKUP(G47,競技csv!$F:$O,MATCH(I$2,競技csv!$1:$1,0)-MATCH("競技名",競技csv!$1:$1,0)+1,0))</f>
        <v/>
      </c>
      <c r="J47" s="77"/>
      <c r="K47" s="78"/>
      <c r="L47" s="79"/>
      <c r="M47" s="80"/>
      <c r="N47" s="76" t="str">
        <f>IF(M47="","",VLOOKUP(M47,競技csv!$F:$O,MATCH(N$2,競技csv!$1:$1,0)-MATCH("競技名",競技csv!$1:$1,0)+1,0))</f>
        <v/>
      </c>
      <c r="O47" s="76" t="str">
        <f>IF(M47="","",VLOOKUP(M47,競技csv!$F:$O,MATCH(O$2,競技csv!$1:$1,0)-MATCH("競技名",競技csv!$1:$1,0)+1,0))</f>
        <v/>
      </c>
      <c r="P47" s="77"/>
      <c r="Q47" s="78"/>
      <c r="R47" s="79"/>
      <c r="S47" s="82"/>
      <c r="T47" s="15" t="str">
        <f t="shared" si="17"/>
        <v/>
      </c>
      <c r="U47" s="17" t="str">
        <f t="shared" si="19"/>
        <v/>
      </c>
      <c r="V47" s="17" t="str">
        <f t="shared" si="19"/>
        <v/>
      </c>
      <c r="W47" s="15" t="str">
        <f t="shared" si="20"/>
        <v/>
      </c>
      <c r="X47" s="15">
        <f t="shared" si="18"/>
        <v>0</v>
      </c>
      <c r="Y47" s="15">
        <f t="shared" si="6"/>
        <v>0</v>
      </c>
      <c r="Z47" s="15">
        <f t="shared" si="7"/>
        <v>0</v>
      </c>
      <c r="AA47" s="15">
        <f t="shared" si="8"/>
        <v>0</v>
      </c>
      <c r="AB47" s="15">
        <f t="shared" si="9"/>
        <v>0</v>
      </c>
      <c r="AC47" s="15">
        <f t="shared" si="10"/>
        <v>0</v>
      </c>
      <c r="AD47" s="15" t="str" cm="1">
        <f t="array" aca="1" ref="AD47" ca="1">IF(W47="","",INDIRECT(ADDRESS(ROW(),MATCH(W47,$1:$1,0))))</f>
        <v/>
      </c>
    </row>
    <row r="48" spans="3:30" s="15" customFormat="1" ht="10.199999999999999" customHeight="1" x14ac:dyDescent="0.45">
      <c r="C48" s="81"/>
      <c r="D48" s="73"/>
      <c r="E48" s="74" t="str">
        <f t="shared" ca="1" si="15"/>
        <v/>
      </c>
      <c r="F48" s="75" t="str">
        <f t="shared" ca="1" si="16"/>
        <v/>
      </c>
      <c r="G48" s="80"/>
      <c r="H48" s="76" t="str">
        <f>IF(G48="","",VLOOKUP(G48,競技csv!$F:$O,MATCH(H$2,競技csv!$1:$1,0)-MATCH("競技名",競技csv!$1:$1,0)+1,0))</f>
        <v/>
      </c>
      <c r="I48" s="76" t="str">
        <f>IF(G48="","",VLOOKUP(G48,競技csv!$F:$O,MATCH(I$2,競技csv!$1:$1,0)-MATCH("競技名",競技csv!$1:$1,0)+1,0))</f>
        <v/>
      </c>
      <c r="J48" s="77"/>
      <c r="K48" s="78"/>
      <c r="L48" s="79"/>
      <c r="M48" s="80"/>
      <c r="N48" s="76" t="str">
        <f>IF(M48="","",VLOOKUP(M48,競技csv!$F:$O,MATCH(N$2,競技csv!$1:$1,0)-MATCH("競技名",競技csv!$1:$1,0)+1,0))</f>
        <v/>
      </c>
      <c r="O48" s="76" t="str">
        <f>IF(M48="","",VLOOKUP(M48,競技csv!$F:$O,MATCH(O$2,競技csv!$1:$1,0)-MATCH("競技名",競技csv!$1:$1,0)+1,0))</f>
        <v/>
      </c>
      <c r="P48" s="77"/>
      <c r="Q48" s="78"/>
      <c r="R48" s="79"/>
      <c r="S48" s="82"/>
      <c r="T48" s="15" t="str">
        <f t="shared" si="17"/>
        <v/>
      </c>
      <c r="U48" s="17" t="str">
        <f t="shared" si="19"/>
        <v/>
      </c>
      <c r="V48" s="17" t="str">
        <f t="shared" si="19"/>
        <v/>
      </c>
      <c r="W48" s="15" t="str">
        <f t="shared" si="20"/>
        <v/>
      </c>
      <c r="X48" s="15">
        <f t="shared" ref="X48:AC48" si="21">IF($W48=X$1,X47+1,X47)</f>
        <v>0</v>
      </c>
      <c r="Y48" s="15">
        <f t="shared" si="21"/>
        <v>0</v>
      </c>
      <c r="Z48" s="15">
        <f t="shared" si="21"/>
        <v>0</v>
      </c>
      <c r="AA48" s="15">
        <f t="shared" si="21"/>
        <v>0</v>
      </c>
      <c r="AB48" s="15">
        <f t="shared" si="21"/>
        <v>0</v>
      </c>
      <c r="AC48" s="15">
        <f t="shared" si="21"/>
        <v>0</v>
      </c>
      <c r="AD48" s="15" t="str" cm="1">
        <f t="array" aca="1" ref="AD48" ca="1">IF(W48="","",INDIRECT(ADDRESS(ROW(),MATCH(W48,$1:$1,0))))</f>
        <v/>
      </c>
    </row>
    <row r="49" spans="3:30" s="15" customFormat="1" ht="10.199999999999999" customHeight="1" x14ac:dyDescent="0.45">
      <c r="C49" s="81"/>
      <c r="D49" s="73"/>
      <c r="E49" s="74" t="str">
        <f t="shared" ca="1" si="15"/>
        <v/>
      </c>
      <c r="F49" s="75" t="str">
        <f t="shared" ca="1" si="16"/>
        <v/>
      </c>
      <c r="G49" s="80"/>
      <c r="H49" s="76" t="str">
        <f>IF(G49="","",VLOOKUP(G49,競技csv!$F:$O,MATCH(H$2,競技csv!$1:$1,0)-MATCH("競技名",競技csv!$1:$1,0)+1,0))</f>
        <v/>
      </c>
      <c r="I49" s="76" t="str">
        <f>IF(G49="","",VLOOKUP(G49,競技csv!$F:$O,MATCH(I$2,競技csv!$1:$1,0)-MATCH("競技名",競技csv!$1:$1,0)+1,0))</f>
        <v/>
      </c>
      <c r="J49" s="77"/>
      <c r="K49" s="78"/>
      <c r="L49" s="79"/>
      <c r="M49" s="80"/>
      <c r="N49" s="76" t="str">
        <f>IF(M49="","",VLOOKUP(M49,競技csv!$F:$O,MATCH(N$2,競技csv!$1:$1,0)-MATCH("競技名",競技csv!$1:$1,0)+1,0))</f>
        <v/>
      </c>
      <c r="O49" s="76" t="str">
        <f>IF(M49="","",VLOOKUP(M49,競技csv!$F:$O,MATCH(O$2,競技csv!$1:$1,0)-MATCH("競技名",競技csv!$1:$1,0)+1,0))</f>
        <v/>
      </c>
      <c r="P49" s="77"/>
      <c r="Q49" s="78"/>
      <c r="R49" s="79"/>
      <c r="S49" s="82"/>
      <c r="T49" s="15" t="str">
        <f t="shared" si="17"/>
        <v/>
      </c>
      <c r="U49" s="17" t="str">
        <f t="shared" si="19"/>
        <v/>
      </c>
      <c r="V49" s="17" t="str">
        <f t="shared" si="19"/>
        <v/>
      </c>
      <c r="W49" s="15" t="str">
        <f t="shared" si="20"/>
        <v/>
      </c>
      <c r="X49" s="15">
        <f t="shared" si="18"/>
        <v>0</v>
      </c>
      <c r="Y49" s="15">
        <f t="shared" si="6"/>
        <v>0</v>
      </c>
      <c r="Z49" s="15">
        <f t="shared" si="7"/>
        <v>0</v>
      </c>
      <c r="AA49" s="15">
        <f t="shared" si="8"/>
        <v>0</v>
      </c>
      <c r="AB49" s="15">
        <f t="shared" si="9"/>
        <v>0</v>
      </c>
      <c r="AC49" s="15">
        <f t="shared" si="10"/>
        <v>0</v>
      </c>
      <c r="AD49" s="15" t="str" cm="1">
        <f t="array" aca="1" ref="AD49" ca="1">IF(W49="","",INDIRECT(ADDRESS(ROW(),MATCH(W49,$1:$1,0))))</f>
        <v/>
      </c>
    </row>
    <row r="50" spans="3:30" s="15" customFormat="1" ht="10.199999999999999" customHeight="1" x14ac:dyDescent="0.45">
      <c r="C50" s="81"/>
      <c r="D50" s="73"/>
      <c r="E50" s="74" t="str">
        <f t="shared" ca="1" si="15"/>
        <v/>
      </c>
      <c r="F50" s="75" t="str">
        <f t="shared" ca="1" si="16"/>
        <v/>
      </c>
      <c r="G50" s="80"/>
      <c r="H50" s="76" t="str">
        <f>IF(G50="","",VLOOKUP(G50,競技csv!$F:$O,MATCH(H$2,競技csv!$1:$1,0)-MATCH("競技名",競技csv!$1:$1,0)+1,0))</f>
        <v/>
      </c>
      <c r="I50" s="76" t="str">
        <f>IF(G50="","",VLOOKUP(G50,競技csv!$F:$O,MATCH(I$2,競技csv!$1:$1,0)-MATCH("競技名",競技csv!$1:$1,0)+1,0))</f>
        <v/>
      </c>
      <c r="J50" s="77"/>
      <c r="K50" s="78"/>
      <c r="L50" s="79"/>
      <c r="M50" s="80"/>
      <c r="N50" s="76" t="str">
        <f>IF(M50="","",VLOOKUP(M50,競技csv!$F:$O,MATCH(N$2,競技csv!$1:$1,0)-MATCH("競技名",競技csv!$1:$1,0)+1,0))</f>
        <v/>
      </c>
      <c r="O50" s="76" t="str">
        <f>IF(M50="","",VLOOKUP(M50,競技csv!$F:$O,MATCH(O$2,競技csv!$1:$1,0)-MATCH("競技名",競技csv!$1:$1,0)+1,0))</f>
        <v/>
      </c>
      <c r="P50" s="77"/>
      <c r="Q50" s="78"/>
      <c r="R50" s="79"/>
      <c r="S50" s="82"/>
      <c r="T50" s="15" t="str">
        <f t="shared" si="17"/>
        <v/>
      </c>
      <c r="U50" s="17" t="str">
        <f t="shared" si="19"/>
        <v/>
      </c>
      <c r="V50" s="17" t="str">
        <f t="shared" si="19"/>
        <v/>
      </c>
      <c r="W50" s="15" t="str">
        <f t="shared" si="20"/>
        <v/>
      </c>
      <c r="X50" s="15">
        <f t="shared" si="18"/>
        <v>0</v>
      </c>
      <c r="Y50" s="15">
        <f t="shared" si="6"/>
        <v>0</v>
      </c>
      <c r="Z50" s="15">
        <f t="shared" si="7"/>
        <v>0</v>
      </c>
      <c r="AA50" s="15">
        <f t="shared" si="8"/>
        <v>0</v>
      </c>
      <c r="AB50" s="15">
        <f t="shared" si="9"/>
        <v>0</v>
      </c>
      <c r="AC50" s="15">
        <f t="shared" si="10"/>
        <v>0</v>
      </c>
      <c r="AD50" s="15" t="str" cm="1">
        <f t="array" aca="1" ref="AD50" ca="1">IF(W50="","",INDIRECT(ADDRESS(ROW(),MATCH(W50,$1:$1,0))))</f>
        <v/>
      </c>
    </row>
    <row r="51" spans="3:30" s="15" customFormat="1" ht="10.199999999999999" customHeight="1" x14ac:dyDescent="0.45">
      <c r="C51" s="81"/>
      <c r="D51" s="73"/>
      <c r="E51" s="74" t="str">
        <f t="shared" ca="1" si="15"/>
        <v/>
      </c>
      <c r="F51" s="75" t="str">
        <f t="shared" ca="1" si="16"/>
        <v/>
      </c>
      <c r="G51" s="80"/>
      <c r="H51" s="76" t="str">
        <f>IF(G51="","",VLOOKUP(G51,競技csv!$F:$O,MATCH(H$2,競技csv!$1:$1,0)-MATCH("競技名",競技csv!$1:$1,0)+1,0))</f>
        <v/>
      </c>
      <c r="I51" s="76" t="str">
        <f>IF(G51="","",VLOOKUP(G51,競技csv!$F:$O,MATCH(I$2,競技csv!$1:$1,0)-MATCH("競技名",競技csv!$1:$1,0)+1,0))</f>
        <v/>
      </c>
      <c r="J51" s="77"/>
      <c r="K51" s="78"/>
      <c r="L51" s="79"/>
      <c r="M51" s="80"/>
      <c r="N51" s="76" t="str">
        <f>IF(M51="","",VLOOKUP(M51,競技csv!$F:$O,MATCH(N$2,競技csv!$1:$1,0)-MATCH("競技名",競技csv!$1:$1,0)+1,0))</f>
        <v/>
      </c>
      <c r="O51" s="76" t="str">
        <f>IF(M51="","",VLOOKUP(M51,競技csv!$F:$O,MATCH(O$2,競技csv!$1:$1,0)-MATCH("競技名",競技csv!$1:$1,0)+1,0))</f>
        <v/>
      </c>
      <c r="P51" s="77"/>
      <c r="Q51" s="78"/>
      <c r="R51" s="79"/>
      <c r="S51" s="82"/>
      <c r="T51" s="15" t="str">
        <f t="shared" si="17"/>
        <v/>
      </c>
      <c r="U51" s="17" t="str">
        <f t="shared" si="19"/>
        <v/>
      </c>
      <c r="V51" s="17" t="str">
        <f t="shared" si="19"/>
        <v/>
      </c>
      <c r="W51" s="15" t="str">
        <f t="shared" si="20"/>
        <v/>
      </c>
      <c r="X51" s="15">
        <f t="shared" si="18"/>
        <v>0</v>
      </c>
      <c r="Y51" s="15">
        <f t="shared" si="6"/>
        <v>0</v>
      </c>
      <c r="Z51" s="15">
        <f t="shared" si="7"/>
        <v>0</v>
      </c>
      <c r="AA51" s="15">
        <f t="shared" si="8"/>
        <v>0</v>
      </c>
      <c r="AB51" s="15">
        <f t="shared" si="9"/>
        <v>0</v>
      </c>
      <c r="AC51" s="15">
        <f t="shared" si="10"/>
        <v>0</v>
      </c>
      <c r="AD51" s="15" t="str" cm="1">
        <f t="array" aca="1" ref="AD51" ca="1">IF(W51="","",INDIRECT(ADDRESS(ROW(),MATCH(W51,$1:$1,0))))</f>
        <v/>
      </c>
    </row>
    <row r="52" spans="3:30" s="15" customFormat="1" ht="10.199999999999999" customHeight="1" x14ac:dyDescent="0.45">
      <c r="C52" s="81"/>
      <c r="D52" s="73"/>
      <c r="E52" s="74" t="str">
        <f t="shared" ca="1" si="15"/>
        <v/>
      </c>
      <c r="F52" s="75" t="str">
        <f t="shared" ca="1" si="16"/>
        <v/>
      </c>
      <c r="G52" s="80"/>
      <c r="H52" s="76" t="str">
        <f>IF(G52="","",VLOOKUP(G52,競技csv!$F:$O,MATCH(H$2,競技csv!$1:$1,0)-MATCH("競技名",競技csv!$1:$1,0)+1,0))</f>
        <v/>
      </c>
      <c r="I52" s="76" t="str">
        <f>IF(G52="","",VLOOKUP(G52,競技csv!$F:$O,MATCH(I$2,競技csv!$1:$1,0)-MATCH("競技名",競技csv!$1:$1,0)+1,0))</f>
        <v/>
      </c>
      <c r="J52" s="77"/>
      <c r="K52" s="78"/>
      <c r="L52" s="79"/>
      <c r="M52" s="80"/>
      <c r="N52" s="76" t="str">
        <f>IF(M52="","",VLOOKUP(M52,競技csv!$F:$O,MATCH(N$2,競技csv!$1:$1,0)-MATCH("競技名",競技csv!$1:$1,0)+1,0))</f>
        <v/>
      </c>
      <c r="O52" s="76" t="str">
        <f>IF(M52="","",VLOOKUP(M52,競技csv!$F:$O,MATCH(O$2,競技csv!$1:$1,0)-MATCH("競技名",競技csv!$1:$1,0)+1,0))</f>
        <v/>
      </c>
      <c r="P52" s="77"/>
      <c r="Q52" s="78"/>
      <c r="R52" s="79"/>
      <c r="S52" s="82"/>
      <c r="T52" s="15" t="str">
        <f t="shared" si="17"/>
        <v/>
      </c>
      <c r="U52" s="17" t="str">
        <f t="shared" si="19"/>
        <v/>
      </c>
      <c r="V52" s="17" t="str">
        <f t="shared" si="19"/>
        <v/>
      </c>
      <c r="W52" s="15" t="str">
        <f t="shared" si="20"/>
        <v/>
      </c>
      <c r="X52" s="15">
        <f t="shared" si="18"/>
        <v>0</v>
      </c>
      <c r="Y52" s="15">
        <f t="shared" si="6"/>
        <v>0</v>
      </c>
      <c r="Z52" s="15">
        <f t="shared" si="7"/>
        <v>0</v>
      </c>
      <c r="AA52" s="15">
        <f t="shared" si="8"/>
        <v>0</v>
      </c>
      <c r="AB52" s="15">
        <f t="shared" si="9"/>
        <v>0</v>
      </c>
      <c r="AC52" s="15">
        <f t="shared" si="10"/>
        <v>0</v>
      </c>
      <c r="AD52" s="15" t="str" cm="1">
        <f t="array" aca="1" ref="AD52" ca="1">IF(W52="","",INDIRECT(ADDRESS(ROW(),MATCH(W52,$1:$1,0))))</f>
        <v/>
      </c>
    </row>
    <row r="53" spans="3:30" s="15" customFormat="1" ht="10.199999999999999" customHeight="1" x14ac:dyDescent="0.45">
      <c r="C53" s="81"/>
      <c r="D53" s="73"/>
      <c r="E53" s="74" t="str">
        <f t="shared" ca="1" si="15"/>
        <v/>
      </c>
      <c r="F53" s="75" t="str">
        <f t="shared" ca="1" si="16"/>
        <v/>
      </c>
      <c r="G53" s="80"/>
      <c r="H53" s="76" t="str">
        <f>IF(G53="","",VLOOKUP(G53,競技csv!$F:$O,MATCH(H$2,競技csv!$1:$1,0)-MATCH("競技名",競技csv!$1:$1,0)+1,0))</f>
        <v/>
      </c>
      <c r="I53" s="76" t="str">
        <f>IF(G53="","",VLOOKUP(G53,競技csv!$F:$O,MATCH(I$2,競技csv!$1:$1,0)-MATCH("競技名",競技csv!$1:$1,0)+1,0))</f>
        <v/>
      </c>
      <c r="J53" s="77"/>
      <c r="K53" s="78"/>
      <c r="L53" s="79"/>
      <c r="M53" s="80"/>
      <c r="N53" s="76" t="str">
        <f>IF(M53="","",VLOOKUP(M53,競技csv!$F:$O,MATCH(N$2,競技csv!$1:$1,0)-MATCH("競技名",競技csv!$1:$1,0)+1,0))</f>
        <v/>
      </c>
      <c r="O53" s="76" t="str">
        <f>IF(M53="","",VLOOKUP(M53,競技csv!$F:$O,MATCH(O$2,競技csv!$1:$1,0)-MATCH("競技名",競技csv!$1:$1,0)+1,0))</f>
        <v/>
      </c>
      <c r="P53" s="77"/>
      <c r="Q53" s="78"/>
      <c r="R53" s="79"/>
      <c r="S53" s="82"/>
      <c r="T53" s="15" t="str">
        <f t="shared" si="17"/>
        <v/>
      </c>
      <c r="U53" s="17" t="str">
        <f t="shared" si="19"/>
        <v/>
      </c>
      <c r="V53" s="17" t="str">
        <f t="shared" si="19"/>
        <v/>
      </c>
      <c r="W53" s="15" t="str">
        <f t="shared" si="20"/>
        <v/>
      </c>
      <c r="X53" s="15">
        <f t="shared" si="18"/>
        <v>0</v>
      </c>
      <c r="Y53" s="15">
        <f t="shared" si="6"/>
        <v>0</v>
      </c>
      <c r="Z53" s="15">
        <f t="shared" si="7"/>
        <v>0</v>
      </c>
      <c r="AA53" s="15">
        <f t="shared" si="8"/>
        <v>0</v>
      </c>
      <c r="AB53" s="15">
        <f t="shared" si="9"/>
        <v>0</v>
      </c>
      <c r="AC53" s="15">
        <f t="shared" si="10"/>
        <v>0</v>
      </c>
      <c r="AD53" s="15" t="str" cm="1">
        <f t="array" aca="1" ref="AD53" ca="1">IF(W53="","",INDIRECT(ADDRESS(ROW(),MATCH(W53,$1:$1,0))))</f>
        <v/>
      </c>
    </row>
    <row r="54" spans="3:30" s="15" customFormat="1" ht="10.199999999999999" customHeight="1" x14ac:dyDescent="0.45">
      <c r="C54" s="81"/>
      <c r="D54" s="73"/>
      <c r="E54" s="74" t="str">
        <f t="shared" ca="1" si="15"/>
        <v/>
      </c>
      <c r="F54" s="75" t="str">
        <f t="shared" ca="1" si="16"/>
        <v/>
      </c>
      <c r="G54" s="80"/>
      <c r="H54" s="76" t="str">
        <f>IF(G54="","",VLOOKUP(G54,競技csv!$F:$O,MATCH(H$2,競技csv!$1:$1,0)-MATCH("競技名",競技csv!$1:$1,0)+1,0))</f>
        <v/>
      </c>
      <c r="I54" s="76" t="str">
        <f>IF(G54="","",VLOOKUP(G54,競技csv!$F:$O,MATCH(I$2,競技csv!$1:$1,0)-MATCH("競技名",競技csv!$1:$1,0)+1,0))</f>
        <v/>
      </c>
      <c r="J54" s="77"/>
      <c r="K54" s="78"/>
      <c r="L54" s="79"/>
      <c r="M54" s="80"/>
      <c r="N54" s="76" t="str">
        <f>IF(M54="","",VLOOKUP(M54,競技csv!$F:$O,MATCH(N$2,競技csv!$1:$1,0)-MATCH("競技名",競技csv!$1:$1,0)+1,0))</f>
        <v/>
      </c>
      <c r="O54" s="76" t="str">
        <f>IF(M54="","",VLOOKUP(M54,競技csv!$F:$O,MATCH(O$2,競技csv!$1:$1,0)-MATCH("競技名",競技csv!$1:$1,0)+1,0))</f>
        <v/>
      </c>
      <c r="P54" s="77"/>
      <c r="Q54" s="78"/>
      <c r="R54" s="79"/>
      <c r="S54" s="82"/>
      <c r="T54" s="15" t="str">
        <f t="shared" si="17"/>
        <v/>
      </c>
      <c r="U54" s="17" t="str">
        <f t="shared" si="19"/>
        <v/>
      </c>
      <c r="V54" s="17" t="str">
        <f t="shared" si="19"/>
        <v/>
      </c>
      <c r="W54" s="15" t="str">
        <f t="shared" ref="W54:W60" si="22">IF(S54="","",C54&amp;S54)</f>
        <v/>
      </c>
      <c r="X54" s="15">
        <f t="shared" si="18"/>
        <v>0</v>
      </c>
      <c r="Y54" s="15">
        <f t="shared" si="6"/>
        <v>0</v>
      </c>
      <c r="Z54" s="15">
        <f t="shared" si="7"/>
        <v>0</v>
      </c>
      <c r="AA54" s="15">
        <f t="shared" si="8"/>
        <v>0</v>
      </c>
      <c r="AB54" s="15">
        <f t="shared" si="9"/>
        <v>0</v>
      </c>
      <c r="AC54" s="15">
        <f t="shared" si="10"/>
        <v>0</v>
      </c>
      <c r="AD54" s="15" t="str" cm="1">
        <f t="array" aca="1" ref="AD54" ca="1">IF(W54="","",INDIRECT(ADDRESS(ROW(),MATCH(W54,$1:$1,0))))</f>
        <v/>
      </c>
    </row>
    <row r="55" spans="3:30" s="15" customFormat="1" ht="10.199999999999999" customHeight="1" x14ac:dyDescent="0.45">
      <c r="C55" s="81"/>
      <c r="D55" s="73"/>
      <c r="E55" s="74" t="str">
        <f t="shared" ca="1" si="15"/>
        <v/>
      </c>
      <c r="F55" s="75" t="str">
        <f t="shared" ca="1" si="16"/>
        <v/>
      </c>
      <c r="G55" s="80"/>
      <c r="H55" s="76" t="str">
        <f>IF(G55="","",VLOOKUP(G55,競技csv!$F:$O,MATCH(H$2,競技csv!$1:$1,0)-MATCH("競技名",競技csv!$1:$1,0)+1,0))</f>
        <v/>
      </c>
      <c r="I55" s="76" t="str">
        <f>IF(G55="","",VLOOKUP(G55,競技csv!$F:$O,MATCH(I$2,競技csv!$1:$1,0)-MATCH("競技名",競技csv!$1:$1,0)+1,0))</f>
        <v/>
      </c>
      <c r="J55" s="77"/>
      <c r="K55" s="78"/>
      <c r="L55" s="79"/>
      <c r="M55" s="80"/>
      <c r="N55" s="76" t="str">
        <f>IF(M55="","",VLOOKUP(M55,競技csv!$F:$O,MATCH(N$2,競技csv!$1:$1,0)-MATCH("競技名",競技csv!$1:$1,0)+1,0))</f>
        <v/>
      </c>
      <c r="O55" s="76" t="str">
        <f>IF(M55="","",VLOOKUP(M55,競技csv!$F:$O,MATCH(O$2,競技csv!$1:$1,0)-MATCH("競技名",競技csv!$1:$1,0)+1,0))</f>
        <v/>
      </c>
      <c r="P55" s="77"/>
      <c r="Q55" s="78"/>
      <c r="R55" s="79"/>
      <c r="S55" s="82"/>
      <c r="T55" s="15" t="str">
        <f t="shared" si="17"/>
        <v/>
      </c>
      <c r="U55" s="17" t="str">
        <f t="shared" si="19"/>
        <v/>
      </c>
      <c r="V55" s="17" t="str">
        <f t="shared" si="19"/>
        <v/>
      </c>
      <c r="W55" s="15" t="str">
        <f t="shared" si="22"/>
        <v/>
      </c>
      <c r="X55" s="15">
        <f t="shared" si="18"/>
        <v>0</v>
      </c>
      <c r="Y55" s="15">
        <f t="shared" si="6"/>
        <v>0</v>
      </c>
      <c r="Z55" s="15">
        <f t="shared" si="7"/>
        <v>0</v>
      </c>
      <c r="AA55" s="15">
        <f t="shared" si="8"/>
        <v>0</v>
      </c>
      <c r="AB55" s="15">
        <f t="shared" si="9"/>
        <v>0</v>
      </c>
      <c r="AC55" s="15">
        <f t="shared" si="10"/>
        <v>0</v>
      </c>
      <c r="AD55" s="15" t="str" cm="1">
        <f t="array" aca="1" ref="AD55" ca="1">IF(W55="","",INDIRECT(ADDRESS(ROW(),MATCH(W55,$1:$1,0))))</f>
        <v/>
      </c>
    </row>
    <row r="56" spans="3:30" s="15" customFormat="1" ht="10.199999999999999" customHeight="1" x14ac:dyDescent="0.45">
      <c r="C56" s="81"/>
      <c r="D56" s="73"/>
      <c r="E56" s="74" t="str">
        <f t="shared" ca="1" si="15"/>
        <v/>
      </c>
      <c r="F56" s="75" t="str">
        <f t="shared" ca="1" si="16"/>
        <v/>
      </c>
      <c r="G56" s="80"/>
      <c r="H56" s="76" t="str">
        <f>IF(G56="","",VLOOKUP(G56,競技csv!$F:$O,MATCH(H$2,競技csv!$1:$1,0)-MATCH("競技名",競技csv!$1:$1,0)+1,0))</f>
        <v/>
      </c>
      <c r="I56" s="76" t="str">
        <f>IF(G56="","",VLOOKUP(G56,競技csv!$F:$O,MATCH(I$2,競技csv!$1:$1,0)-MATCH("競技名",競技csv!$1:$1,0)+1,0))</f>
        <v/>
      </c>
      <c r="J56" s="77"/>
      <c r="K56" s="78"/>
      <c r="L56" s="79"/>
      <c r="M56" s="80"/>
      <c r="N56" s="76" t="str">
        <f>IF(M56="","",VLOOKUP(M56,競技csv!$F:$O,MATCH(N$2,競技csv!$1:$1,0)-MATCH("競技名",競技csv!$1:$1,0)+1,0))</f>
        <v/>
      </c>
      <c r="O56" s="76" t="str">
        <f>IF(M56="","",VLOOKUP(M56,競技csv!$F:$O,MATCH(O$2,競技csv!$1:$1,0)-MATCH("競技名",競技csv!$1:$1,0)+1,0))</f>
        <v/>
      </c>
      <c r="P56" s="77"/>
      <c r="Q56" s="78"/>
      <c r="R56" s="79"/>
      <c r="S56" s="82"/>
      <c r="T56" s="15" t="str">
        <f t="shared" si="17"/>
        <v/>
      </c>
      <c r="U56" s="17" t="str">
        <f t="shared" si="19"/>
        <v/>
      </c>
      <c r="V56" s="17" t="str">
        <f t="shared" si="19"/>
        <v/>
      </c>
      <c r="W56" s="15" t="str">
        <f t="shared" si="22"/>
        <v/>
      </c>
      <c r="X56" s="15">
        <f t="shared" si="18"/>
        <v>0</v>
      </c>
      <c r="Y56" s="15">
        <f t="shared" si="6"/>
        <v>0</v>
      </c>
      <c r="Z56" s="15">
        <f t="shared" si="7"/>
        <v>0</v>
      </c>
      <c r="AA56" s="15">
        <f t="shared" si="8"/>
        <v>0</v>
      </c>
      <c r="AB56" s="15">
        <f t="shared" si="9"/>
        <v>0</v>
      </c>
      <c r="AC56" s="15">
        <f t="shared" si="10"/>
        <v>0</v>
      </c>
      <c r="AD56" s="15" t="str" cm="1">
        <f t="array" aca="1" ref="AD56" ca="1">IF(W56="","",INDIRECT(ADDRESS(ROW(),MATCH(W56,$1:$1,0))))</f>
        <v/>
      </c>
    </row>
    <row r="57" spans="3:30" s="15" customFormat="1" ht="10.199999999999999" customHeight="1" x14ac:dyDescent="0.45">
      <c r="C57" s="81"/>
      <c r="D57" s="73"/>
      <c r="E57" s="74" t="str">
        <f t="shared" ca="1" si="15"/>
        <v/>
      </c>
      <c r="F57" s="75" t="str">
        <f t="shared" ca="1" si="16"/>
        <v/>
      </c>
      <c r="G57" s="80"/>
      <c r="H57" s="76" t="str">
        <f>IF(G57="","",VLOOKUP(G57,競技csv!$F:$O,MATCH(H$2,競技csv!$1:$1,0)-MATCH("競技名",競技csv!$1:$1,0)+1,0))</f>
        <v/>
      </c>
      <c r="I57" s="76" t="str">
        <f>IF(G57="","",VLOOKUP(G57,競技csv!$F:$O,MATCH(I$2,競技csv!$1:$1,0)-MATCH("競技名",競技csv!$1:$1,0)+1,0))</f>
        <v/>
      </c>
      <c r="J57" s="77"/>
      <c r="K57" s="78"/>
      <c r="L57" s="79"/>
      <c r="M57" s="80"/>
      <c r="N57" s="76" t="str">
        <f>IF(M57="","",VLOOKUP(M57,競技csv!$F:$O,MATCH(N$2,競技csv!$1:$1,0)-MATCH("競技名",競技csv!$1:$1,0)+1,0))</f>
        <v/>
      </c>
      <c r="O57" s="76" t="str">
        <f>IF(M57="","",VLOOKUP(M57,競技csv!$F:$O,MATCH(O$2,競技csv!$1:$1,0)-MATCH("競技名",競技csv!$1:$1,0)+1,0))</f>
        <v/>
      </c>
      <c r="P57" s="77"/>
      <c r="Q57" s="78"/>
      <c r="R57" s="79"/>
      <c r="S57" s="82"/>
      <c r="T57" s="15" t="str">
        <f t="shared" si="17"/>
        <v/>
      </c>
      <c r="U57" s="17" t="str">
        <f t="shared" si="19"/>
        <v/>
      </c>
      <c r="V57" s="17" t="str">
        <f t="shared" si="19"/>
        <v/>
      </c>
      <c r="W57" s="15" t="str">
        <f t="shared" si="22"/>
        <v/>
      </c>
      <c r="X57" s="15">
        <f t="shared" si="18"/>
        <v>0</v>
      </c>
      <c r="Y57" s="15">
        <f t="shared" si="6"/>
        <v>0</v>
      </c>
      <c r="Z57" s="15">
        <f t="shared" si="7"/>
        <v>0</v>
      </c>
      <c r="AA57" s="15">
        <f t="shared" si="8"/>
        <v>0</v>
      </c>
      <c r="AB57" s="15">
        <f t="shared" si="9"/>
        <v>0</v>
      </c>
      <c r="AC57" s="15">
        <f t="shared" si="10"/>
        <v>0</v>
      </c>
      <c r="AD57" s="15" t="str" cm="1">
        <f t="array" aca="1" ref="AD57" ca="1">IF(W57="","",INDIRECT(ADDRESS(ROW(),MATCH(W57,$1:$1,0))))</f>
        <v/>
      </c>
    </row>
    <row r="58" spans="3:30" s="15" customFormat="1" ht="10.199999999999999" customHeight="1" x14ac:dyDescent="0.45">
      <c r="C58" s="81"/>
      <c r="D58" s="73"/>
      <c r="E58" s="74" t="str">
        <f t="shared" ca="1" si="15"/>
        <v/>
      </c>
      <c r="F58" s="75" t="str">
        <f t="shared" ca="1" si="16"/>
        <v/>
      </c>
      <c r="G58" s="80"/>
      <c r="H58" s="76" t="str">
        <f>IF(G58="","",VLOOKUP(G58,競技csv!$F:$O,MATCH(H$2,競技csv!$1:$1,0)-MATCH("競技名",競技csv!$1:$1,0)+1,0))</f>
        <v/>
      </c>
      <c r="I58" s="76" t="str">
        <f>IF(G58="","",VLOOKUP(G58,競技csv!$F:$O,MATCH(I$2,競技csv!$1:$1,0)-MATCH("競技名",競技csv!$1:$1,0)+1,0))</f>
        <v/>
      </c>
      <c r="J58" s="77"/>
      <c r="K58" s="78"/>
      <c r="L58" s="79"/>
      <c r="M58" s="80"/>
      <c r="N58" s="76" t="str">
        <f>IF(M58="","",VLOOKUP(M58,競技csv!$F:$O,MATCH(N$2,競技csv!$1:$1,0)-MATCH("競技名",競技csv!$1:$1,0)+1,0))</f>
        <v/>
      </c>
      <c r="O58" s="76" t="str">
        <f>IF(M58="","",VLOOKUP(M58,競技csv!$F:$O,MATCH(O$2,競技csv!$1:$1,0)-MATCH("競技名",競技csv!$1:$1,0)+1,0))</f>
        <v/>
      </c>
      <c r="P58" s="77"/>
      <c r="Q58" s="78"/>
      <c r="R58" s="79"/>
      <c r="S58" s="82"/>
      <c r="T58" s="15" t="str">
        <f t="shared" si="17"/>
        <v/>
      </c>
      <c r="U58" s="17" t="str">
        <f t="shared" si="19"/>
        <v/>
      </c>
      <c r="V58" s="17" t="str">
        <f t="shared" si="19"/>
        <v/>
      </c>
      <c r="W58" s="15" t="str">
        <f t="shared" si="22"/>
        <v/>
      </c>
      <c r="X58" s="15">
        <f t="shared" si="18"/>
        <v>0</v>
      </c>
      <c r="Y58" s="15">
        <f t="shared" si="6"/>
        <v>0</v>
      </c>
      <c r="Z58" s="15">
        <f t="shared" si="7"/>
        <v>0</v>
      </c>
      <c r="AA58" s="15">
        <f t="shared" si="8"/>
        <v>0</v>
      </c>
      <c r="AB58" s="15">
        <f t="shared" si="9"/>
        <v>0</v>
      </c>
      <c r="AC58" s="15">
        <f t="shared" si="10"/>
        <v>0</v>
      </c>
      <c r="AD58" s="15" t="str" cm="1">
        <f t="array" aca="1" ref="AD58" ca="1">IF(W58="","",INDIRECT(ADDRESS(ROW(),MATCH(W58,$1:$1,0))))</f>
        <v/>
      </c>
    </row>
    <row r="59" spans="3:30" s="15" customFormat="1" ht="10.199999999999999" customHeight="1" x14ac:dyDescent="0.45">
      <c r="C59" s="81"/>
      <c r="D59" s="73"/>
      <c r="E59" s="74" t="str">
        <f t="shared" ca="1" si="15"/>
        <v/>
      </c>
      <c r="F59" s="75" t="str">
        <f t="shared" ca="1" si="16"/>
        <v/>
      </c>
      <c r="G59" s="80"/>
      <c r="H59" s="76" t="str">
        <f>IF(G59="","",VLOOKUP(G59,競技csv!$F:$O,MATCH(H$2,競技csv!$1:$1,0)-MATCH("競技名",競技csv!$1:$1,0)+1,0))</f>
        <v/>
      </c>
      <c r="I59" s="76" t="str">
        <f>IF(G59="","",VLOOKUP(G59,競技csv!$F:$O,MATCH(I$2,競技csv!$1:$1,0)-MATCH("競技名",競技csv!$1:$1,0)+1,0))</f>
        <v/>
      </c>
      <c r="J59" s="77"/>
      <c r="K59" s="78"/>
      <c r="L59" s="79"/>
      <c r="M59" s="80"/>
      <c r="N59" s="76" t="str">
        <f>IF(M59="","",VLOOKUP(M59,競技csv!$F:$O,MATCH(N$2,競技csv!$1:$1,0)-MATCH("競技名",競技csv!$1:$1,0)+1,0))</f>
        <v/>
      </c>
      <c r="O59" s="76" t="str">
        <f>IF(M59="","",VLOOKUP(M59,競技csv!$F:$O,MATCH(O$2,競技csv!$1:$1,0)-MATCH("競技名",競技csv!$1:$1,0)+1,0))</f>
        <v/>
      </c>
      <c r="P59" s="77"/>
      <c r="Q59" s="78"/>
      <c r="R59" s="79"/>
      <c r="S59" s="82"/>
      <c r="T59" s="15" t="str">
        <f t="shared" si="17"/>
        <v/>
      </c>
      <c r="U59" s="17" t="str">
        <f t="shared" si="19"/>
        <v/>
      </c>
      <c r="V59" s="17" t="str">
        <f t="shared" si="19"/>
        <v/>
      </c>
      <c r="W59" s="15" t="str">
        <f t="shared" si="22"/>
        <v/>
      </c>
      <c r="X59" s="15">
        <f t="shared" si="18"/>
        <v>0</v>
      </c>
      <c r="Y59" s="15">
        <f t="shared" si="6"/>
        <v>0</v>
      </c>
      <c r="Z59" s="15">
        <f t="shared" si="7"/>
        <v>0</v>
      </c>
      <c r="AA59" s="15">
        <f t="shared" si="8"/>
        <v>0</v>
      </c>
      <c r="AB59" s="15">
        <f t="shared" si="9"/>
        <v>0</v>
      </c>
      <c r="AC59" s="15">
        <f t="shared" si="10"/>
        <v>0</v>
      </c>
      <c r="AD59" s="15" t="str" cm="1">
        <f t="array" aca="1" ref="AD59" ca="1">IF(W59="","",INDIRECT(ADDRESS(ROW(),MATCH(W59,$1:$1,0))))</f>
        <v/>
      </c>
    </row>
    <row r="60" spans="3:30" s="15" customFormat="1" ht="10.199999999999999" customHeight="1" x14ac:dyDescent="0.45">
      <c r="C60" s="81"/>
      <c r="D60" s="73"/>
      <c r="E60" s="74" t="str">
        <f t="shared" ca="1" si="15"/>
        <v/>
      </c>
      <c r="F60" s="75" t="str">
        <f t="shared" ca="1" si="16"/>
        <v/>
      </c>
      <c r="G60" s="80"/>
      <c r="H60" s="76" t="str">
        <f>IF(G60="","",VLOOKUP(G60,競技csv!$F:$O,MATCH(H$2,競技csv!$1:$1,0)-MATCH("競技名",競技csv!$1:$1,0)+1,0))</f>
        <v/>
      </c>
      <c r="I60" s="76" t="str">
        <f>IF(G60="","",VLOOKUP(G60,競技csv!$F:$O,MATCH(I$2,競技csv!$1:$1,0)-MATCH("競技名",競技csv!$1:$1,0)+1,0))</f>
        <v/>
      </c>
      <c r="J60" s="77"/>
      <c r="K60" s="78"/>
      <c r="L60" s="79"/>
      <c r="M60" s="80"/>
      <c r="N60" s="76" t="str">
        <f>IF(M60="","",VLOOKUP(M60,競技csv!$F:$O,MATCH(N$2,競技csv!$1:$1,0)-MATCH("競技名",競技csv!$1:$1,0)+1,0))</f>
        <v/>
      </c>
      <c r="O60" s="76" t="str">
        <f>IF(M60="","",VLOOKUP(M60,競技csv!$F:$O,MATCH(O$2,競技csv!$1:$1,0)-MATCH("競技名",競技csv!$1:$1,0)+1,0))</f>
        <v/>
      </c>
      <c r="P60" s="77"/>
      <c r="Q60" s="78"/>
      <c r="R60" s="79"/>
      <c r="S60" s="82"/>
      <c r="T60" s="15" t="str">
        <f t="shared" si="17"/>
        <v/>
      </c>
      <c r="U60" s="17" t="str">
        <f t="shared" si="19"/>
        <v/>
      </c>
      <c r="V60" s="17" t="str">
        <f t="shared" si="19"/>
        <v/>
      </c>
      <c r="W60" s="15" t="str">
        <f t="shared" si="22"/>
        <v/>
      </c>
      <c r="X60" s="15">
        <f t="shared" si="18"/>
        <v>0</v>
      </c>
      <c r="Y60" s="15">
        <f t="shared" si="6"/>
        <v>0</v>
      </c>
      <c r="Z60" s="15">
        <f t="shared" si="7"/>
        <v>0</v>
      </c>
      <c r="AA60" s="15">
        <f t="shared" si="8"/>
        <v>0</v>
      </c>
      <c r="AB60" s="15">
        <f t="shared" si="9"/>
        <v>0</v>
      </c>
      <c r="AC60" s="15">
        <f t="shared" si="10"/>
        <v>0</v>
      </c>
      <c r="AD60" s="15" t="str" cm="1">
        <f t="array" aca="1" ref="AD60" ca="1">IF(W60="","",INDIRECT(ADDRESS(ROW(),MATCH(W60,$1:$1,0))))</f>
        <v/>
      </c>
    </row>
    <row r="61" spans="3:30" s="15" customFormat="1" ht="10.199999999999999" customHeight="1" x14ac:dyDescent="0.45">
      <c r="C61" s="81"/>
      <c r="D61" s="73"/>
      <c r="E61" s="74" t="str">
        <f t="shared" ca="1" si="15"/>
        <v/>
      </c>
      <c r="F61" s="75" t="str">
        <f t="shared" ca="1" si="16"/>
        <v/>
      </c>
      <c r="G61" s="80"/>
      <c r="H61" s="76" t="str">
        <f>IF(G61="","",VLOOKUP(G61,競技csv!$F:$O,MATCH(H$2,競技csv!$1:$1,0)-MATCH("競技名",競技csv!$1:$1,0)+1,0))</f>
        <v/>
      </c>
      <c r="I61" s="76" t="str">
        <f>IF(G61="","",VLOOKUP(G61,競技csv!$F:$O,MATCH(I$2,競技csv!$1:$1,0)-MATCH("競技名",競技csv!$1:$1,0)+1,0))</f>
        <v/>
      </c>
      <c r="J61" s="77"/>
      <c r="K61" s="78"/>
      <c r="L61" s="79"/>
      <c r="M61" s="80"/>
      <c r="N61" s="76" t="str">
        <f>IF(M61="","",VLOOKUP(M61,競技csv!$F:$O,MATCH(N$2,競技csv!$1:$1,0)-MATCH("競技名",競技csv!$1:$1,0)+1,0))</f>
        <v/>
      </c>
      <c r="O61" s="76" t="str">
        <f>IF(M61="","",VLOOKUP(M61,競技csv!$F:$O,MATCH(O$2,競技csv!$1:$1,0)-MATCH("競技名",競技csv!$1:$1,0)+1,0))</f>
        <v/>
      </c>
      <c r="P61" s="77"/>
      <c r="Q61" s="78"/>
      <c r="R61" s="79"/>
      <c r="S61" s="82"/>
      <c r="T61" s="15" t="str">
        <f t="shared" si="17"/>
        <v/>
      </c>
      <c r="U61" s="17" t="str">
        <f t="shared" si="19"/>
        <v/>
      </c>
      <c r="V61" s="17" t="str">
        <f t="shared" si="19"/>
        <v/>
      </c>
      <c r="W61" s="15" t="str">
        <f t="shared" si="20"/>
        <v/>
      </c>
      <c r="X61" s="15">
        <f t="shared" ref="X61:AC61" si="23">IF($W61=X$1,X49+1,X49)</f>
        <v>0</v>
      </c>
      <c r="Y61" s="15">
        <f t="shared" si="23"/>
        <v>0</v>
      </c>
      <c r="Z61" s="15">
        <f t="shared" si="23"/>
        <v>0</v>
      </c>
      <c r="AA61" s="15">
        <f t="shared" si="23"/>
        <v>0</v>
      </c>
      <c r="AB61" s="15">
        <f t="shared" si="23"/>
        <v>0</v>
      </c>
      <c r="AC61" s="15">
        <f t="shared" si="23"/>
        <v>0</v>
      </c>
      <c r="AD61" s="15" t="str" cm="1">
        <f t="array" aca="1" ref="AD61" ca="1">IF(W61="","",INDIRECT(ADDRESS(ROW(),MATCH(W61,$1:$1,0))))</f>
        <v/>
      </c>
    </row>
    <row r="62" spans="3:30" s="15" customFormat="1" ht="10.199999999999999" customHeight="1" thickBot="1" x14ac:dyDescent="0.5">
      <c r="C62" s="83"/>
      <c r="D62" s="84"/>
      <c r="E62" s="85" t="str">
        <f t="shared" ca="1" si="15"/>
        <v/>
      </c>
      <c r="F62" s="86" t="str">
        <f t="shared" ca="1" si="16"/>
        <v/>
      </c>
      <c r="G62" s="87"/>
      <c r="H62" s="88" t="str">
        <f>IF(G62="","",VLOOKUP(G62,競技csv!$F:$O,MATCH(H$2,競技csv!$1:$1,0)-MATCH("競技名",競技csv!$1:$1,0)+1,0))</f>
        <v/>
      </c>
      <c r="I62" s="88" t="str">
        <f>IF(G62="","",VLOOKUP(G62,競技csv!$F:$O,MATCH(I$2,競技csv!$1:$1,0)-MATCH("競技名",競技csv!$1:$1,0)+1,0))</f>
        <v/>
      </c>
      <c r="J62" s="89"/>
      <c r="K62" s="90"/>
      <c r="L62" s="91"/>
      <c r="M62" s="87"/>
      <c r="N62" s="88" t="str">
        <f>IF(M62="","",VLOOKUP(M62,競技csv!$F:$O,MATCH(N$2,競技csv!$1:$1,0)-MATCH("競技名",競技csv!$1:$1,0)+1,0))</f>
        <v/>
      </c>
      <c r="O62" s="88" t="str">
        <f>IF(M62="","",VLOOKUP(M62,競技csv!$F:$O,MATCH(O$2,競技csv!$1:$1,0)-MATCH("競技名",競技csv!$1:$1,0)+1,0))</f>
        <v/>
      </c>
      <c r="P62" s="89"/>
      <c r="Q62" s="90"/>
      <c r="R62" s="91"/>
      <c r="S62" s="92"/>
      <c r="T62" s="15" t="str">
        <f t="shared" si="17"/>
        <v/>
      </c>
      <c r="U62" s="17" t="str">
        <f t="shared" si="19"/>
        <v/>
      </c>
      <c r="V62" s="17" t="str">
        <f t="shared" si="19"/>
        <v/>
      </c>
      <c r="W62" s="15" t="str">
        <f t="shared" si="11"/>
        <v/>
      </c>
      <c r="X62" s="15">
        <f t="shared" si="18"/>
        <v>0</v>
      </c>
      <c r="Y62" s="15">
        <f t="shared" si="6"/>
        <v>0</v>
      </c>
      <c r="Z62" s="15">
        <f t="shared" si="7"/>
        <v>0</v>
      </c>
      <c r="AA62" s="15">
        <f t="shared" si="8"/>
        <v>0</v>
      </c>
      <c r="AB62" s="15">
        <f t="shared" si="9"/>
        <v>0</v>
      </c>
      <c r="AC62" s="15">
        <f t="shared" si="10"/>
        <v>0</v>
      </c>
      <c r="AD62" s="15" t="str" cm="1">
        <f t="array" aca="1" ref="AD62" ca="1">IF(W62="","",INDIRECT(ADDRESS(ROW(),MATCH(W62,$1:$1,0))))</f>
        <v/>
      </c>
    </row>
    <row r="63" spans="3:30" s="15" customFormat="1" ht="20.25" customHeight="1" thickBot="1" x14ac:dyDescent="0.35">
      <c r="C63" s="93" t="s">
        <v>204</v>
      </c>
      <c r="D63" s="94"/>
      <c r="E63" s="94"/>
      <c r="F63" s="94"/>
      <c r="G63" s="94"/>
      <c r="H63" s="94"/>
      <c r="I63" s="94"/>
      <c r="J63" s="94"/>
      <c r="K63" s="94"/>
      <c r="L63" s="94"/>
      <c r="M63" s="95" t="s">
        <v>212</v>
      </c>
      <c r="N63" s="94"/>
      <c r="O63" s="94"/>
      <c r="P63" s="96" t="s">
        <v>265</v>
      </c>
      <c r="Q63" s="96"/>
      <c r="R63" s="96"/>
      <c r="S63" s="96"/>
      <c r="U63" s="17" t="str">
        <f>IF($S63="","",VLOOKUP($C63&amp;$S63,$N$65:$S$70,MATCH(U$2,$N$64:$S$64,0),0))</f>
        <v/>
      </c>
      <c r="V63" s="17" t="str">
        <f>IF($S63="","",VLOOKUP($C63&amp;$S63,$N$65:$S$70,MATCH(V$2,$N$64:$S$64,0),0))</f>
        <v/>
      </c>
      <c r="X63" s="15">
        <f>IF(MAX(X3:X62)&gt;0,1,0)</f>
        <v>0</v>
      </c>
      <c r="Y63" s="15">
        <f t="shared" ref="Y63:AC63" si="24">IF(MAX(Y3:Y62)&gt;0,1,0)</f>
        <v>0</v>
      </c>
      <c r="Z63" s="15">
        <f t="shared" si="24"/>
        <v>0</v>
      </c>
      <c r="AA63" s="15">
        <f t="shared" si="24"/>
        <v>0</v>
      </c>
      <c r="AB63" s="15">
        <f t="shared" si="24"/>
        <v>0</v>
      </c>
      <c r="AC63" s="15">
        <f t="shared" si="24"/>
        <v>0</v>
      </c>
    </row>
    <row r="64" spans="3:30" s="15" customFormat="1" ht="13.5" customHeight="1" thickBot="1" x14ac:dyDescent="0.5">
      <c r="C64" s="97">
        <f ca="1">TODAY()</f>
        <v>45446</v>
      </c>
      <c r="D64" s="98"/>
      <c r="E64" s="99"/>
      <c r="F64" s="100" t="s">
        <v>177</v>
      </c>
      <c r="G64" s="99"/>
      <c r="H64" s="99"/>
      <c r="I64" s="99"/>
      <c r="J64" s="99"/>
      <c r="K64" s="99"/>
      <c r="L64" s="99"/>
      <c r="M64" s="101" t="s">
        <v>208</v>
      </c>
      <c r="N64" s="102"/>
      <c r="O64" s="103"/>
      <c r="P64" s="55" t="s">
        <v>192</v>
      </c>
      <c r="Q64" s="104" t="s">
        <v>68</v>
      </c>
      <c r="R64" s="105" t="s">
        <v>190</v>
      </c>
      <c r="S64" s="106" t="s">
        <v>191</v>
      </c>
      <c r="U64" s="18"/>
      <c r="V64" s="19"/>
      <c r="W64" s="20"/>
      <c r="X64" s="20"/>
      <c r="Y64" s="14"/>
    </row>
    <row r="65" spans="3:25" s="15" customFormat="1" ht="13.5" customHeight="1" thickTop="1" thickBot="1" x14ac:dyDescent="0.5">
      <c r="C65" s="155" t="s">
        <v>205</v>
      </c>
      <c r="D65" s="156"/>
      <c r="E65" s="107" t="str">
        <f ca="1">IF(ISERROR(VLOOKUP($D3,INDIRECT($C3&amp;"選手データ貼り付け!A:Z"),MATCH("所属",INDIRECT($C3&amp;"選手データ貼り付け!1:1"),0),0)),"",VLOOKUP($D3,INDIRECT($C3&amp;"選手データ貼り付け!A:Z"),MATCH("所属",INDIRECT($C3&amp;"選手データ貼り付け!1:1"),0),0)&amp;"中学校")</f>
        <v/>
      </c>
      <c r="F65" s="108"/>
      <c r="G65" s="109"/>
      <c r="H65" s="109"/>
      <c r="I65" s="109"/>
      <c r="J65" s="109"/>
      <c r="K65" s="110"/>
      <c r="L65" s="99"/>
      <c r="M65" s="111">
        <f>COUNTA(G3:G62,M3:M62)</f>
        <v>0</v>
      </c>
      <c r="N65" s="112"/>
      <c r="O65" s="113"/>
      <c r="P65" s="114" t="s">
        <v>188</v>
      </c>
      <c r="Q65" s="115"/>
      <c r="R65" s="116"/>
      <c r="S65" s="117"/>
      <c r="U65" s="18"/>
      <c r="V65" s="19"/>
      <c r="W65" s="20"/>
      <c r="X65" s="20"/>
      <c r="Y65" s="18"/>
    </row>
    <row r="66" spans="3:25" s="15" customFormat="1" ht="13.5" customHeight="1" thickBot="1" x14ac:dyDescent="0.5">
      <c r="C66" s="157" t="s">
        <v>206</v>
      </c>
      <c r="D66" s="158"/>
      <c r="E66" s="118"/>
      <c r="F66" s="119"/>
      <c r="G66" s="119"/>
      <c r="H66" s="119"/>
      <c r="I66" s="119"/>
      <c r="J66" s="119"/>
      <c r="K66" s="120" t="s">
        <v>214</v>
      </c>
      <c r="L66" s="99"/>
      <c r="M66" s="121" t="s">
        <v>209</v>
      </c>
      <c r="N66" s="122"/>
      <c r="O66" s="123"/>
      <c r="P66" s="124" t="s">
        <v>189</v>
      </c>
      <c r="Q66" s="125"/>
      <c r="R66" s="126"/>
      <c r="S66" s="127"/>
      <c r="U66" s="18"/>
      <c r="V66" s="19"/>
      <c r="W66" s="20"/>
      <c r="X66" s="20"/>
      <c r="Y66" s="14"/>
    </row>
    <row r="67" spans="3:25" s="15" customFormat="1" ht="13.5" customHeight="1" thickTop="1" thickBot="1" x14ac:dyDescent="0.5">
      <c r="C67" s="161" t="s">
        <v>207</v>
      </c>
      <c r="D67" s="162"/>
      <c r="E67" s="128"/>
      <c r="F67" s="129"/>
      <c r="G67" s="129"/>
      <c r="H67" s="129"/>
      <c r="I67" s="129"/>
      <c r="J67" s="129"/>
      <c r="K67" s="130"/>
      <c r="L67" s="99"/>
      <c r="M67" s="131">
        <f>SUM(X63:AC63)</f>
        <v>0</v>
      </c>
      <c r="N67" s="122"/>
      <c r="O67" s="123"/>
      <c r="P67" s="124" t="s">
        <v>193</v>
      </c>
      <c r="Q67" s="125"/>
      <c r="R67" s="126"/>
      <c r="S67" s="127"/>
      <c r="U67" s="18"/>
      <c r="V67" s="20"/>
      <c r="W67" s="20"/>
      <c r="X67" s="20"/>
      <c r="Y67" s="20"/>
    </row>
    <row r="68" spans="3:25" s="15" customFormat="1" ht="13.5" customHeight="1" thickBot="1" x14ac:dyDescent="0.5">
      <c r="C68" s="132" t="s">
        <v>213</v>
      </c>
      <c r="D68" s="133"/>
      <c r="E68" s="134" t="s">
        <v>211</v>
      </c>
      <c r="F68" s="134"/>
      <c r="G68" s="134"/>
      <c r="H68" s="134"/>
      <c r="I68" s="134"/>
      <c r="J68" s="134"/>
      <c r="K68" s="135"/>
      <c r="L68" s="99"/>
      <c r="M68" s="121" t="s">
        <v>210</v>
      </c>
      <c r="N68" s="122"/>
      <c r="O68" s="123"/>
      <c r="P68" s="124" t="s">
        <v>194</v>
      </c>
      <c r="Q68" s="125"/>
      <c r="R68" s="126"/>
      <c r="S68" s="127"/>
      <c r="U68" s="21"/>
      <c r="V68" s="19"/>
      <c r="W68" s="20"/>
      <c r="X68" s="20"/>
      <c r="Y68" s="20"/>
    </row>
    <row r="69" spans="3:25" s="15" customFormat="1" ht="13.5" customHeight="1" thickTop="1" x14ac:dyDescent="0.45">
      <c r="C69" s="159"/>
      <c r="D69" s="160"/>
      <c r="E69" s="136"/>
      <c r="F69" s="137"/>
      <c r="G69" s="137"/>
      <c r="H69" s="137"/>
      <c r="I69" s="137"/>
      <c r="J69" s="137"/>
      <c r="K69" s="138"/>
      <c r="L69" s="99"/>
      <c r="M69" s="139" t="str">
        <f>"300円×"&amp;M65&amp;"種目+600円×"&amp;M67&amp;"チーム"</f>
        <v>300円×0種目+600円×0チーム</v>
      </c>
      <c r="N69" s="122"/>
      <c r="O69" s="123"/>
      <c r="P69" s="124" t="s">
        <v>195</v>
      </c>
      <c r="Q69" s="125"/>
      <c r="R69" s="126"/>
      <c r="S69" s="127"/>
      <c r="U69" s="21"/>
      <c r="V69" s="19"/>
      <c r="W69" s="20"/>
      <c r="X69" s="20"/>
      <c r="Y69" s="20"/>
    </row>
    <row r="70" spans="3:25" s="15" customFormat="1" ht="13.5" customHeight="1" thickBot="1" x14ac:dyDescent="0.5">
      <c r="C70" s="163"/>
      <c r="D70" s="164"/>
      <c r="E70" s="118"/>
      <c r="F70" s="119"/>
      <c r="G70" s="119"/>
      <c r="H70" s="119"/>
      <c r="I70" s="119"/>
      <c r="J70" s="119"/>
      <c r="K70" s="140"/>
      <c r="L70" s="99"/>
      <c r="M70" s="141">
        <f>300*M65+600*M67</f>
        <v>0</v>
      </c>
      <c r="N70" s="142"/>
      <c r="O70" s="143"/>
      <c r="P70" s="144" t="s">
        <v>196</v>
      </c>
      <c r="Q70" s="145"/>
      <c r="R70" s="146"/>
      <c r="S70" s="147"/>
      <c r="U70" s="17"/>
      <c r="V70" s="17"/>
    </row>
    <row r="71" spans="3:25" ht="13.2" customHeight="1" x14ac:dyDescent="0.45">
      <c r="C71" s="151"/>
      <c r="D71" s="152"/>
      <c r="E71" s="136"/>
      <c r="F71" s="137"/>
      <c r="G71" s="137"/>
      <c r="H71" s="137"/>
      <c r="I71" s="137"/>
      <c r="J71" s="137"/>
      <c r="K71" s="138"/>
      <c r="L71" s="23"/>
      <c r="M71" s="23"/>
      <c r="N71" s="23"/>
      <c r="O71" s="23"/>
      <c r="P71" s="23"/>
      <c r="Q71" s="23"/>
      <c r="R71" s="23"/>
      <c r="S71" s="23"/>
    </row>
    <row r="72" spans="3:25" ht="13.2" customHeight="1" thickBot="1" x14ac:dyDescent="0.5">
      <c r="C72" s="153"/>
      <c r="D72" s="154"/>
      <c r="E72" s="148"/>
      <c r="F72" s="149"/>
      <c r="G72" s="149"/>
      <c r="H72" s="149"/>
      <c r="I72" s="149"/>
      <c r="J72" s="149"/>
      <c r="K72" s="150"/>
      <c r="L72" s="23"/>
      <c r="M72" s="23"/>
      <c r="N72" s="23"/>
      <c r="O72" s="23"/>
      <c r="P72" s="23"/>
      <c r="Q72" s="23"/>
      <c r="R72" s="23"/>
      <c r="S72" s="23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5" priority="13">
      <formula>AND(C3="",MOD(ROW(),2)=0)</formula>
    </cfRule>
    <cfRule type="expression" dxfId="14" priority="14">
      <formula>AND(C3="",MOD(ROW(),2)=1)</formula>
    </cfRule>
  </conditionalFormatting>
  <conditionalFormatting sqref="D3:D62 G3:G62 J3:M62 P3:S62">
    <cfRule type="expression" dxfId="13" priority="9">
      <formula>AND(D3="",$C3="女",MOD(ROW(),2)=0)</formula>
    </cfRule>
    <cfRule type="expression" dxfId="12" priority="10">
      <formula>AND(D3="",$C3="男",MOD(ROW(),2)=1)</formula>
    </cfRule>
    <cfRule type="expression" dxfId="11" priority="11">
      <formula>AND(D3="",$C3="男",MOD(ROW(),2)=0)</formula>
    </cfRule>
    <cfRule type="expression" dxfId="10" priority="12">
      <formula>D3=""</formula>
    </cfRule>
  </conditionalFormatting>
  <conditionalFormatting sqref="G3:G62 M3:M62">
    <cfRule type="expression" dxfId="9" priority="16">
      <formula>OR(COUNTIF(I3,"*"&amp;$F3&amp;"*")=0,COUNTIF(G3,"*"&amp;$C3&amp;"*")=0)</formula>
    </cfRule>
  </conditionalFormatting>
  <conditionalFormatting sqref="J3:J62 P3:P62">
    <cfRule type="expression" dxfId="8" priority="7">
      <formula>H3&lt;2</formula>
    </cfRule>
  </conditionalFormatting>
  <conditionalFormatting sqref="J3:M62 P3:S62 D3:D62 G3:G62">
    <cfRule type="expression" dxfId="7" priority="8">
      <formula>AND(D3="",$C3="女",MOD(ROW(),2)=1)</formula>
    </cfRule>
  </conditionalFormatting>
  <conditionalFormatting sqref="K3:K62 Q3:Q62">
    <cfRule type="expression" dxfId="6" priority="1">
      <formula>H3&lt;1</formula>
    </cfRule>
  </conditionalFormatting>
  <conditionalFormatting sqref="Q65:S67">
    <cfRule type="expression" dxfId="5" priority="6">
      <formula>AND(Q65="",MOD(ROW(),2)=1)</formula>
    </cfRule>
    <cfRule type="expression" dxfId="4" priority="43">
      <formula>AND(Q65="",MOD(ROW(),2)=0)</formula>
    </cfRule>
  </conditionalFormatting>
  <conditionalFormatting sqref="Q65:S70">
    <cfRule type="expression" dxfId="3" priority="3">
      <formula>COUNTIF($W$3:$W$62,$P65)=0</formula>
    </cfRule>
  </conditionalFormatting>
  <conditionalFormatting sqref="Q68:S70">
    <cfRule type="expression" dxfId="2" priority="4">
      <formula>AND(Q68="",MOD(ROW(),2)=1)</formula>
    </cfRule>
    <cfRule type="expression" dxfId="1" priority="5">
      <formula>AND(Q68="",MOD(ROW(),2)=0)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X1" activePane="topRight" state="frozenSplit"/>
      <selection activeCell="F2" sqref="F2"/>
      <selection pane="topRight" activeCell="A2" sqref="A2"/>
    </sheetView>
  </sheetViews>
  <sheetFormatPr defaultRowHeight="18" x14ac:dyDescent="0.45"/>
  <sheetData>
    <row r="1" spans="1:36" x14ac:dyDescent="0.45">
      <c r="A1" t="s">
        <v>90</v>
      </c>
      <c r="B1" t="s">
        <v>91</v>
      </c>
      <c r="C1" t="s">
        <v>92</v>
      </c>
      <c r="D1" t="s">
        <v>85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150</v>
      </c>
      <c r="V1" t="s">
        <v>151</v>
      </c>
      <c r="W1" t="s">
        <v>152</v>
      </c>
      <c r="X1" t="s">
        <v>153</v>
      </c>
      <c r="Y1" t="s">
        <v>154</v>
      </c>
      <c r="Z1" t="s">
        <v>155</v>
      </c>
      <c r="AA1" t="s">
        <v>156</v>
      </c>
      <c r="AB1" t="s">
        <v>157</v>
      </c>
      <c r="AC1" t="s">
        <v>158</v>
      </c>
      <c r="AD1" t="s">
        <v>159</v>
      </c>
      <c r="AE1" t="s">
        <v>160</v>
      </c>
      <c r="AF1" t="s">
        <v>161</v>
      </c>
      <c r="AG1" t="s">
        <v>162</v>
      </c>
      <c r="AH1" t="s">
        <v>163</v>
      </c>
      <c r="AI1" t="s">
        <v>164</v>
      </c>
      <c r="AJ1" t="s">
        <v>165</v>
      </c>
    </row>
    <row r="2" spans="1:36" x14ac:dyDescent="0.45">
      <c r="A2" s="16" t="str">
        <f>IF(一覧表!D3="","",VLOOKUP(一覧表!C3,一覧表!A:B,2,0)*10000+一覧表!D3)</f>
        <v/>
      </c>
      <c r="B2" s="16" t="str">
        <f ca="1">IF(一覧表!D3="","",VLOOKUP(VLOOKUP(一覧表!D3,INDIRECT(一覧表!C3&amp;"選手データ貼り付け!A:O"),MATCH("所属",INDIRECT(一覧表!C3&amp;"選手データ貼り付け!1:1"),0),0)&amp;"中",所属csv!$A:$H,MATCH("所属コード",所属csv!$1:$1,0),0))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C2" s="16"/>
      <c r="D2" s="16"/>
      <c r="E2" s="16" t="str">
        <f>IF(一覧表!D3="","",一覧表!D3)</f>
        <v/>
      </c>
      <c r="F2" s="16" t="str">
        <f ca="1">IF(一覧表!E3="","",一覧表!E3)</f>
        <v/>
      </c>
      <c r="G2" s="16" t="str">
        <f ca="1">IF(一覧表!D3="","",VLOOKUP(一覧表!D3,INDIRECT(一覧表!C3&amp;"選手データ貼り付け!A:O"),MATCH("ﾌﾘｶﾞﾅ(姓)",INDIRECT(一覧表!C3&amp;"選手データ貼り付け!1:1"),0),0)&amp;" "&amp;VLOOKUP(一覧表!D3,INDIRECT(一覧表!C3&amp;"選手データ貼り付け!A:O"),MATCH("ﾌﾘｶﾞﾅ(名)",INDIRECT(一覧表!C3&amp;"選手データ貼り付け!1:1"),0),0))</f>
        <v/>
      </c>
      <c r="H2" s="16" t="str">
        <f ca="1">IF(一覧表!E3="","",一覧表!E3)</f>
        <v/>
      </c>
      <c r="I2" s="16" t="str">
        <f ca="1">IF(一覧表!D3="","",VLOOKUP(一覧表!D3,INDIRECT(一覧表!C3&amp;"選手データ貼り付け!A:O"),MATCH("FAMILY NAME",INDIRECT(一覧表!C3&amp;"選手データ貼り付け!1:1"),0),0)&amp;" "&amp;VLOOKUP(一覧表!D3,INDIRECT(一覧表!C3&amp;"選手データ貼り付け!A:O"),MATCH("Firstname",INDIRECT(一覧表!C3&amp;"選手データ貼り付け!1:1"),0),0))</f>
        <v/>
      </c>
      <c r="J2" s="16" t="str">
        <f>IF(一覧表!D3="","","JPN")</f>
        <v/>
      </c>
      <c r="K2" s="16" t="str">
        <f>IF(一覧表!D3="","",IF(一覧表!C3="男",1,2))</f>
        <v/>
      </c>
      <c r="L2" s="16" t="str">
        <f>IF(一覧表!D3="","",一覧表!F3)</f>
        <v/>
      </c>
      <c r="M2" s="16" t="str">
        <f ca="1">IF(一覧表!D3="","",LEFT(VLOOKUP(一覧表!D3,INDIRECT(一覧表!C3&amp;"選手データ貼り付け!A:O"),MATCH("Birthday",INDIRECT(一覧表!C3&amp;"選手データ貼り付け!1:1"),0),0),4))</f>
        <v/>
      </c>
      <c r="N2" s="16" t="str">
        <f>IF(一覧表!D3="","","0")</f>
        <v/>
      </c>
      <c r="O2" s="16" t="str">
        <f>IF(一覧表!D3="","","千葉")</f>
        <v/>
      </c>
      <c r="P2" s="16"/>
      <c r="Q2" s="16" t="str">
        <f>IF(一覧表!G3="","",VLOOKUP(一覧表!G3,競技csv!$A:$O,MATCH("競技コード",競技csv!$1:$1,0),0))</f>
        <v/>
      </c>
      <c r="R2" s="16" t="str" cm="1">
        <f t="array" ref="R2"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16" t="str">
        <f>IF(一覧表!G3="","","0")</f>
        <v/>
      </c>
      <c r="T2" s="16" t="str">
        <f>IF(一覧表!G3="","","2")</f>
        <v/>
      </c>
      <c r="U2" s="16" t="str">
        <f>IF(一覧表!M3="","",VLOOKUP(一覧表!M3,競技csv!$A:$O,MATCH("競技コード",競技csv!$1:$1,0),0))</f>
        <v/>
      </c>
      <c r="V2" s="16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16" t="str">
        <f>IF(一覧表!M3="","","0")</f>
        <v/>
      </c>
      <c r="X2" s="16" t="str">
        <f>IF(一覧表!M3="","","2")</f>
        <v/>
      </c>
      <c r="Y2" s="16" t="str">
        <f>IF(一覧表!S3="","",VLOOKUP("共通"&amp;一覧表!C3&amp;"子4X100mR",競技csv!A:O,MATCH("競技コード",競技csv!$1:$1,0),0))</f>
        <v/>
      </c>
      <c r="Z2" s="16" t="str">
        <f>IF(一覧表!T3="","",一覧表!T3&amp;".")&amp;IF(一覧表!U3="","",TEXT(一覧表!U3,"00")&amp;".")&amp;IF(一覧表!V3="","",TEXT(一覧表!V3,"00"))</f>
        <v/>
      </c>
      <c r="AA2" s="16" t="str">
        <f>IF(一覧表!S3="","","0")</f>
        <v/>
      </c>
      <c r="AB2" s="16" t="str">
        <f>IF(一覧表!S3="","","2")</f>
        <v/>
      </c>
    </row>
    <row r="3" spans="1:36" x14ac:dyDescent="0.45">
      <c r="A3" s="16" t="str">
        <f>IF(一覧表!D4="","",IF(一覧表!C4="男",10000+一覧表!D4,20000+一覧表!D4))</f>
        <v/>
      </c>
      <c r="B3" s="16" t="str">
        <f ca="1">IF(一覧表!D4="","",VLOOKUP(VLOOKUP(一覧表!D4,INDIRECT(一覧表!C4&amp;"選手データ貼り付け!A:O"),MATCH("所属",INDIRECT(一覧表!C4&amp;"選手データ貼り付け!1:1"),0),0)&amp;"中",所属csv!$A:$H,MATCH("所属コード",所属csv!$1:$1,0),0))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C3" s="16"/>
      <c r="D3" s="16"/>
      <c r="E3" s="16" t="str">
        <f>IF(一覧表!D4="","",一覧表!D4)</f>
        <v/>
      </c>
      <c r="F3" s="16" t="str">
        <f ca="1">IF(一覧表!E4="","",一覧表!E4)</f>
        <v/>
      </c>
      <c r="G3" s="16" t="str">
        <f ca="1">IF(一覧表!D4="","",VLOOKUP(一覧表!D4,INDIRECT(一覧表!C4&amp;"選手データ貼り付け!A:O"),MATCH("ﾌﾘｶﾞﾅ(姓)",INDIRECT(一覧表!C4&amp;"選手データ貼り付け!1:1"),0),0)&amp;" "&amp;VLOOKUP(一覧表!D4,INDIRECT(一覧表!C4&amp;"選手データ貼り付け!A:O"),MATCH("ﾌﾘｶﾞﾅ(名)",INDIRECT(一覧表!C4&amp;"選手データ貼り付け!1:1"),0),0))</f>
        <v/>
      </c>
      <c r="H3" s="16" t="str">
        <f ca="1">IF(一覧表!E4="","",一覧表!E4)</f>
        <v/>
      </c>
      <c r="I3" s="16" t="str">
        <f ca="1">IF(一覧表!D4="","",VLOOKUP(一覧表!D4,INDIRECT(一覧表!C4&amp;"選手データ貼り付け!A:O"),MATCH("FAMILY NAME",INDIRECT(一覧表!C4&amp;"選手データ貼り付け!1:1"),0),0)&amp;" "&amp;VLOOKUP(一覧表!D4,INDIRECT(一覧表!C4&amp;"選手データ貼り付け!A:O"),MATCH("Firstname",INDIRECT(一覧表!C4&amp;"選手データ貼り付け!1:1"),0),0))</f>
        <v/>
      </c>
      <c r="J3" s="16" t="str">
        <f>IF(一覧表!D4="","","JPN")</f>
        <v/>
      </c>
      <c r="K3" s="16" t="str">
        <f>IF(一覧表!D4="","",IF(一覧表!C4="男",1,2))</f>
        <v/>
      </c>
      <c r="L3" s="16" t="str">
        <f>IF(一覧表!D4="","",一覧表!F4)</f>
        <v/>
      </c>
      <c r="M3" s="16" t="str">
        <f ca="1">IF(一覧表!D4="","",LEFT(VLOOKUP(一覧表!D4,INDIRECT(一覧表!C4&amp;"選手データ貼り付け!A:O"),MATCH("Birthday",INDIRECT(一覧表!C4&amp;"選手データ貼り付け!1:1"),0),0),4))</f>
        <v/>
      </c>
      <c r="N3" s="16" t="str">
        <f>IF(一覧表!D4="","","0")</f>
        <v/>
      </c>
      <c r="O3" s="16" t="str">
        <f>IF(一覧表!D4="","","千葉")</f>
        <v/>
      </c>
      <c r="P3" s="16"/>
      <c r="Q3" s="16" t="str">
        <f>IF(一覧表!G4="","",VLOOKUP(一覧表!G4,競技csv!$A:$O,MATCH("競技コード",競技csv!$1:$1,0),0))</f>
        <v/>
      </c>
      <c r="R3" s="16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16" t="str">
        <f>IF(一覧表!G4="","","0")</f>
        <v/>
      </c>
      <c r="T3" s="16" t="str">
        <f>IF(一覧表!G4="","","2")</f>
        <v/>
      </c>
      <c r="U3" s="16" t="str">
        <f>IF(一覧表!M4="","",VLOOKUP(一覧表!M4,競技csv!$A:$O,MATCH("競技コード",競技csv!$1:$1,0),0))</f>
        <v/>
      </c>
      <c r="V3" s="16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16" t="str">
        <f>IF(一覧表!M4="","","0")</f>
        <v/>
      </c>
      <c r="X3" s="16" t="str">
        <f>IF(一覧表!M4="","","2")</f>
        <v/>
      </c>
      <c r="Y3" s="16" t="str">
        <f>IF(一覧表!S4="","",VLOOKUP("共通"&amp;一覧表!C4&amp;"子4X100mR",競技csv!A:O,MATCH("競技コード",競技csv!$1:$1,0),0))</f>
        <v/>
      </c>
      <c r="Z3" s="16" t="str">
        <f>IF(一覧表!T4="","",一覧表!T4&amp;".")&amp;IF(一覧表!U4="","",TEXT(一覧表!U4,"00")&amp;".")&amp;IF(一覧表!V4="","",TEXT(一覧表!V4,"00"))</f>
        <v/>
      </c>
      <c r="AA3" s="16" t="str">
        <f>IF(一覧表!S4="","","0")</f>
        <v/>
      </c>
      <c r="AB3" s="16" t="str">
        <f>IF(一覧表!S4="","","2")</f>
        <v/>
      </c>
    </row>
    <row r="4" spans="1:36" x14ac:dyDescent="0.45">
      <c r="A4" s="16" t="str">
        <f>IF(一覧表!D5="","",IF(一覧表!C5="男",10000+一覧表!D5,20000+一覧表!D5))</f>
        <v/>
      </c>
      <c r="B4" s="16" t="str">
        <f ca="1">IF(一覧表!D5="","",VLOOKUP(VLOOKUP(一覧表!D5,INDIRECT(一覧表!C5&amp;"選手データ貼り付け!A:O"),MATCH("所属",INDIRECT(一覧表!C5&amp;"選手データ貼り付け!1:1"),0),0)&amp;"中",所属csv!$A:$H,MATCH("所属コード",所属csv!$1:$1,0),0))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C4" s="16"/>
      <c r="D4" s="16"/>
      <c r="E4" s="16" t="str">
        <f>IF(一覧表!D5="","",一覧表!D5)</f>
        <v/>
      </c>
      <c r="F4" s="16" t="str">
        <f ca="1">IF(一覧表!E5="","",一覧表!E5)</f>
        <v/>
      </c>
      <c r="G4" s="16" t="str">
        <f ca="1">IF(一覧表!D5="","",VLOOKUP(一覧表!D5,INDIRECT(一覧表!C5&amp;"選手データ貼り付け!A:O"),MATCH("ﾌﾘｶﾞﾅ(姓)",INDIRECT(一覧表!C5&amp;"選手データ貼り付け!1:1"),0),0)&amp;" "&amp;VLOOKUP(一覧表!D5,INDIRECT(一覧表!C5&amp;"選手データ貼り付け!A:O"),MATCH("ﾌﾘｶﾞﾅ(名)",INDIRECT(一覧表!C5&amp;"選手データ貼り付け!1:1"),0),0))</f>
        <v/>
      </c>
      <c r="H4" s="16" t="str">
        <f ca="1">IF(一覧表!E5="","",一覧表!E5)</f>
        <v/>
      </c>
      <c r="I4" s="16" t="str">
        <f ca="1">IF(一覧表!D5="","",VLOOKUP(一覧表!D5,INDIRECT(一覧表!C5&amp;"選手データ貼り付け!A:O"),MATCH("FAMILY NAME",INDIRECT(一覧表!C5&amp;"選手データ貼り付け!1:1"),0),0)&amp;" "&amp;VLOOKUP(一覧表!D5,INDIRECT(一覧表!C5&amp;"選手データ貼り付け!A:O"),MATCH("Firstname",INDIRECT(一覧表!C5&amp;"選手データ貼り付け!1:1"),0),0))</f>
        <v/>
      </c>
      <c r="J4" s="16" t="str">
        <f>IF(一覧表!D5="","","JPN")</f>
        <v/>
      </c>
      <c r="K4" s="16" t="str">
        <f>IF(一覧表!D5="","",IF(一覧表!C5="男",1,2))</f>
        <v/>
      </c>
      <c r="L4" s="16" t="str">
        <f>IF(一覧表!D5="","",一覧表!F5)</f>
        <v/>
      </c>
      <c r="M4" s="16" t="str">
        <f ca="1">IF(一覧表!D5="","",LEFT(VLOOKUP(一覧表!D5,INDIRECT(一覧表!C5&amp;"選手データ貼り付け!A:O"),MATCH("Birthday",INDIRECT(一覧表!C5&amp;"選手データ貼り付け!1:1"),0),0),4))</f>
        <v/>
      </c>
      <c r="N4" s="16" t="str">
        <f>IF(一覧表!D5="","","0")</f>
        <v/>
      </c>
      <c r="O4" s="16" t="str">
        <f>IF(一覧表!D5="","","千葉")</f>
        <v/>
      </c>
      <c r="P4" s="16"/>
      <c r="Q4" s="16" t="str">
        <f>IF(一覧表!G5="","",VLOOKUP(一覧表!G5,競技csv!$A:$O,MATCH("競技コード",競技csv!$1:$1,0),0))</f>
        <v/>
      </c>
      <c r="R4" s="16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16" t="str">
        <f>IF(一覧表!G5="","","0")</f>
        <v/>
      </c>
      <c r="T4" s="16" t="str">
        <f>IF(一覧表!G5="","","2")</f>
        <v/>
      </c>
      <c r="U4" s="16" t="str">
        <f>IF(一覧表!M5="","",VLOOKUP(一覧表!M5,競技csv!$A:$O,MATCH("競技コード",競技csv!$1:$1,0),0))</f>
        <v/>
      </c>
      <c r="V4" s="16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16" t="str">
        <f>IF(一覧表!M5="","","0")</f>
        <v/>
      </c>
      <c r="X4" s="16" t="str">
        <f>IF(一覧表!M5="","","2")</f>
        <v/>
      </c>
      <c r="Y4" s="16" t="str">
        <f>IF(一覧表!S5="","",VLOOKUP("共通"&amp;一覧表!C5&amp;"子4X100mR",競技csv!A:O,MATCH("競技コード",競技csv!$1:$1,0),0))</f>
        <v/>
      </c>
      <c r="Z4" s="16" t="str">
        <f>IF(一覧表!T5="","",一覧表!T5&amp;".")&amp;IF(一覧表!U5="","",TEXT(一覧表!U5,"00")&amp;".")&amp;IF(一覧表!V5="","",TEXT(一覧表!V5,"00"))</f>
        <v/>
      </c>
      <c r="AA4" s="16" t="str">
        <f>IF(一覧表!S5="","","0")</f>
        <v/>
      </c>
      <c r="AB4" s="16" t="str">
        <f>IF(一覧表!S5="","","2")</f>
        <v/>
      </c>
    </row>
    <row r="5" spans="1:36" x14ac:dyDescent="0.45">
      <c r="A5" s="16" t="str">
        <f>IF(一覧表!D6="","",IF(一覧表!C6="男",10000+一覧表!D6,20000+一覧表!D6))</f>
        <v/>
      </c>
      <c r="B5" s="16" t="str">
        <f ca="1">IF(一覧表!D6="","",VLOOKUP(VLOOKUP(一覧表!D6,INDIRECT(一覧表!C6&amp;"選手データ貼り付け!A:O"),MATCH("所属",INDIRECT(一覧表!C6&amp;"選手データ貼り付け!1:1"),0),0)&amp;"中",所属csv!$A:$H,MATCH("所属コード",所属csv!$1:$1,0),0))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C5" s="16"/>
      <c r="D5" s="16"/>
      <c r="E5" s="16" t="str">
        <f>IF(一覧表!D6="","",一覧表!D6)</f>
        <v/>
      </c>
      <c r="F5" s="16" t="str">
        <f ca="1">IF(一覧表!E6="","",一覧表!E6)</f>
        <v/>
      </c>
      <c r="G5" s="16" t="str">
        <f ca="1">IF(一覧表!D6="","",VLOOKUP(一覧表!D6,INDIRECT(一覧表!C6&amp;"選手データ貼り付け!A:O"),MATCH("ﾌﾘｶﾞﾅ(姓)",INDIRECT(一覧表!C6&amp;"選手データ貼り付け!1:1"),0),0)&amp;" "&amp;VLOOKUP(一覧表!D6,INDIRECT(一覧表!C6&amp;"選手データ貼り付け!A:O"),MATCH("ﾌﾘｶﾞﾅ(名)",INDIRECT(一覧表!C6&amp;"選手データ貼り付け!1:1"),0),0))</f>
        <v/>
      </c>
      <c r="H5" s="16" t="str">
        <f ca="1">IF(一覧表!E6="","",一覧表!E6)</f>
        <v/>
      </c>
      <c r="I5" s="16" t="str">
        <f ca="1">IF(一覧表!D6="","",VLOOKUP(一覧表!D6,INDIRECT(一覧表!C6&amp;"選手データ貼り付け!A:O"),MATCH("FAMILY NAME",INDIRECT(一覧表!C6&amp;"選手データ貼り付け!1:1"),0),0)&amp;" "&amp;VLOOKUP(一覧表!D6,INDIRECT(一覧表!C6&amp;"選手データ貼り付け!A:O"),MATCH("Firstname",INDIRECT(一覧表!C6&amp;"選手データ貼り付け!1:1"),0),0))</f>
        <v/>
      </c>
      <c r="J5" s="16" t="str">
        <f>IF(一覧表!D6="","","JPN")</f>
        <v/>
      </c>
      <c r="K5" s="16" t="str">
        <f>IF(一覧表!D6="","",IF(一覧表!C6="男",1,2))</f>
        <v/>
      </c>
      <c r="L5" s="16" t="str">
        <f>IF(一覧表!D6="","",一覧表!F6)</f>
        <v/>
      </c>
      <c r="M5" s="16" t="str">
        <f ca="1">IF(一覧表!D6="","",LEFT(VLOOKUP(一覧表!D6,INDIRECT(一覧表!C6&amp;"選手データ貼り付け!A:O"),MATCH("Birthday",INDIRECT(一覧表!C6&amp;"選手データ貼り付け!1:1"),0),0),4))</f>
        <v/>
      </c>
      <c r="N5" s="16" t="str">
        <f>IF(一覧表!D6="","","0")</f>
        <v/>
      </c>
      <c r="O5" s="16" t="str">
        <f>IF(一覧表!D6="","","千葉")</f>
        <v/>
      </c>
      <c r="P5" s="16"/>
      <c r="Q5" s="16" t="str">
        <f>IF(一覧表!G6="","",VLOOKUP(一覧表!G6,競技csv!$A:$O,MATCH("競技コード",競技csv!$1:$1,0),0))</f>
        <v/>
      </c>
      <c r="R5" s="16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16" t="str">
        <f>IF(一覧表!G6="","","0")</f>
        <v/>
      </c>
      <c r="T5" s="16" t="str">
        <f>IF(一覧表!G6="","","2")</f>
        <v/>
      </c>
      <c r="U5" s="16" t="str">
        <f>IF(一覧表!M6="","",VLOOKUP(一覧表!M6,競技csv!$A:$O,MATCH("競技コード",競技csv!$1:$1,0),0))</f>
        <v/>
      </c>
      <c r="V5" s="16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16" t="str">
        <f>IF(一覧表!M6="","","0")</f>
        <v/>
      </c>
      <c r="X5" s="16" t="str">
        <f>IF(一覧表!M6="","","2")</f>
        <v/>
      </c>
      <c r="Y5" s="16" t="str">
        <f>IF(一覧表!S6="","",VLOOKUP("共通"&amp;一覧表!C6&amp;"子4X100mR",競技csv!A:O,MATCH("競技コード",競技csv!$1:$1,0),0))</f>
        <v/>
      </c>
      <c r="Z5" s="16" t="str">
        <f>IF(一覧表!T6="","",一覧表!T6&amp;".")&amp;IF(一覧表!U6="","",TEXT(一覧表!U6,"00")&amp;".")&amp;IF(一覧表!V6="","",TEXT(一覧表!V6,"00"))</f>
        <v/>
      </c>
      <c r="AA5" s="16" t="str">
        <f>IF(一覧表!S6="","","0")</f>
        <v/>
      </c>
      <c r="AB5" s="16" t="str">
        <f>IF(一覧表!S6="","","2")</f>
        <v/>
      </c>
    </row>
    <row r="6" spans="1:36" x14ac:dyDescent="0.45">
      <c r="A6" s="16" t="str">
        <f>IF(一覧表!D7="","",IF(一覧表!C7="男",10000+一覧表!D7,20000+一覧表!D7))</f>
        <v/>
      </c>
      <c r="B6" s="16" t="str">
        <f ca="1">IF(一覧表!D7="","",VLOOKUP(VLOOKUP(一覧表!D7,INDIRECT(一覧表!C7&amp;"選手データ貼り付け!A:O"),MATCH("所属",INDIRECT(一覧表!C7&amp;"選手データ貼り付け!1:1"),0),0)&amp;"中",所属csv!$A:$H,MATCH("所属コード",所属csv!$1:$1,0),0))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C6" s="16"/>
      <c r="D6" s="16"/>
      <c r="E6" s="16" t="str">
        <f>IF(一覧表!D7="","",一覧表!D7)</f>
        <v/>
      </c>
      <c r="F6" s="16" t="str">
        <f ca="1">IF(一覧表!E7="","",一覧表!E7)</f>
        <v/>
      </c>
      <c r="G6" s="16" t="str">
        <f ca="1">IF(一覧表!D7="","",VLOOKUP(一覧表!D7,INDIRECT(一覧表!C7&amp;"選手データ貼り付け!A:O"),MATCH("ﾌﾘｶﾞﾅ(姓)",INDIRECT(一覧表!C7&amp;"選手データ貼り付け!1:1"),0),0)&amp;" "&amp;VLOOKUP(一覧表!D7,INDIRECT(一覧表!C7&amp;"選手データ貼り付け!A:O"),MATCH("ﾌﾘｶﾞﾅ(名)",INDIRECT(一覧表!C7&amp;"選手データ貼り付け!1:1"),0),0))</f>
        <v/>
      </c>
      <c r="H6" s="16" t="str">
        <f ca="1">IF(一覧表!E7="","",一覧表!E7)</f>
        <v/>
      </c>
      <c r="I6" s="16" t="str">
        <f ca="1">IF(一覧表!D7="","",VLOOKUP(一覧表!D7,INDIRECT(一覧表!C7&amp;"選手データ貼り付け!A:O"),MATCH("FAMILY NAME",INDIRECT(一覧表!C7&amp;"選手データ貼り付け!1:1"),0),0)&amp;" "&amp;VLOOKUP(一覧表!D7,INDIRECT(一覧表!C7&amp;"選手データ貼り付け!A:O"),MATCH("Firstname",INDIRECT(一覧表!C7&amp;"選手データ貼り付け!1:1"),0),0))</f>
        <v/>
      </c>
      <c r="J6" s="16" t="str">
        <f>IF(一覧表!D7="","","JPN")</f>
        <v/>
      </c>
      <c r="K6" s="16" t="str">
        <f>IF(一覧表!D7="","",IF(一覧表!C7="男",1,2))</f>
        <v/>
      </c>
      <c r="L6" s="16" t="str">
        <f>IF(一覧表!D7="","",一覧表!F7)</f>
        <v/>
      </c>
      <c r="M6" s="16" t="str">
        <f ca="1">IF(一覧表!D7="","",LEFT(VLOOKUP(一覧表!D7,INDIRECT(一覧表!C7&amp;"選手データ貼り付け!A:O"),MATCH("Birthday",INDIRECT(一覧表!C7&amp;"選手データ貼り付け!1:1"),0),0),4))</f>
        <v/>
      </c>
      <c r="N6" s="16" t="str">
        <f>IF(一覧表!D7="","","0")</f>
        <v/>
      </c>
      <c r="O6" s="16" t="str">
        <f>IF(一覧表!D7="","","千葉")</f>
        <v/>
      </c>
      <c r="P6" s="16"/>
      <c r="Q6" s="16" t="str">
        <f>IF(一覧表!G7="","",VLOOKUP(一覧表!G7,競技csv!$A:$O,MATCH("競技コード",競技csv!$1:$1,0),0))</f>
        <v/>
      </c>
      <c r="R6" s="16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16" t="str">
        <f>IF(一覧表!G7="","","0")</f>
        <v/>
      </c>
      <c r="T6" s="16" t="str">
        <f>IF(一覧表!G7="","","2")</f>
        <v/>
      </c>
      <c r="U6" s="16" t="str">
        <f>IF(一覧表!M7="","",VLOOKUP(一覧表!M7,競技csv!$A:$O,MATCH("競技コード",競技csv!$1:$1,0),0))</f>
        <v/>
      </c>
      <c r="V6" s="16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16" t="str">
        <f>IF(一覧表!M7="","","0")</f>
        <v/>
      </c>
      <c r="X6" s="16" t="str">
        <f>IF(一覧表!M7="","","2")</f>
        <v/>
      </c>
      <c r="Y6" s="16" t="str">
        <f>IF(一覧表!S7="","",VLOOKUP("共通"&amp;一覧表!C7&amp;"子4X100mR",競技csv!A:O,MATCH("競技コード",競技csv!$1:$1,0),0))</f>
        <v/>
      </c>
      <c r="Z6" s="16" t="str">
        <f>IF(一覧表!T7="","",一覧表!T7&amp;".")&amp;IF(一覧表!U7="","",TEXT(一覧表!U7,"00")&amp;".")&amp;IF(一覧表!V7="","",TEXT(一覧表!V7,"00"))</f>
        <v/>
      </c>
      <c r="AA6" s="16" t="str">
        <f>IF(一覧表!S7="","","0")</f>
        <v/>
      </c>
      <c r="AB6" s="16" t="str">
        <f>IF(一覧表!S7="","","2")</f>
        <v/>
      </c>
    </row>
    <row r="7" spans="1:36" x14ac:dyDescent="0.45">
      <c r="A7" s="16" t="str">
        <f>IF(一覧表!D8="","",IF(一覧表!C8="男",10000+一覧表!D8,20000+一覧表!D8))</f>
        <v/>
      </c>
      <c r="B7" s="16" t="str">
        <f ca="1">IF(一覧表!D8="","",VLOOKUP(VLOOKUP(一覧表!D8,INDIRECT(一覧表!C8&amp;"選手データ貼り付け!A:O"),MATCH("所属",INDIRECT(一覧表!C8&amp;"選手データ貼り付け!1:1"),0),0)&amp;"中",所属csv!$A:$H,MATCH("所属コード",所属csv!$1:$1,0),0))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C7" s="16"/>
      <c r="D7" s="16"/>
      <c r="E7" s="16" t="str">
        <f>IF(一覧表!D8="","",一覧表!D8)</f>
        <v/>
      </c>
      <c r="F7" s="16" t="str">
        <f ca="1">IF(一覧表!E8="","",一覧表!E8)</f>
        <v/>
      </c>
      <c r="G7" s="16" t="str">
        <f ca="1">IF(一覧表!D8="","",VLOOKUP(一覧表!D8,INDIRECT(一覧表!C8&amp;"選手データ貼り付け!A:O"),MATCH("ﾌﾘｶﾞﾅ(姓)",INDIRECT(一覧表!C8&amp;"選手データ貼り付け!1:1"),0),0)&amp;" "&amp;VLOOKUP(一覧表!D8,INDIRECT(一覧表!C8&amp;"選手データ貼り付け!A:O"),MATCH("ﾌﾘｶﾞﾅ(名)",INDIRECT(一覧表!C8&amp;"選手データ貼り付け!1:1"),0),0))</f>
        <v/>
      </c>
      <c r="H7" s="16" t="str">
        <f ca="1">IF(一覧表!E8="","",一覧表!E8)</f>
        <v/>
      </c>
      <c r="I7" s="16" t="str">
        <f ca="1">IF(一覧表!D8="","",VLOOKUP(一覧表!D8,INDIRECT(一覧表!C8&amp;"選手データ貼り付け!A:O"),MATCH("FAMILY NAME",INDIRECT(一覧表!C8&amp;"選手データ貼り付け!1:1"),0),0)&amp;" "&amp;VLOOKUP(一覧表!D8,INDIRECT(一覧表!C8&amp;"選手データ貼り付け!A:O"),MATCH("Firstname",INDIRECT(一覧表!C8&amp;"選手データ貼り付け!1:1"),0),0))</f>
        <v/>
      </c>
      <c r="J7" s="16" t="str">
        <f>IF(一覧表!D8="","","JPN")</f>
        <v/>
      </c>
      <c r="K7" s="16" t="str">
        <f>IF(一覧表!D8="","",IF(一覧表!C8="男",1,2))</f>
        <v/>
      </c>
      <c r="L7" s="16" t="str">
        <f>IF(一覧表!D8="","",一覧表!F8)</f>
        <v/>
      </c>
      <c r="M7" s="16" t="str">
        <f ca="1">IF(一覧表!D8="","",LEFT(VLOOKUP(一覧表!D8,INDIRECT(一覧表!C8&amp;"選手データ貼り付け!A:O"),MATCH("Birthday",INDIRECT(一覧表!C8&amp;"選手データ貼り付け!1:1"),0),0),4))</f>
        <v/>
      </c>
      <c r="N7" s="16" t="str">
        <f>IF(一覧表!D8="","","0")</f>
        <v/>
      </c>
      <c r="O7" s="16" t="str">
        <f>IF(一覧表!D8="","","千葉")</f>
        <v/>
      </c>
      <c r="P7" s="16"/>
      <c r="Q7" s="16" t="str">
        <f>IF(一覧表!G8="","",VLOOKUP(一覧表!G8,競技csv!$A:$O,MATCH("競技コード",競技csv!$1:$1,0),0))</f>
        <v/>
      </c>
      <c r="R7" s="16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16" t="str">
        <f>IF(一覧表!G8="","","0")</f>
        <v/>
      </c>
      <c r="T7" s="16" t="str">
        <f>IF(一覧表!G8="","","2")</f>
        <v/>
      </c>
      <c r="U7" s="16" t="str">
        <f>IF(一覧表!M8="","",VLOOKUP(一覧表!M8,競技csv!$A:$O,MATCH("競技コード",競技csv!$1:$1,0),0))</f>
        <v/>
      </c>
      <c r="V7" s="16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16" t="str">
        <f>IF(一覧表!M8="","","0")</f>
        <v/>
      </c>
      <c r="X7" s="16" t="str">
        <f>IF(一覧表!M8="","","2")</f>
        <v/>
      </c>
      <c r="Y7" s="16" t="str">
        <f>IF(一覧表!S8="","",VLOOKUP("共通"&amp;一覧表!C8&amp;"子4X100mR",競技csv!A:O,MATCH("競技コード",競技csv!$1:$1,0),0))</f>
        <v/>
      </c>
      <c r="Z7" s="16" t="str">
        <f>IF(一覧表!T8="","",一覧表!T8&amp;".")&amp;IF(一覧表!U8="","",TEXT(一覧表!U8,"00")&amp;".")&amp;IF(一覧表!V8="","",TEXT(一覧表!V8,"00"))</f>
        <v/>
      </c>
      <c r="AA7" s="16" t="str">
        <f>IF(一覧表!S8="","","0")</f>
        <v/>
      </c>
      <c r="AB7" s="16" t="str">
        <f>IF(一覧表!S8="","","2")</f>
        <v/>
      </c>
    </row>
    <row r="8" spans="1:36" x14ac:dyDescent="0.45">
      <c r="A8" s="16" t="str">
        <f>IF(一覧表!D9="","",IF(一覧表!C9="男",10000+一覧表!D9,20000+一覧表!D9))</f>
        <v/>
      </c>
      <c r="B8" s="16" t="str">
        <f ca="1">IF(一覧表!D9="","",VLOOKUP(VLOOKUP(一覧表!D9,INDIRECT(一覧表!C9&amp;"選手データ貼り付け!A:O"),MATCH("所属",INDIRECT(一覧表!C9&amp;"選手データ貼り付け!1:1"),0),0)&amp;"中",所属csv!$A:$H,MATCH("所属コード",所属csv!$1:$1,0),0))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C8" s="16"/>
      <c r="D8" s="16"/>
      <c r="E8" s="16" t="str">
        <f>IF(一覧表!D9="","",一覧表!D9)</f>
        <v/>
      </c>
      <c r="F8" s="16" t="str">
        <f ca="1">IF(一覧表!E9="","",一覧表!E9)</f>
        <v/>
      </c>
      <c r="G8" s="16" t="str">
        <f ca="1">IF(一覧表!D9="","",VLOOKUP(一覧表!D9,INDIRECT(一覧表!C9&amp;"選手データ貼り付け!A:O"),MATCH("ﾌﾘｶﾞﾅ(姓)",INDIRECT(一覧表!C9&amp;"選手データ貼り付け!1:1"),0),0)&amp;" "&amp;VLOOKUP(一覧表!D9,INDIRECT(一覧表!C9&amp;"選手データ貼り付け!A:O"),MATCH("ﾌﾘｶﾞﾅ(名)",INDIRECT(一覧表!C9&amp;"選手データ貼り付け!1:1"),0),0))</f>
        <v/>
      </c>
      <c r="H8" s="16" t="str">
        <f ca="1">IF(一覧表!E9="","",一覧表!E9)</f>
        <v/>
      </c>
      <c r="I8" s="16" t="str">
        <f ca="1">IF(一覧表!D9="","",VLOOKUP(一覧表!D9,INDIRECT(一覧表!C9&amp;"選手データ貼り付け!A:O"),MATCH("FAMILY NAME",INDIRECT(一覧表!C9&amp;"選手データ貼り付け!1:1"),0),0)&amp;" "&amp;VLOOKUP(一覧表!D9,INDIRECT(一覧表!C9&amp;"選手データ貼り付け!A:O"),MATCH("Firstname",INDIRECT(一覧表!C9&amp;"選手データ貼り付け!1:1"),0),0))</f>
        <v/>
      </c>
      <c r="J8" s="16" t="str">
        <f>IF(一覧表!D9="","","JPN")</f>
        <v/>
      </c>
      <c r="K8" s="16" t="str">
        <f>IF(一覧表!D9="","",IF(一覧表!C9="男",1,2))</f>
        <v/>
      </c>
      <c r="L8" s="16" t="str">
        <f>IF(一覧表!D9="","",一覧表!F9)</f>
        <v/>
      </c>
      <c r="M8" s="16" t="str">
        <f ca="1">IF(一覧表!D9="","",LEFT(VLOOKUP(一覧表!D9,INDIRECT(一覧表!C9&amp;"選手データ貼り付け!A:O"),MATCH("Birthday",INDIRECT(一覧表!C9&amp;"選手データ貼り付け!1:1"),0),0),4))</f>
        <v/>
      </c>
      <c r="N8" s="16" t="str">
        <f>IF(一覧表!D9="","","0")</f>
        <v/>
      </c>
      <c r="O8" s="16" t="str">
        <f>IF(一覧表!D9="","","千葉")</f>
        <v/>
      </c>
      <c r="P8" s="16"/>
      <c r="Q8" s="16" t="str">
        <f>IF(一覧表!G9="","",VLOOKUP(一覧表!G9,競技csv!$A:$O,MATCH("競技コード",競技csv!$1:$1,0),0))</f>
        <v/>
      </c>
      <c r="R8" s="16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16" t="str">
        <f>IF(一覧表!G9="","","0")</f>
        <v/>
      </c>
      <c r="T8" s="16" t="str">
        <f>IF(一覧表!G9="","","2")</f>
        <v/>
      </c>
      <c r="U8" s="16" t="str">
        <f>IF(一覧表!M9="","",VLOOKUP(一覧表!M9,競技csv!$A:$O,MATCH("競技コード",競技csv!$1:$1,0),0))</f>
        <v/>
      </c>
      <c r="V8" s="16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16" t="str">
        <f>IF(一覧表!M9="","","0")</f>
        <v/>
      </c>
      <c r="X8" s="16" t="str">
        <f>IF(一覧表!M9="","","2")</f>
        <v/>
      </c>
      <c r="Y8" s="16" t="str">
        <f>IF(一覧表!S9="","",VLOOKUP("共通"&amp;一覧表!C9&amp;"子4X100mR",競技csv!A:O,MATCH("競技コード",競技csv!$1:$1,0),0))</f>
        <v/>
      </c>
      <c r="Z8" s="16" t="str">
        <f>IF(一覧表!T9="","",一覧表!T9&amp;".")&amp;IF(一覧表!U9="","",TEXT(一覧表!U9,"00")&amp;".")&amp;IF(一覧表!V9="","",TEXT(一覧表!V9,"00"))</f>
        <v/>
      </c>
      <c r="AA8" s="16" t="str">
        <f>IF(一覧表!S9="","","0")</f>
        <v/>
      </c>
      <c r="AB8" s="16" t="str">
        <f>IF(一覧表!S9="","","2")</f>
        <v/>
      </c>
    </row>
    <row r="9" spans="1:36" x14ac:dyDescent="0.45">
      <c r="A9" s="16" t="str">
        <f>IF(一覧表!D10="","",IF(一覧表!C10="男",10000+一覧表!D10,20000+一覧表!D10))</f>
        <v/>
      </c>
      <c r="B9" s="16" t="str">
        <f ca="1">IF(一覧表!D10="","",VLOOKUP(VLOOKUP(一覧表!D10,INDIRECT(一覧表!C10&amp;"選手データ貼り付け!A:O"),MATCH("所属",INDIRECT(一覧表!C10&amp;"選手データ貼り付け!1:1"),0),0)&amp;"中",所属csv!$A:$H,MATCH("所属コード",所属csv!$1:$1,0),0))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C9" s="16"/>
      <c r="D9" s="16"/>
      <c r="E9" s="16" t="str">
        <f>IF(一覧表!D10="","",一覧表!D10)</f>
        <v/>
      </c>
      <c r="F9" s="16" t="str">
        <f ca="1">IF(一覧表!E10="","",一覧表!E10)</f>
        <v/>
      </c>
      <c r="G9" s="16" t="str">
        <f ca="1">IF(一覧表!D10="","",VLOOKUP(一覧表!D10,INDIRECT(一覧表!C10&amp;"選手データ貼り付け!A:O"),MATCH("ﾌﾘｶﾞﾅ(姓)",INDIRECT(一覧表!C10&amp;"選手データ貼り付け!1:1"),0),0)&amp;" "&amp;VLOOKUP(一覧表!D10,INDIRECT(一覧表!C10&amp;"選手データ貼り付け!A:O"),MATCH("ﾌﾘｶﾞﾅ(名)",INDIRECT(一覧表!C10&amp;"選手データ貼り付け!1:1"),0),0))</f>
        <v/>
      </c>
      <c r="H9" s="16" t="str">
        <f ca="1">IF(一覧表!E10="","",一覧表!E10)</f>
        <v/>
      </c>
      <c r="I9" s="16" t="str">
        <f ca="1">IF(一覧表!D10="","",VLOOKUP(一覧表!D10,INDIRECT(一覧表!C10&amp;"選手データ貼り付け!A:O"),MATCH("FAMILY NAME",INDIRECT(一覧表!C10&amp;"選手データ貼り付け!1:1"),0),0)&amp;" "&amp;VLOOKUP(一覧表!D10,INDIRECT(一覧表!C10&amp;"選手データ貼り付け!A:O"),MATCH("Firstname",INDIRECT(一覧表!C10&amp;"選手データ貼り付け!1:1"),0),0))</f>
        <v/>
      </c>
      <c r="J9" s="16" t="str">
        <f>IF(一覧表!D10="","","JPN")</f>
        <v/>
      </c>
      <c r="K9" s="16" t="str">
        <f>IF(一覧表!D10="","",IF(一覧表!C10="男",1,2))</f>
        <v/>
      </c>
      <c r="L9" s="16" t="str">
        <f>IF(一覧表!D10="","",一覧表!F10)</f>
        <v/>
      </c>
      <c r="M9" s="16" t="str">
        <f ca="1">IF(一覧表!D10="","",LEFT(VLOOKUP(一覧表!D10,INDIRECT(一覧表!C10&amp;"選手データ貼り付け!A:O"),MATCH("Birthday",INDIRECT(一覧表!C10&amp;"選手データ貼り付け!1:1"),0),0),4))</f>
        <v/>
      </c>
      <c r="N9" s="16" t="str">
        <f>IF(一覧表!D10="","","0")</f>
        <v/>
      </c>
      <c r="O9" s="16" t="str">
        <f>IF(一覧表!D10="","","千葉")</f>
        <v/>
      </c>
      <c r="P9" s="16"/>
      <c r="Q9" s="16" t="str">
        <f>IF(一覧表!G10="","",VLOOKUP(一覧表!G10,競技csv!$A:$O,MATCH("競技コード",競技csv!$1:$1,0),0))</f>
        <v/>
      </c>
      <c r="R9" s="16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16" t="str">
        <f>IF(一覧表!G10="","","0")</f>
        <v/>
      </c>
      <c r="T9" s="16" t="str">
        <f>IF(一覧表!G10="","","2")</f>
        <v/>
      </c>
      <c r="U9" s="16" t="str">
        <f>IF(一覧表!M10="","",VLOOKUP(一覧表!M10,競技csv!$A:$O,MATCH("競技コード",競技csv!$1:$1,0),0))</f>
        <v/>
      </c>
      <c r="V9" s="16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16" t="str">
        <f>IF(一覧表!M10="","","0")</f>
        <v/>
      </c>
      <c r="X9" s="16" t="str">
        <f>IF(一覧表!M10="","","2")</f>
        <v/>
      </c>
      <c r="Y9" s="16" t="str">
        <f>IF(一覧表!S10="","",VLOOKUP("共通"&amp;一覧表!C10&amp;"子4X100mR",競技csv!A:O,MATCH("競技コード",競技csv!$1:$1,0),0))</f>
        <v/>
      </c>
      <c r="Z9" s="16" t="str">
        <f>IF(一覧表!T10="","",一覧表!T10&amp;".")&amp;IF(一覧表!U10="","",TEXT(一覧表!U10,"00")&amp;".")&amp;IF(一覧表!V10="","",TEXT(一覧表!V10,"00"))</f>
        <v/>
      </c>
      <c r="AA9" s="16" t="str">
        <f>IF(一覧表!S10="","","0")</f>
        <v/>
      </c>
      <c r="AB9" s="16" t="str">
        <f>IF(一覧表!S10="","","2")</f>
        <v/>
      </c>
    </row>
    <row r="10" spans="1:36" x14ac:dyDescent="0.45">
      <c r="A10" s="16" t="str">
        <f>IF(一覧表!D11="","",IF(一覧表!C11="男",10000+一覧表!D11,20000+一覧表!D11))</f>
        <v/>
      </c>
      <c r="B10" s="16" t="str">
        <f ca="1">IF(一覧表!D11="","",VLOOKUP(VLOOKUP(一覧表!D11,INDIRECT(一覧表!C11&amp;"選手データ貼り付け!A:O"),MATCH("所属",INDIRECT(一覧表!C11&amp;"選手データ貼り付け!1:1"),0),0)&amp;"中",所属csv!$A:$H,MATCH("所属コード",所属csv!$1:$1,0),0))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C10" s="16"/>
      <c r="D10" s="16"/>
      <c r="E10" s="16" t="str">
        <f>IF(一覧表!D11="","",一覧表!D11)</f>
        <v/>
      </c>
      <c r="F10" s="16" t="str">
        <f ca="1">IF(一覧表!E11="","",一覧表!E11)</f>
        <v/>
      </c>
      <c r="G10" s="16" t="str">
        <f ca="1">IF(一覧表!D11="","",VLOOKUP(一覧表!D11,INDIRECT(一覧表!C11&amp;"選手データ貼り付け!A:O"),MATCH("ﾌﾘｶﾞﾅ(姓)",INDIRECT(一覧表!C11&amp;"選手データ貼り付け!1:1"),0),0)&amp;" "&amp;VLOOKUP(一覧表!D11,INDIRECT(一覧表!C11&amp;"選手データ貼り付け!A:O"),MATCH("ﾌﾘｶﾞﾅ(名)",INDIRECT(一覧表!C11&amp;"選手データ貼り付け!1:1"),0),0))</f>
        <v/>
      </c>
      <c r="H10" s="16" t="str">
        <f ca="1">IF(一覧表!E11="","",一覧表!E11)</f>
        <v/>
      </c>
      <c r="I10" s="16" t="str">
        <f ca="1">IF(一覧表!D11="","",VLOOKUP(一覧表!D11,INDIRECT(一覧表!C11&amp;"選手データ貼り付け!A:O"),MATCH("FAMILY NAME",INDIRECT(一覧表!C11&amp;"選手データ貼り付け!1:1"),0),0)&amp;" "&amp;VLOOKUP(一覧表!D11,INDIRECT(一覧表!C11&amp;"選手データ貼り付け!A:O"),MATCH("Firstname",INDIRECT(一覧表!C11&amp;"選手データ貼り付け!1:1"),0),0))</f>
        <v/>
      </c>
      <c r="J10" s="16" t="str">
        <f>IF(一覧表!D11="","","JPN")</f>
        <v/>
      </c>
      <c r="K10" s="16" t="str">
        <f>IF(一覧表!D11="","",IF(一覧表!C11="男",1,2))</f>
        <v/>
      </c>
      <c r="L10" s="16" t="str">
        <f>IF(一覧表!D11="","",一覧表!F11)</f>
        <v/>
      </c>
      <c r="M10" s="16" t="str">
        <f ca="1">IF(一覧表!D11="","",LEFT(VLOOKUP(一覧表!D11,INDIRECT(一覧表!C11&amp;"選手データ貼り付け!A:O"),MATCH("Birthday",INDIRECT(一覧表!C11&amp;"選手データ貼り付け!1:1"),0),0),4))</f>
        <v/>
      </c>
      <c r="N10" s="16" t="str">
        <f>IF(一覧表!D11="","","0")</f>
        <v/>
      </c>
      <c r="O10" s="16" t="str">
        <f>IF(一覧表!D11="","","千葉")</f>
        <v/>
      </c>
      <c r="P10" s="16"/>
      <c r="Q10" s="16" t="str">
        <f>IF(一覧表!G11="","",VLOOKUP(一覧表!G11,競技csv!$A:$O,MATCH("競技コード",競技csv!$1:$1,0),0))</f>
        <v/>
      </c>
      <c r="R10" s="16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16" t="str">
        <f>IF(一覧表!G11="","","0")</f>
        <v/>
      </c>
      <c r="T10" s="16" t="str">
        <f>IF(一覧表!G11="","","2")</f>
        <v/>
      </c>
      <c r="U10" s="16" t="str">
        <f>IF(一覧表!M11="","",VLOOKUP(一覧表!M11,競技csv!$A:$O,MATCH("競技コード",競技csv!$1:$1,0),0))</f>
        <v/>
      </c>
      <c r="V10" s="16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16" t="str">
        <f>IF(一覧表!M11="","","0")</f>
        <v/>
      </c>
      <c r="X10" s="16" t="str">
        <f>IF(一覧表!M11="","","2")</f>
        <v/>
      </c>
      <c r="Y10" s="16" t="str">
        <f>IF(一覧表!S11="","",VLOOKUP("共通"&amp;一覧表!C11&amp;"子4X100mR",競技csv!A:O,MATCH("競技コード",競技csv!$1:$1,0),0))</f>
        <v/>
      </c>
      <c r="Z10" s="16" t="str">
        <f>IF(一覧表!T11="","",一覧表!T11&amp;".")&amp;IF(一覧表!U11="","",TEXT(一覧表!U11,"00")&amp;".")&amp;IF(一覧表!V11="","",TEXT(一覧表!V11,"00"))</f>
        <v/>
      </c>
      <c r="AA10" s="16" t="str">
        <f>IF(一覧表!S11="","","0")</f>
        <v/>
      </c>
      <c r="AB10" s="16" t="str">
        <f>IF(一覧表!S11="","","2")</f>
        <v/>
      </c>
    </row>
    <row r="11" spans="1:36" x14ac:dyDescent="0.45">
      <c r="A11" s="16" t="str">
        <f>IF(一覧表!D12="","",IF(一覧表!C12="男",10000+一覧表!D12,20000+一覧表!D12))</f>
        <v/>
      </c>
      <c r="B11" s="16" t="str">
        <f ca="1">IF(一覧表!D12="","",VLOOKUP(VLOOKUP(一覧表!D12,INDIRECT(一覧表!C12&amp;"選手データ貼り付け!A:O"),MATCH("所属",INDIRECT(一覧表!C12&amp;"選手データ貼り付け!1:1"),0),0)&amp;"中",所属csv!$A:$H,MATCH("所属コード",所属csv!$1:$1,0),0))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C11" s="16"/>
      <c r="D11" s="16"/>
      <c r="E11" s="16" t="str">
        <f>IF(一覧表!D12="","",一覧表!D12)</f>
        <v/>
      </c>
      <c r="F11" s="16" t="str">
        <f ca="1">IF(一覧表!E12="","",一覧表!E12)</f>
        <v/>
      </c>
      <c r="G11" s="16" t="str">
        <f ca="1">IF(一覧表!D12="","",VLOOKUP(一覧表!D12,INDIRECT(一覧表!C12&amp;"選手データ貼り付け!A:O"),MATCH("ﾌﾘｶﾞﾅ(姓)",INDIRECT(一覧表!C12&amp;"選手データ貼り付け!1:1"),0),0)&amp;" "&amp;VLOOKUP(一覧表!D12,INDIRECT(一覧表!C12&amp;"選手データ貼り付け!A:O"),MATCH("ﾌﾘｶﾞﾅ(名)",INDIRECT(一覧表!C12&amp;"選手データ貼り付け!1:1"),0),0))</f>
        <v/>
      </c>
      <c r="H11" s="16" t="str">
        <f ca="1">IF(一覧表!E12="","",一覧表!E12)</f>
        <v/>
      </c>
      <c r="I11" s="16" t="str">
        <f ca="1">IF(一覧表!D12="","",VLOOKUP(一覧表!D12,INDIRECT(一覧表!C12&amp;"選手データ貼り付け!A:O"),MATCH("FAMILY NAME",INDIRECT(一覧表!C12&amp;"選手データ貼り付け!1:1"),0),0)&amp;" "&amp;VLOOKUP(一覧表!D12,INDIRECT(一覧表!C12&amp;"選手データ貼り付け!A:O"),MATCH("Firstname",INDIRECT(一覧表!C12&amp;"選手データ貼り付け!1:1"),0),0))</f>
        <v/>
      </c>
      <c r="J11" s="16" t="str">
        <f>IF(一覧表!D12="","","JPN")</f>
        <v/>
      </c>
      <c r="K11" s="16" t="str">
        <f>IF(一覧表!D12="","",IF(一覧表!C12="男",1,2))</f>
        <v/>
      </c>
      <c r="L11" s="16" t="str">
        <f>IF(一覧表!D12="","",一覧表!F12)</f>
        <v/>
      </c>
      <c r="M11" s="16" t="str">
        <f ca="1">IF(一覧表!D12="","",LEFT(VLOOKUP(一覧表!D12,INDIRECT(一覧表!C12&amp;"選手データ貼り付け!A:O"),MATCH("Birthday",INDIRECT(一覧表!C12&amp;"選手データ貼り付け!1:1"),0),0),4))</f>
        <v/>
      </c>
      <c r="N11" s="16" t="str">
        <f>IF(一覧表!D12="","","0")</f>
        <v/>
      </c>
      <c r="O11" s="16" t="str">
        <f>IF(一覧表!D12="","","千葉")</f>
        <v/>
      </c>
      <c r="P11" s="16"/>
      <c r="Q11" s="16" t="str">
        <f>IF(一覧表!G12="","",VLOOKUP(一覧表!G12,競技csv!$A:$O,MATCH("競技コード",競技csv!$1:$1,0),0))</f>
        <v/>
      </c>
      <c r="R11" s="16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16" t="str">
        <f>IF(一覧表!G12="","","0")</f>
        <v/>
      </c>
      <c r="T11" s="16" t="str">
        <f>IF(一覧表!G12="","","2")</f>
        <v/>
      </c>
      <c r="U11" s="16" t="str">
        <f>IF(一覧表!M12="","",VLOOKUP(一覧表!M12,競技csv!$A:$O,MATCH("競技コード",競技csv!$1:$1,0),0))</f>
        <v/>
      </c>
      <c r="V11" s="16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16" t="str">
        <f>IF(一覧表!M12="","","0")</f>
        <v/>
      </c>
      <c r="X11" s="16" t="str">
        <f>IF(一覧表!M12="","","2")</f>
        <v/>
      </c>
      <c r="Y11" s="16" t="str">
        <f>IF(一覧表!S12="","",VLOOKUP("共通"&amp;一覧表!C12&amp;"子4X100mR",競技csv!A:O,MATCH("競技コード",競技csv!$1:$1,0),0))</f>
        <v/>
      </c>
      <c r="Z11" s="16" t="str">
        <f>IF(一覧表!T12="","",一覧表!T12&amp;".")&amp;IF(一覧表!U12="","",TEXT(一覧表!U12,"00")&amp;".")&amp;IF(一覧表!V12="","",TEXT(一覧表!V12,"00"))</f>
        <v/>
      </c>
      <c r="AA11" s="16" t="str">
        <f>IF(一覧表!S12="","","0")</f>
        <v/>
      </c>
      <c r="AB11" s="16" t="str">
        <f>IF(一覧表!S12="","","2")</f>
        <v/>
      </c>
    </row>
    <row r="12" spans="1:36" x14ac:dyDescent="0.45">
      <c r="A12" s="16" t="str">
        <f>IF(一覧表!D13="","",IF(一覧表!C13="男",10000+一覧表!D13,20000+一覧表!D13))</f>
        <v/>
      </c>
      <c r="B12" s="16" t="str">
        <f ca="1">IF(一覧表!D13="","",VLOOKUP(VLOOKUP(一覧表!D13,INDIRECT(一覧表!C13&amp;"選手データ貼り付け!A:O"),MATCH("所属",INDIRECT(一覧表!C13&amp;"選手データ貼り付け!1:1"),0),0)&amp;"中",所属csv!$A:$H,MATCH("所属コード",所属csv!$1:$1,0),0))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C12" s="16"/>
      <c r="D12" s="16"/>
      <c r="E12" s="16" t="str">
        <f>IF(一覧表!D13="","",一覧表!D13)</f>
        <v/>
      </c>
      <c r="F12" s="16" t="str">
        <f ca="1">IF(一覧表!E13="","",一覧表!E13)</f>
        <v/>
      </c>
      <c r="G12" s="16" t="str">
        <f ca="1">IF(一覧表!D13="","",VLOOKUP(一覧表!D13,INDIRECT(一覧表!C13&amp;"選手データ貼り付け!A:O"),MATCH("ﾌﾘｶﾞﾅ(姓)",INDIRECT(一覧表!C13&amp;"選手データ貼り付け!1:1"),0),0)&amp;" "&amp;VLOOKUP(一覧表!D13,INDIRECT(一覧表!C13&amp;"選手データ貼り付け!A:O"),MATCH("ﾌﾘｶﾞﾅ(名)",INDIRECT(一覧表!C13&amp;"選手データ貼り付け!1:1"),0),0))</f>
        <v/>
      </c>
      <c r="H12" s="16" t="str">
        <f ca="1">IF(一覧表!E13="","",一覧表!E13)</f>
        <v/>
      </c>
      <c r="I12" s="16" t="str">
        <f ca="1">IF(一覧表!D13="","",VLOOKUP(一覧表!D13,INDIRECT(一覧表!C13&amp;"選手データ貼り付け!A:O"),MATCH("FAMILY NAME",INDIRECT(一覧表!C13&amp;"選手データ貼り付け!1:1"),0),0)&amp;" "&amp;VLOOKUP(一覧表!D13,INDIRECT(一覧表!C13&amp;"選手データ貼り付け!A:O"),MATCH("Firstname",INDIRECT(一覧表!C13&amp;"選手データ貼り付け!1:1"),0),0))</f>
        <v/>
      </c>
      <c r="J12" s="16" t="str">
        <f>IF(一覧表!D13="","","JPN")</f>
        <v/>
      </c>
      <c r="K12" s="16" t="str">
        <f>IF(一覧表!D13="","",IF(一覧表!C13="男",1,2))</f>
        <v/>
      </c>
      <c r="L12" s="16" t="str">
        <f>IF(一覧表!D13="","",一覧表!F13)</f>
        <v/>
      </c>
      <c r="M12" s="16" t="str">
        <f ca="1">IF(一覧表!D13="","",LEFT(VLOOKUP(一覧表!D13,INDIRECT(一覧表!C13&amp;"選手データ貼り付け!A:O"),MATCH("Birthday",INDIRECT(一覧表!C13&amp;"選手データ貼り付け!1:1"),0),0),4))</f>
        <v/>
      </c>
      <c r="N12" s="16" t="str">
        <f>IF(一覧表!D13="","","0")</f>
        <v/>
      </c>
      <c r="O12" s="16" t="str">
        <f>IF(一覧表!D13="","","千葉")</f>
        <v/>
      </c>
      <c r="P12" s="16"/>
      <c r="Q12" s="16" t="str">
        <f>IF(一覧表!G13="","",VLOOKUP(一覧表!G13,競技csv!$A:$O,MATCH("競技コード",競技csv!$1:$1,0),0))</f>
        <v/>
      </c>
      <c r="R12" s="16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16" t="str">
        <f>IF(一覧表!G13="","","0")</f>
        <v/>
      </c>
      <c r="T12" s="16" t="str">
        <f>IF(一覧表!G13="","","2")</f>
        <v/>
      </c>
      <c r="U12" s="16" t="str">
        <f>IF(一覧表!M13="","",VLOOKUP(一覧表!M13,競技csv!$A:$O,MATCH("競技コード",競技csv!$1:$1,0),0))</f>
        <v/>
      </c>
      <c r="V12" s="16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16" t="str">
        <f>IF(一覧表!M13="","","0")</f>
        <v/>
      </c>
      <c r="X12" s="16" t="str">
        <f>IF(一覧表!M13="","","2")</f>
        <v/>
      </c>
      <c r="Y12" s="16" t="str">
        <f>IF(一覧表!S13="","",VLOOKUP("共通"&amp;一覧表!C13&amp;"子4X100mR",競技csv!A:O,MATCH("競技コード",競技csv!$1:$1,0),0))</f>
        <v/>
      </c>
      <c r="Z12" s="16" t="str">
        <f>IF(一覧表!T13="","",一覧表!T13&amp;".")&amp;IF(一覧表!U13="","",TEXT(一覧表!U13,"00")&amp;".")&amp;IF(一覧表!V13="","",TEXT(一覧表!V13,"00"))</f>
        <v/>
      </c>
      <c r="AA12" s="16" t="str">
        <f>IF(一覧表!S13="","","0")</f>
        <v/>
      </c>
      <c r="AB12" s="16" t="str">
        <f>IF(一覧表!S13="","","2")</f>
        <v/>
      </c>
    </row>
    <row r="13" spans="1:36" x14ac:dyDescent="0.45">
      <c r="A13" s="16" t="str">
        <f>IF(一覧表!D14="","",IF(一覧表!C14="男",10000+一覧表!D14,20000+一覧表!D14))</f>
        <v/>
      </c>
      <c r="B13" s="16" t="str">
        <f ca="1">IF(一覧表!D14="","",VLOOKUP(VLOOKUP(一覧表!D14,INDIRECT(一覧表!C14&amp;"選手データ貼り付け!A:O"),MATCH("所属",INDIRECT(一覧表!C14&amp;"選手データ貼り付け!1:1"),0),0)&amp;"中",所属csv!$A:$H,MATCH("所属コード",所属csv!$1:$1,0),0))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C13" s="16"/>
      <c r="D13" s="16"/>
      <c r="E13" s="16" t="str">
        <f>IF(一覧表!D14="","",一覧表!D14)</f>
        <v/>
      </c>
      <c r="F13" s="16" t="str">
        <f ca="1">IF(一覧表!E14="","",一覧表!E14)</f>
        <v/>
      </c>
      <c r="G13" s="16" t="str">
        <f ca="1">IF(一覧表!D14="","",VLOOKUP(一覧表!D14,INDIRECT(一覧表!C14&amp;"選手データ貼り付け!A:O"),MATCH("ﾌﾘｶﾞﾅ(姓)",INDIRECT(一覧表!C14&amp;"選手データ貼り付け!1:1"),0),0)&amp;" "&amp;VLOOKUP(一覧表!D14,INDIRECT(一覧表!C14&amp;"選手データ貼り付け!A:O"),MATCH("ﾌﾘｶﾞﾅ(名)",INDIRECT(一覧表!C14&amp;"選手データ貼り付け!1:1"),0),0))</f>
        <v/>
      </c>
      <c r="H13" s="16" t="str">
        <f ca="1">IF(一覧表!E14="","",一覧表!E14)</f>
        <v/>
      </c>
      <c r="I13" s="16" t="str">
        <f ca="1">IF(一覧表!D14="","",VLOOKUP(一覧表!D14,INDIRECT(一覧表!C14&amp;"選手データ貼り付け!A:O"),MATCH("FAMILY NAME",INDIRECT(一覧表!C14&amp;"選手データ貼り付け!1:1"),0),0)&amp;" "&amp;VLOOKUP(一覧表!D14,INDIRECT(一覧表!C14&amp;"選手データ貼り付け!A:O"),MATCH("Firstname",INDIRECT(一覧表!C14&amp;"選手データ貼り付け!1:1"),0),0))</f>
        <v/>
      </c>
      <c r="J13" s="16" t="str">
        <f>IF(一覧表!D14="","","JPN")</f>
        <v/>
      </c>
      <c r="K13" s="16" t="str">
        <f>IF(一覧表!D14="","",IF(一覧表!C14="男",1,2))</f>
        <v/>
      </c>
      <c r="L13" s="16" t="str">
        <f>IF(一覧表!D14="","",一覧表!F14)</f>
        <v/>
      </c>
      <c r="M13" s="16" t="str">
        <f ca="1">IF(一覧表!D14="","",LEFT(VLOOKUP(一覧表!D14,INDIRECT(一覧表!C14&amp;"選手データ貼り付け!A:O"),MATCH("Birthday",INDIRECT(一覧表!C14&amp;"選手データ貼り付け!1:1"),0),0),4))</f>
        <v/>
      </c>
      <c r="N13" s="16" t="str">
        <f>IF(一覧表!D14="","","0")</f>
        <v/>
      </c>
      <c r="O13" s="16" t="str">
        <f>IF(一覧表!D14="","","千葉")</f>
        <v/>
      </c>
      <c r="P13" s="16"/>
      <c r="Q13" s="16" t="str">
        <f>IF(一覧表!G14="","",VLOOKUP(一覧表!G14,競技csv!$A:$O,MATCH("競技コード",競技csv!$1:$1,0),0))</f>
        <v/>
      </c>
      <c r="R13" s="16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16" t="str">
        <f>IF(一覧表!G14="","","0")</f>
        <v/>
      </c>
      <c r="T13" s="16" t="str">
        <f>IF(一覧表!G14="","","2")</f>
        <v/>
      </c>
      <c r="U13" s="16" t="str">
        <f>IF(一覧表!M14="","",VLOOKUP(一覧表!M14,競技csv!$A:$O,MATCH("競技コード",競技csv!$1:$1,0),0))</f>
        <v/>
      </c>
      <c r="V13" s="16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16" t="str">
        <f>IF(一覧表!M14="","","0")</f>
        <v/>
      </c>
      <c r="X13" s="16" t="str">
        <f>IF(一覧表!M14="","","2")</f>
        <v/>
      </c>
      <c r="Y13" s="16" t="str">
        <f>IF(一覧表!S14="","",VLOOKUP("共通"&amp;一覧表!C14&amp;"子4X100mR",競技csv!A:O,MATCH("競技コード",競技csv!$1:$1,0),0))</f>
        <v/>
      </c>
      <c r="Z13" s="16" t="str">
        <f>IF(一覧表!T14="","",一覧表!T14&amp;".")&amp;IF(一覧表!U14="","",TEXT(一覧表!U14,"00")&amp;".")&amp;IF(一覧表!V14="","",TEXT(一覧表!V14,"00"))</f>
        <v/>
      </c>
      <c r="AA13" s="16" t="str">
        <f>IF(一覧表!S14="","","0")</f>
        <v/>
      </c>
      <c r="AB13" s="16" t="str">
        <f>IF(一覧表!S14="","","2")</f>
        <v/>
      </c>
    </row>
    <row r="14" spans="1:36" x14ac:dyDescent="0.45">
      <c r="A14" s="16" t="str">
        <f>IF(一覧表!D15="","",IF(一覧表!C15="男",10000+一覧表!D15,20000+一覧表!D15))</f>
        <v/>
      </c>
      <c r="B14" s="16" t="str">
        <f ca="1">IF(一覧表!D15="","",VLOOKUP(VLOOKUP(一覧表!D15,INDIRECT(一覧表!C15&amp;"選手データ貼り付け!A:O"),MATCH("所属",INDIRECT(一覧表!C15&amp;"選手データ貼り付け!1:1"),0),0)&amp;"中",所属csv!$A:$H,MATCH("所属コード",所属csv!$1:$1,0),0))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C14" s="16"/>
      <c r="D14" s="16"/>
      <c r="E14" s="16" t="str">
        <f>IF(一覧表!D15="","",一覧表!D15)</f>
        <v/>
      </c>
      <c r="F14" s="16" t="str">
        <f ca="1">IF(一覧表!E15="","",一覧表!E15)</f>
        <v/>
      </c>
      <c r="G14" s="16" t="str">
        <f ca="1">IF(一覧表!D15="","",VLOOKUP(一覧表!D15,INDIRECT(一覧表!C15&amp;"選手データ貼り付け!A:O"),MATCH("ﾌﾘｶﾞﾅ(姓)",INDIRECT(一覧表!C15&amp;"選手データ貼り付け!1:1"),0),0)&amp;" "&amp;VLOOKUP(一覧表!D15,INDIRECT(一覧表!C15&amp;"選手データ貼り付け!A:O"),MATCH("ﾌﾘｶﾞﾅ(名)",INDIRECT(一覧表!C15&amp;"選手データ貼り付け!1:1"),0),0))</f>
        <v/>
      </c>
      <c r="H14" s="16" t="str">
        <f ca="1">IF(一覧表!E15="","",一覧表!E15)</f>
        <v/>
      </c>
      <c r="I14" s="16" t="str">
        <f ca="1">IF(一覧表!D15="","",VLOOKUP(一覧表!D15,INDIRECT(一覧表!C15&amp;"選手データ貼り付け!A:O"),MATCH("FAMILY NAME",INDIRECT(一覧表!C15&amp;"選手データ貼り付け!1:1"),0),0)&amp;" "&amp;VLOOKUP(一覧表!D15,INDIRECT(一覧表!C15&amp;"選手データ貼り付け!A:O"),MATCH("Firstname",INDIRECT(一覧表!C15&amp;"選手データ貼り付け!1:1"),0),0))</f>
        <v/>
      </c>
      <c r="J14" s="16" t="str">
        <f>IF(一覧表!D15="","","JPN")</f>
        <v/>
      </c>
      <c r="K14" s="16" t="str">
        <f>IF(一覧表!D15="","",IF(一覧表!C15="男",1,2))</f>
        <v/>
      </c>
      <c r="L14" s="16" t="str">
        <f>IF(一覧表!D15="","",一覧表!F15)</f>
        <v/>
      </c>
      <c r="M14" s="16" t="str">
        <f ca="1">IF(一覧表!D15="","",LEFT(VLOOKUP(一覧表!D15,INDIRECT(一覧表!C15&amp;"選手データ貼り付け!A:O"),MATCH("Birthday",INDIRECT(一覧表!C15&amp;"選手データ貼り付け!1:1"),0),0),4))</f>
        <v/>
      </c>
      <c r="N14" s="16" t="str">
        <f>IF(一覧表!D15="","","0")</f>
        <v/>
      </c>
      <c r="O14" s="16" t="str">
        <f>IF(一覧表!D15="","","千葉")</f>
        <v/>
      </c>
      <c r="P14" s="16"/>
      <c r="Q14" s="16" t="str">
        <f>IF(一覧表!G15="","",VLOOKUP(一覧表!G15,競技csv!$A:$O,MATCH("競技コード",競技csv!$1:$1,0),0))</f>
        <v/>
      </c>
      <c r="R14" s="16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16" t="str">
        <f>IF(一覧表!G15="","","0")</f>
        <v/>
      </c>
      <c r="T14" s="16" t="str">
        <f>IF(一覧表!G15="","","2")</f>
        <v/>
      </c>
      <c r="U14" s="16" t="str">
        <f>IF(一覧表!M15="","",VLOOKUP(一覧表!M15,競技csv!$A:$O,MATCH("競技コード",競技csv!$1:$1,0),0))</f>
        <v/>
      </c>
      <c r="V14" s="16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16" t="str">
        <f>IF(一覧表!M15="","","0")</f>
        <v/>
      </c>
      <c r="X14" s="16" t="str">
        <f>IF(一覧表!M15="","","2")</f>
        <v/>
      </c>
      <c r="Y14" s="16" t="str">
        <f>IF(一覧表!S15="","",VLOOKUP("共通"&amp;一覧表!C15&amp;"子4X100mR",競技csv!A:O,MATCH("競技コード",競技csv!$1:$1,0),0))</f>
        <v/>
      </c>
      <c r="Z14" s="16" t="str">
        <f>IF(一覧表!T15="","",一覧表!T15&amp;".")&amp;IF(一覧表!U15="","",TEXT(一覧表!U15,"00")&amp;".")&amp;IF(一覧表!V15="","",TEXT(一覧表!V15,"00"))</f>
        <v/>
      </c>
      <c r="AA14" s="16" t="str">
        <f>IF(一覧表!S15="","","0")</f>
        <v/>
      </c>
      <c r="AB14" s="16" t="str">
        <f>IF(一覧表!S15="","","2")</f>
        <v/>
      </c>
    </row>
    <row r="15" spans="1:36" x14ac:dyDescent="0.45">
      <c r="A15" s="16" t="str">
        <f>IF(一覧表!D16="","",IF(一覧表!C16="男",10000+一覧表!D16,20000+一覧表!D16))</f>
        <v/>
      </c>
      <c r="B15" s="16" t="str">
        <f ca="1">IF(一覧表!D16="","",VLOOKUP(VLOOKUP(一覧表!D16,INDIRECT(一覧表!C16&amp;"選手データ貼り付け!A:O"),MATCH("所属",INDIRECT(一覧表!C16&amp;"選手データ貼り付け!1:1"),0),0)&amp;"中",所属csv!$A:$H,MATCH("所属コード",所属csv!$1:$1,0),0))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C15" s="16"/>
      <c r="D15" s="16"/>
      <c r="E15" s="16" t="str">
        <f>IF(一覧表!D16="","",一覧表!D16)</f>
        <v/>
      </c>
      <c r="F15" s="16" t="str">
        <f ca="1">IF(一覧表!E16="","",一覧表!E16)</f>
        <v/>
      </c>
      <c r="G15" s="16" t="str">
        <f ca="1">IF(一覧表!D16="","",VLOOKUP(一覧表!D16,INDIRECT(一覧表!C16&amp;"選手データ貼り付け!A:O"),MATCH("ﾌﾘｶﾞﾅ(姓)",INDIRECT(一覧表!C16&amp;"選手データ貼り付け!1:1"),0),0)&amp;" "&amp;VLOOKUP(一覧表!D16,INDIRECT(一覧表!C16&amp;"選手データ貼り付け!A:O"),MATCH("ﾌﾘｶﾞﾅ(名)",INDIRECT(一覧表!C16&amp;"選手データ貼り付け!1:1"),0),0))</f>
        <v/>
      </c>
      <c r="H15" s="16" t="str">
        <f ca="1">IF(一覧表!E16="","",一覧表!E16)</f>
        <v/>
      </c>
      <c r="I15" s="16" t="str">
        <f ca="1">IF(一覧表!D16="","",VLOOKUP(一覧表!D16,INDIRECT(一覧表!C16&amp;"選手データ貼り付け!A:O"),MATCH("FAMILY NAME",INDIRECT(一覧表!C16&amp;"選手データ貼り付け!1:1"),0),0)&amp;" "&amp;VLOOKUP(一覧表!D16,INDIRECT(一覧表!C16&amp;"選手データ貼り付け!A:O"),MATCH("Firstname",INDIRECT(一覧表!C16&amp;"選手データ貼り付け!1:1"),0),0))</f>
        <v/>
      </c>
      <c r="J15" s="16" t="str">
        <f>IF(一覧表!D16="","","JPN")</f>
        <v/>
      </c>
      <c r="K15" s="16" t="str">
        <f>IF(一覧表!D16="","",IF(一覧表!C16="男",1,2))</f>
        <v/>
      </c>
      <c r="L15" s="16" t="str">
        <f>IF(一覧表!D16="","",一覧表!F16)</f>
        <v/>
      </c>
      <c r="M15" s="16" t="str">
        <f ca="1">IF(一覧表!D16="","",LEFT(VLOOKUP(一覧表!D16,INDIRECT(一覧表!C16&amp;"選手データ貼り付け!A:O"),MATCH("Birthday",INDIRECT(一覧表!C16&amp;"選手データ貼り付け!1:1"),0),0),4))</f>
        <v/>
      </c>
      <c r="N15" s="16" t="str">
        <f>IF(一覧表!D16="","","0")</f>
        <v/>
      </c>
      <c r="O15" s="16" t="str">
        <f>IF(一覧表!D16="","","千葉")</f>
        <v/>
      </c>
      <c r="P15" s="16"/>
      <c r="Q15" s="16" t="str">
        <f>IF(一覧表!G16="","",VLOOKUP(一覧表!G16,競技csv!$A:$O,MATCH("競技コード",競技csv!$1:$1,0),0))</f>
        <v/>
      </c>
      <c r="R15" s="16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16" t="str">
        <f>IF(一覧表!G16="","","0")</f>
        <v/>
      </c>
      <c r="T15" s="16" t="str">
        <f>IF(一覧表!G16="","","2")</f>
        <v/>
      </c>
      <c r="U15" s="16" t="str">
        <f>IF(一覧表!M16="","",VLOOKUP(一覧表!M16,競技csv!$A:$O,MATCH("競技コード",競技csv!$1:$1,0),0))</f>
        <v/>
      </c>
      <c r="V15" s="16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16" t="str">
        <f>IF(一覧表!M16="","","0")</f>
        <v/>
      </c>
      <c r="X15" s="16" t="str">
        <f>IF(一覧表!M16="","","2")</f>
        <v/>
      </c>
      <c r="Y15" s="16" t="str">
        <f>IF(一覧表!S16="","",VLOOKUP("共通"&amp;一覧表!C16&amp;"子4X100mR",競技csv!A:O,MATCH("競技コード",競技csv!$1:$1,0),0))</f>
        <v/>
      </c>
      <c r="Z15" s="16" t="str">
        <f>IF(一覧表!T16="","",一覧表!T16&amp;".")&amp;IF(一覧表!U16="","",TEXT(一覧表!U16,"00")&amp;".")&amp;IF(一覧表!V16="","",TEXT(一覧表!V16,"00"))</f>
        <v/>
      </c>
      <c r="AA15" s="16" t="str">
        <f>IF(一覧表!S16="","","0")</f>
        <v/>
      </c>
      <c r="AB15" s="16" t="str">
        <f>IF(一覧表!S16="","","2")</f>
        <v/>
      </c>
    </row>
    <row r="16" spans="1:36" x14ac:dyDescent="0.45">
      <c r="A16" s="16" t="str">
        <f>IF(一覧表!D17="","",IF(一覧表!C17="男",10000+一覧表!D17,20000+一覧表!D17))</f>
        <v/>
      </c>
      <c r="B16" s="16" t="str">
        <f ca="1">IF(一覧表!D17="","",VLOOKUP(VLOOKUP(一覧表!D17,INDIRECT(一覧表!C17&amp;"選手データ貼り付け!A:O"),MATCH("所属",INDIRECT(一覧表!C17&amp;"選手データ貼り付け!1:1"),0),0)&amp;"中",所属csv!$A:$H,MATCH("所属コード",所属csv!$1:$1,0),0))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C16" s="16"/>
      <c r="D16" s="16"/>
      <c r="E16" s="16" t="str">
        <f>IF(一覧表!D17="","",一覧表!D17)</f>
        <v/>
      </c>
      <c r="F16" s="16" t="str">
        <f ca="1">IF(一覧表!E17="","",一覧表!E17)</f>
        <v/>
      </c>
      <c r="G16" s="16" t="str">
        <f ca="1">IF(一覧表!D17="","",VLOOKUP(一覧表!D17,INDIRECT(一覧表!C17&amp;"選手データ貼り付け!A:O"),MATCH("ﾌﾘｶﾞﾅ(姓)",INDIRECT(一覧表!C17&amp;"選手データ貼り付け!1:1"),0),0)&amp;" "&amp;VLOOKUP(一覧表!D17,INDIRECT(一覧表!C17&amp;"選手データ貼り付け!A:O"),MATCH("ﾌﾘｶﾞﾅ(名)",INDIRECT(一覧表!C17&amp;"選手データ貼り付け!1:1"),0),0))</f>
        <v/>
      </c>
      <c r="H16" s="16" t="str">
        <f ca="1">IF(一覧表!E17="","",一覧表!E17)</f>
        <v/>
      </c>
      <c r="I16" s="16" t="str">
        <f ca="1">IF(一覧表!D17="","",VLOOKUP(一覧表!D17,INDIRECT(一覧表!C17&amp;"選手データ貼り付け!A:O"),MATCH("FAMILY NAME",INDIRECT(一覧表!C17&amp;"選手データ貼り付け!1:1"),0),0)&amp;" "&amp;VLOOKUP(一覧表!D17,INDIRECT(一覧表!C17&amp;"選手データ貼り付け!A:O"),MATCH("Firstname",INDIRECT(一覧表!C17&amp;"選手データ貼り付け!1:1"),0),0))</f>
        <v/>
      </c>
      <c r="J16" s="16" t="str">
        <f>IF(一覧表!D17="","","JPN")</f>
        <v/>
      </c>
      <c r="K16" s="16" t="str">
        <f>IF(一覧表!D17="","",IF(一覧表!C17="男",1,2))</f>
        <v/>
      </c>
      <c r="L16" s="16" t="str">
        <f>IF(一覧表!D17="","",一覧表!F17)</f>
        <v/>
      </c>
      <c r="M16" s="16" t="str">
        <f ca="1">IF(一覧表!D17="","",LEFT(VLOOKUP(一覧表!D17,INDIRECT(一覧表!C17&amp;"選手データ貼り付け!A:O"),MATCH("Birthday",INDIRECT(一覧表!C17&amp;"選手データ貼り付け!1:1"),0),0),4))</f>
        <v/>
      </c>
      <c r="N16" s="16" t="str">
        <f>IF(一覧表!D17="","","0")</f>
        <v/>
      </c>
      <c r="O16" s="16" t="str">
        <f>IF(一覧表!D17="","","千葉")</f>
        <v/>
      </c>
      <c r="P16" s="16"/>
      <c r="Q16" s="16" t="str">
        <f>IF(一覧表!G17="","",VLOOKUP(一覧表!G17,競技csv!$A:$O,MATCH("競技コード",競技csv!$1:$1,0),0))</f>
        <v/>
      </c>
      <c r="R16" s="16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16" t="str">
        <f>IF(一覧表!G17="","","0")</f>
        <v/>
      </c>
      <c r="T16" s="16" t="str">
        <f>IF(一覧表!G17="","","2")</f>
        <v/>
      </c>
      <c r="U16" s="16" t="str">
        <f>IF(一覧表!M17="","",VLOOKUP(一覧表!M17,競技csv!$A:$O,MATCH("競技コード",競技csv!$1:$1,0),0))</f>
        <v/>
      </c>
      <c r="V16" s="16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16" t="str">
        <f>IF(一覧表!M17="","","0")</f>
        <v/>
      </c>
      <c r="X16" s="16" t="str">
        <f>IF(一覧表!M17="","","2")</f>
        <v/>
      </c>
      <c r="Y16" s="16" t="str">
        <f>IF(一覧表!S17="","",VLOOKUP("共通"&amp;一覧表!C17&amp;"子4X100mR",競技csv!A:O,MATCH("競技コード",競技csv!$1:$1,0),0))</f>
        <v/>
      </c>
      <c r="Z16" s="16" t="str">
        <f>IF(一覧表!T17="","",一覧表!T17&amp;".")&amp;IF(一覧表!U17="","",TEXT(一覧表!U17,"00")&amp;".")&amp;IF(一覧表!V17="","",TEXT(一覧表!V17,"00"))</f>
        <v/>
      </c>
      <c r="AA16" s="16" t="str">
        <f>IF(一覧表!S17="","","0")</f>
        <v/>
      </c>
      <c r="AB16" s="16" t="str">
        <f>IF(一覧表!S17="","","2")</f>
        <v/>
      </c>
    </row>
    <row r="17" spans="1:28" x14ac:dyDescent="0.45">
      <c r="A17" s="16" t="str">
        <f>IF(一覧表!D18="","",IF(一覧表!C18="男",10000+一覧表!D18,20000+一覧表!D18))</f>
        <v/>
      </c>
      <c r="B17" s="16" t="str">
        <f ca="1">IF(一覧表!D18="","",VLOOKUP(VLOOKUP(一覧表!D18,INDIRECT(一覧表!C18&amp;"選手データ貼り付け!A:O"),MATCH("所属",INDIRECT(一覧表!C18&amp;"選手データ貼り付け!1:1"),0),0)&amp;"中",所属csv!$A:$H,MATCH("所属コード",所属csv!$1:$1,0),0))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C17" s="16"/>
      <c r="D17" s="16"/>
      <c r="E17" s="16" t="str">
        <f>IF(一覧表!D18="","",一覧表!D18)</f>
        <v/>
      </c>
      <c r="F17" s="16" t="str">
        <f ca="1">IF(一覧表!E18="","",一覧表!E18)</f>
        <v/>
      </c>
      <c r="G17" s="16" t="str">
        <f ca="1">IF(一覧表!D18="","",VLOOKUP(一覧表!D18,INDIRECT(一覧表!C18&amp;"選手データ貼り付け!A:O"),MATCH("ﾌﾘｶﾞﾅ(姓)",INDIRECT(一覧表!C18&amp;"選手データ貼り付け!1:1"),0),0)&amp;" "&amp;VLOOKUP(一覧表!D18,INDIRECT(一覧表!C18&amp;"選手データ貼り付け!A:O"),MATCH("ﾌﾘｶﾞﾅ(名)",INDIRECT(一覧表!C18&amp;"選手データ貼り付け!1:1"),0),0))</f>
        <v/>
      </c>
      <c r="H17" s="16" t="str">
        <f ca="1">IF(一覧表!E18="","",一覧表!E18)</f>
        <v/>
      </c>
      <c r="I17" s="16" t="str">
        <f ca="1">IF(一覧表!D18="","",VLOOKUP(一覧表!D18,INDIRECT(一覧表!C18&amp;"選手データ貼り付け!A:O"),MATCH("FAMILY NAME",INDIRECT(一覧表!C18&amp;"選手データ貼り付け!1:1"),0),0)&amp;" "&amp;VLOOKUP(一覧表!D18,INDIRECT(一覧表!C18&amp;"選手データ貼り付け!A:O"),MATCH("Firstname",INDIRECT(一覧表!C18&amp;"選手データ貼り付け!1:1"),0),0))</f>
        <v/>
      </c>
      <c r="J17" s="16" t="str">
        <f>IF(一覧表!D18="","","JPN")</f>
        <v/>
      </c>
      <c r="K17" s="16" t="str">
        <f>IF(一覧表!D18="","",IF(一覧表!C18="男",1,2))</f>
        <v/>
      </c>
      <c r="L17" s="16" t="str">
        <f>IF(一覧表!D18="","",一覧表!F18)</f>
        <v/>
      </c>
      <c r="M17" s="16" t="str">
        <f ca="1">IF(一覧表!D18="","",LEFT(VLOOKUP(一覧表!D18,INDIRECT(一覧表!C18&amp;"選手データ貼り付け!A:O"),MATCH("Birthday",INDIRECT(一覧表!C18&amp;"選手データ貼り付け!1:1"),0),0),4))</f>
        <v/>
      </c>
      <c r="N17" s="16" t="str">
        <f>IF(一覧表!D18="","","0")</f>
        <v/>
      </c>
      <c r="O17" s="16" t="str">
        <f>IF(一覧表!D18="","","千葉")</f>
        <v/>
      </c>
      <c r="P17" s="16"/>
      <c r="Q17" s="16" t="str">
        <f>IF(一覧表!G18="","",VLOOKUP(一覧表!G18,競技csv!$A:$O,MATCH("競技コード",競技csv!$1:$1,0),0))</f>
        <v/>
      </c>
      <c r="R17" s="16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16" t="str">
        <f>IF(一覧表!G18="","","0")</f>
        <v/>
      </c>
      <c r="T17" s="16" t="str">
        <f>IF(一覧表!G18="","","2")</f>
        <v/>
      </c>
      <c r="U17" s="16" t="str">
        <f>IF(一覧表!M18="","",VLOOKUP(一覧表!M18,競技csv!$A:$O,MATCH("競技コード",競技csv!$1:$1,0),0))</f>
        <v/>
      </c>
      <c r="V17" s="16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16" t="str">
        <f>IF(一覧表!M18="","","0")</f>
        <v/>
      </c>
      <c r="X17" s="16" t="str">
        <f>IF(一覧表!M18="","","2")</f>
        <v/>
      </c>
      <c r="Y17" s="16" t="str">
        <f>IF(一覧表!S18="","",VLOOKUP("共通"&amp;一覧表!C18&amp;"子4X100mR",競技csv!A:O,MATCH("競技コード",競技csv!$1:$1,0),0))</f>
        <v/>
      </c>
      <c r="Z17" s="16" t="str">
        <f>IF(一覧表!T18="","",一覧表!T18&amp;".")&amp;IF(一覧表!U18="","",TEXT(一覧表!U18,"00")&amp;".")&amp;IF(一覧表!V18="","",TEXT(一覧表!V18,"00"))</f>
        <v/>
      </c>
      <c r="AA17" s="16" t="str">
        <f>IF(一覧表!S18="","","0")</f>
        <v/>
      </c>
      <c r="AB17" s="16" t="str">
        <f>IF(一覧表!S18="","","2")</f>
        <v/>
      </c>
    </row>
    <row r="18" spans="1:28" x14ac:dyDescent="0.45">
      <c r="A18" s="16" t="str">
        <f>IF(一覧表!D19="","",IF(一覧表!C19="男",10000+一覧表!D19,20000+一覧表!D19))</f>
        <v/>
      </c>
      <c r="B18" s="16" t="str">
        <f ca="1">IF(一覧表!D19="","",VLOOKUP(VLOOKUP(一覧表!D19,INDIRECT(一覧表!C19&amp;"選手データ貼り付け!A:O"),MATCH("所属",INDIRECT(一覧表!C19&amp;"選手データ貼り付け!1:1"),0),0)&amp;"中",所属csv!$A:$H,MATCH("所属コード",所属csv!$1:$1,0),0))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C18" s="16"/>
      <c r="D18" s="16"/>
      <c r="E18" s="16" t="str">
        <f>IF(一覧表!D19="","",一覧表!D19)</f>
        <v/>
      </c>
      <c r="F18" s="16" t="str">
        <f ca="1">IF(一覧表!E19="","",一覧表!E19)</f>
        <v/>
      </c>
      <c r="G18" s="16" t="str">
        <f ca="1">IF(一覧表!D19="","",VLOOKUP(一覧表!D19,INDIRECT(一覧表!C19&amp;"選手データ貼り付け!A:O"),MATCH("ﾌﾘｶﾞﾅ(姓)",INDIRECT(一覧表!C19&amp;"選手データ貼り付け!1:1"),0),0)&amp;" "&amp;VLOOKUP(一覧表!D19,INDIRECT(一覧表!C19&amp;"選手データ貼り付け!A:O"),MATCH("ﾌﾘｶﾞﾅ(名)",INDIRECT(一覧表!C19&amp;"選手データ貼り付け!1:1"),0),0))</f>
        <v/>
      </c>
      <c r="H18" s="16" t="str">
        <f ca="1">IF(一覧表!E19="","",一覧表!E19)</f>
        <v/>
      </c>
      <c r="I18" s="16" t="str">
        <f ca="1">IF(一覧表!D19="","",VLOOKUP(一覧表!D19,INDIRECT(一覧表!C19&amp;"選手データ貼り付け!A:O"),MATCH("FAMILY NAME",INDIRECT(一覧表!C19&amp;"選手データ貼り付け!1:1"),0),0)&amp;" "&amp;VLOOKUP(一覧表!D19,INDIRECT(一覧表!C19&amp;"選手データ貼り付け!A:O"),MATCH("Firstname",INDIRECT(一覧表!C19&amp;"選手データ貼り付け!1:1"),0),0))</f>
        <v/>
      </c>
      <c r="J18" s="16" t="str">
        <f>IF(一覧表!D19="","","JPN")</f>
        <v/>
      </c>
      <c r="K18" s="16" t="str">
        <f>IF(一覧表!D19="","",IF(一覧表!C19="男",1,2))</f>
        <v/>
      </c>
      <c r="L18" s="16" t="str">
        <f>IF(一覧表!D19="","",一覧表!F19)</f>
        <v/>
      </c>
      <c r="M18" s="16" t="str">
        <f ca="1">IF(一覧表!D19="","",LEFT(VLOOKUP(一覧表!D19,INDIRECT(一覧表!C19&amp;"選手データ貼り付け!A:O"),MATCH("Birthday",INDIRECT(一覧表!C19&amp;"選手データ貼り付け!1:1"),0),0),4))</f>
        <v/>
      </c>
      <c r="N18" s="16" t="str">
        <f>IF(一覧表!D19="","","0")</f>
        <v/>
      </c>
      <c r="O18" s="16" t="str">
        <f>IF(一覧表!D19="","","千葉")</f>
        <v/>
      </c>
      <c r="P18" s="16"/>
      <c r="Q18" s="16" t="str">
        <f>IF(一覧表!G19="","",VLOOKUP(一覧表!G19,競技csv!$A:$O,MATCH("競技コード",競技csv!$1:$1,0),0))</f>
        <v/>
      </c>
      <c r="R18" s="16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16" t="str">
        <f>IF(一覧表!G19="","","0")</f>
        <v/>
      </c>
      <c r="T18" s="16" t="str">
        <f>IF(一覧表!G19="","","2")</f>
        <v/>
      </c>
      <c r="U18" s="16" t="str">
        <f>IF(一覧表!M19="","",VLOOKUP(一覧表!M19,競技csv!$A:$O,MATCH("競技コード",競技csv!$1:$1,0),0))</f>
        <v/>
      </c>
      <c r="V18" s="16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16" t="str">
        <f>IF(一覧表!M19="","","0")</f>
        <v/>
      </c>
      <c r="X18" s="16" t="str">
        <f>IF(一覧表!M19="","","2")</f>
        <v/>
      </c>
      <c r="Y18" s="16" t="str">
        <f>IF(一覧表!S19="","",VLOOKUP("共通"&amp;一覧表!C19&amp;"子4X100mR",競技csv!A:O,MATCH("競技コード",競技csv!$1:$1,0),0))</f>
        <v/>
      </c>
      <c r="Z18" s="16" t="str">
        <f>IF(一覧表!T19="","",一覧表!T19&amp;".")&amp;IF(一覧表!U19="","",TEXT(一覧表!U19,"00")&amp;".")&amp;IF(一覧表!V19="","",TEXT(一覧表!V19,"00"))</f>
        <v/>
      </c>
      <c r="AA18" s="16" t="str">
        <f>IF(一覧表!S19="","","0")</f>
        <v/>
      </c>
      <c r="AB18" s="16" t="str">
        <f>IF(一覧表!S19="","","2")</f>
        <v/>
      </c>
    </row>
    <row r="19" spans="1:28" x14ac:dyDescent="0.45">
      <c r="A19" s="16" t="str">
        <f>IF(一覧表!D20="","",IF(一覧表!C20="男",10000+一覧表!D20,20000+一覧表!D20))</f>
        <v/>
      </c>
      <c r="B19" s="16" t="str">
        <f ca="1">IF(一覧表!D20="","",VLOOKUP(VLOOKUP(一覧表!D20,INDIRECT(一覧表!C20&amp;"選手データ貼り付け!A:O"),MATCH("所属",INDIRECT(一覧表!C20&amp;"選手データ貼り付け!1:1"),0),0)&amp;"中",所属csv!$A:$H,MATCH("所属コード",所属csv!$1:$1,0),0))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C19" s="16"/>
      <c r="D19" s="16"/>
      <c r="E19" s="16" t="str">
        <f>IF(一覧表!D20="","",一覧表!D20)</f>
        <v/>
      </c>
      <c r="F19" s="16" t="str">
        <f ca="1">IF(一覧表!E20="","",一覧表!E20)</f>
        <v/>
      </c>
      <c r="G19" s="16" t="str">
        <f ca="1">IF(一覧表!D20="","",VLOOKUP(一覧表!D20,INDIRECT(一覧表!C20&amp;"選手データ貼り付け!A:O"),MATCH("ﾌﾘｶﾞﾅ(姓)",INDIRECT(一覧表!C20&amp;"選手データ貼り付け!1:1"),0),0)&amp;" "&amp;VLOOKUP(一覧表!D20,INDIRECT(一覧表!C20&amp;"選手データ貼り付け!A:O"),MATCH("ﾌﾘｶﾞﾅ(名)",INDIRECT(一覧表!C20&amp;"選手データ貼り付け!1:1"),0),0))</f>
        <v/>
      </c>
      <c r="H19" s="16" t="str">
        <f ca="1">IF(一覧表!E20="","",一覧表!E20)</f>
        <v/>
      </c>
      <c r="I19" s="16" t="str">
        <f ca="1">IF(一覧表!D20="","",VLOOKUP(一覧表!D20,INDIRECT(一覧表!C20&amp;"選手データ貼り付け!A:O"),MATCH("FAMILY NAME",INDIRECT(一覧表!C20&amp;"選手データ貼り付け!1:1"),0),0)&amp;" "&amp;VLOOKUP(一覧表!D20,INDIRECT(一覧表!C20&amp;"選手データ貼り付け!A:O"),MATCH("Firstname",INDIRECT(一覧表!C20&amp;"選手データ貼り付け!1:1"),0),0))</f>
        <v/>
      </c>
      <c r="J19" s="16" t="str">
        <f>IF(一覧表!D20="","","JPN")</f>
        <v/>
      </c>
      <c r="K19" s="16" t="str">
        <f>IF(一覧表!D20="","",IF(一覧表!C20="男",1,2))</f>
        <v/>
      </c>
      <c r="L19" s="16" t="str">
        <f>IF(一覧表!D20="","",一覧表!F20)</f>
        <v/>
      </c>
      <c r="M19" s="16" t="str">
        <f ca="1">IF(一覧表!D20="","",LEFT(VLOOKUP(一覧表!D20,INDIRECT(一覧表!C20&amp;"選手データ貼り付け!A:O"),MATCH("Birthday",INDIRECT(一覧表!C20&amp;"選手データ貼り付け!1:1"),0),0),4))</f>
        <v/>
      </c>
      <c r="N19" s="16" t="str">
        <f>IF(一覧表!D20="","","0")</f>
        <v/>
      </c>
      <c r="O19" s="16" t="str">
        <f>IF(一覧表!D20="","","千葉")</f>
        <v/>
      </c>
      <c r="P19" s="16"/>
      <c r="Q19" s="16" t="str">
        <f>IF(一覧表!G20="","",VLOOKUP(一覧表!G20,競技csv!$A:$O,MATCH("競技コード",競技csv!$1:$1,0),0))</f>
        <v/>
      </c>
      <c r="R19" s="16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16" t="str">
        <f>IF(一覧表!G20="","","0")</f>
        <v/>
      </c>
      <c r="T19" s="16" t="str">
        <f>IF(一覧表!G20="","","2")</f>
        <v/>
      </c>
      <c r="U19" s="16" t="str">
        <f>IF(一覧表!M20="","",VLOOKUP(一覧表!M20,競技csv!$A:$O,MATCH("競技コード",競技csv!$1:$1,0),0))</f>
        <v/>
      </c>
      <c r="V19" s="16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16" t="str">
        <f>IF(一覧表!M20="","","0")</f>
        <v/>
      </c>
      <c r="X19" s="16" t="str">
        <f>IF(一覧表!M20="","","2")</f>
        <v/>
      </c>
      <c r="Y19" s="16" t="str">
        <f>IF(一覧表!S20="","",VLOOKUP("共通"&amp;一覧表!C20&amp;"子4X100mR",競技csv!A:O,MATCH("競技コード",競技csv!$1:$1,0),0))</f>
        <v/>
      </c>
      <c r="Z19" s="16" t="str">
        <f>IF(一覧表!T20="","",一覧表!T20&amp;".")&amp;IF(一覧表!U20="","",TEXT(一覧表!U20,"00")&amp;".")&amp;IF(一覧表!V20="","",TEXT(一覧表!V20,"00"))</f>
        <v/>
      </c>
      <c r="AA19" s="16" t="str">
        <f>IF(一覧表!S20="","","0")</f>
        <v/>
      </c>
      <c r="AB19" s="16" t="str">
        <f>IF(一覧表!S20="","","2")</f>
        <v/>
      </c>
    </row>
    <row r="20" spans="1:28" x14ac:dyDescent="0.45">
      <c r="A20" s="16" t="str">
        <f>IF(一覧表!D21="","",IF(一覧表!C21="男",10000+一覧表!D21,20000+一覧表!D21))</f>
        <v/>
      </c>
      <c r="B20" s="16" t="str">
        <f ca="1">IF(一覧表!D21="","",VLOOKUP(VLOOKUP(一覧表!D21,INDIRECT(一覧表!C21&amp;"選手データ貼り付け!A:O"),MATCH("所属",INDIRECT(一覧表!C21&amp;"選手データ貼り付け!1:1"),0),0)&amp;"中",所属csv!$A:$H,MATCH("所属コード",所属csv!$1:$1,0),0))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C20" s="16"/>
      <c r="D20" s="16"/>
      <c r="E20" s="16" t="str">
        <f>IF(一覧表!D21="","",一覧表!D21)</f>
        <v/>
      </c>
      <c r="F20" s="16" t="str">
        <f ca="1">IF(一覧表!E21="","",一覧表!E21)</f>
        <v/>
      </c>
      <c r="G20" s="16" t="str">
        <f ca="1">IF(一覧表!D21="","",VLOOKUP(一覧表!D21,INDIRECT(一覧表!C21&amp;"選手データ貼り付け!A:O"),MATCH("ﾌﾘｶﾞﾅ(姓)",INDIRECT(一覧表!C21&amp;"選手データ貼り付け!1:1"),0),0)&amp;" "&amp;VLOOKUP(一覧表!D21,INDIRECT(一覧表!C21&amp;"選手データ貼り付け!A:O"),MATCH("ﾌﾘｶﾞﾅ(名)",INDIRECT(一覧表!C21&amp;"選手データ貼り付け!1:1"),0),0))</f>
        <v/>
      </c>
      <c r="H20" s="16" t="str">
        <f ca="1">IF(一覧表!E21="","",一覧表!E21)</f>
        <v/>
      </c>
      <c r="I20" s="16" t="str">
        <f ca="1">IF(一覧表!D21="","",VLOOKUP(一覧表!D21,INDIRECT(一覧表!C21&amp;"選手データ貼り付け!A:O"),MATCH("FAMILY NAME",INDIRECT(一覧表!C21&amp;"選手データ貼り付け!1:1"),0),0)&amp;" "&amp;VLOOKUP(一覧表!D21,INDIRECT(一覧表!C21&amp;"選手データ貼り付け!A:O"),MATCH("Firstname",INDIRECT(一覧表!C21&amp;"選手データ貼り付け!1:1"),0),0))</f>
        <v/>
      </c>
      <c r="J20" s="16" t="str">
        <f>IF(一覧表!D21="","","JPN")</f>
        <v/>
      </c>
      <c r="K20" s="16" t="str">
        <f>IF(一覧表!D21="","",IF(一覧表!C21="男",1,2))</f>
        <v/>
      </c>
      <c r="L20" s="16" t="str">
        <f>IF(一覧表!D21="","",一覧表!F21)</f>
        <v/>
      </c>
      <c r="M20" s="16" t="str">
        <f ca="1">IF(一覧表!D21="","",LEFT(VLOOKUP(一覧表!D21,INDIRECT(一覧表!C21&amp;"選手データ貼り付け!A:O"),MATCH("Birthday",INDIRECT(一覧表!C21&amp;"選手データ貼り付け!1:1"),0),0),4))</f>
        <v/>
      </c>
      <c r="N20" s="16" t="str">
        <f>IF(一覧表!D21="","","0")</f>
        <v/>
      </c>
      <c r="O20" s="16" t="str">
        <f>IF(一覧表!D21="","","千葉")</f>
        <v/>
      </c>
      <c r="P20" s="16"/>
      <c r="Q20" s="16" t="str">
        <f>IF(一覧表!G21="","",VLOOKUP(一覧表!G21,競技csv!$A:$O,MATCH("競技コード",競技csv!$1:$1,0),0))</f>
        <v/>
      </c>
      <c r="R20" s="16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16" t="str">
        <f>IF(一覧表!G21="","","0")</f>
        <v/>
      </c>
      <c r="T20" s="16" t="str">
        <f>IF(一覧表!G21="","","2")</f>
        <v/>
      </c>
      <c r="U20" s="16" t="str">
        <f>IF(一覧表!M21="","",VLOOKUP(一覧表!M21,競技csv!$A:$O,MATCH("競技コード",競技csv!$1:$1,0),0))</f>
        <v/>
      </c>
      <c r="V20" s="16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16" t="str">
        <f>IF(一覧表!M21="","","0")</f>
        <v/>
      </c>
      <c r="X20" s="16" t="str">
        <f>IF(一覧表!M21="","","2")</f>
        <v/>
      </c>
      <c r="Y20" s="16" t="str">
        <f>IF(一覧表!S21="","",VLOOKUP("共通"&amp;一覧表!C21&amp;"子4X100mR",競技csv!A:O,MATCH("競技コード",競技csv!$1:$1,0),0))</f>
        <v/>
      </c>
      <c r="Z20" s="16" t="str">
        <f>IF(一覧表!T21="","",一覧表!T21&amp;".")&amp;IF(一覧表!U21="","",TEXT(一覧表!U21,"00")&amp;".")&amp;IF(一覧表!V21="","",TEXT(一覧表!V21,"00"))</f>
        <v/>
      </c>
      <c r="AA20" s="16" t="str">
        <f>IF(一覧表!S21="","","0")</f>
        <v/>
      </c>
      <c r="AB20" s="16" t="str">
        <f>IF(一覧表!S21="","","2")</f>
        <v/>
      </c>
    </row>
    <row r="21" spans="1:28" x14ac:dyDescent="0.45">
      <c r="A21" s="16" t="str">
        <f>IF(一覧表!D22="","",IF(一覧表!C22="男",10000+一覧表!D22,20000+一覧表!D22))</f>
        <v/>
      </c>
      <c r="B21" s="16" t="str">
        <f ca="1">IF(一覧表!D22="","",VLOOKUP(VLOOKUP(一覧表!D22,INDIRECT(一覧表!C22&amp;"選手データ貼り付け!A:O"),MATCH("所属",INDIRECT(一覧表!C22&amp;"選手データ貼り付け!1:1"),0),0)&amp;"中",所属csv!$A:$H,MATCH("所属コード",所属csv!$1:$1,0),0))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C21" s="16"/>
      <c r="D21" s="16"/>
      <c r="E21" s="16" t="str">
        <f>IF(一覧表!D22="","",一覧表!D22)</f>
        <v/>
      </c>
      <c r="F21" s="16" t="str">
        <f ca="1">IF(一覧表!E22="","",一覧表!E22)</f>
        <v/>
      </c>
      <c r="G21" s="16" t="str">
        <f ca="1">IF(一覧表!D22="","",VLOOKUP(一覧表!D22,INDIRECT(一覧表!C22&amp;"選手データ貼り付け!A:O"),MATCH("ﾌﾘｶﾞﾅ(姓)",INDIRECT(一覧表!C22&amp;"選手データ貼り付け!1:1"),0),0)&amp;" "&amp;VLOOKUP(一覧表!D22,INDIRECT(一覧表!C22&amp;"選手データ貼り付け!A:O"),MATCH("ﾌﾘｶﾞﾅ(名)",INDIRECT(一覧表!C22&amp;"選手データ貼り付け!1:1"),0),0))</f>
        <v/>
      </c>
      <c r="H21" s="16" t="str">
        <f ca="1">IF(一覧表!E22="","",一覧表!E22)</f>
        <v/>
      </c>
      <c r="I21" s="16" t="str">
        <f ca="1">IF(一覧表!D22="","",VLOOKUP(一覧表!D22,INDIRECT(一覧表!C22&amp;"選手データ貼り付け!A:O"),MATCH("FAMILY NAME",INDIRECT(一覧表!C22&amp;"選手データ貼り付け!1:1"),0),0)&amp;" "&amp;VLOOKUP(一覧表!D22,INDIRECT(一覧表!C22&amp;"選手データ貼り付け!A:O"),MATCH("Firstname",INDIRECT(一覧表!C22&amp;"選手データ貼り付け!1:1"),0),0))</f>
        <v/>
      </c>
      <c r="J21" s="16" t="str">
        <f>IF(一覧表!D22="","","JPN")</f>
        <v/>
      </c>
      <c r="K21" s="16" t="str">
        <f>IF(一覧表!D22="","",IF(一覧表!C22="男",1,2))</f>
        <v/>
      </c>
      <c r="L21" s="16" t="str">
        <f>IF(一覧表!D22="","",一覧表!F22)</f>
        <v/>
      </c>
      <c r="M21" s="16" t="str">
        <f ca="1">IF(一覧表!D22="","",LEFT(VLOOKUP(一覧表!D22,INDIRECT(一覧表!C22&amp;"選手データ貼り付け!A:O"),MATCH("Birthday",INDIRECT(一覧表!C22&amp;"選手データ貼り付け!1:1"),0),0),4))</f>
        <v/>
      </c>
      <c r="N21" s="16" t="str">
        <f>IF(一覧表!D22="","","0")</f>
        <v/>
      </c>
      <c r="O21" s="16" t="str">
        <f>IF(一覧表!D22="","","千葉")</f>
        <v/>
      </c>
      <c r="P21" s="16"/>
      <c r="Q21" s="16" t="str">
        <f>IF(一覧表!G22="","",VLOOKUP(一覧表!G22,競技csv!$A:$O,MATCH("競技コード",競技csv!$1:$1,0),0))</f>
        <v/>
      </c>
      <c r="R21" s="16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16" t="str">
        <f>IF(一覧表!G22="","","0")</f>
        <v/>
      </c>
      <c r="T21" s="16" t="str">
        <f>IF(一覧表!G22="","","2")</f>
        <v/>
      </c>
      <c r="U21" s="16" t="str">
        <f>IF(一覧表!M22="","",VLOOKUP(一覧表!M22,競技csv!$A:$O,MATCH("競技コード",競技csv!$1:$1,0),0))</f>
        <v/>
      </c>
      <c r="V21" s="16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16" t="str">
        <f>IF(一覧表!M22="","","0")</f>
        <v/>
      </c>
      <c r="X21" s="16" t="str">
        <f>IF(一覧表!M22="","","2")</f>
        <v/>
      </c>
      <c r="Y21" s="16" t="str">
        <f>IF(一覧表!S22="","",VLOOKUP("共通"&amp;一覧表!C22&amp;"子4X100mR",競技csv!A:O,MATCH("競技コード",競技csv!$1:$1,0),0))</f>
        <v/>
      </c>
      <c r="Z21" s="16" t="str">
        <f>IF(一覧表!T22="","",一覧表!T22&amp;".")&amp;IF(一覧表!U22="","",TEXT(一覧表!U22,"00")&amp;".")&amp;IF(一覧表!V22="","",TEXT(一覧表!V22,"00"))</f>
        <v/>
      </c>
      <c r="AA21" s="16" t="str">
        <f>IF(一覧表!S22="","","0")</f>
        <v/>
      </c>
      <c r="AB21" s="16" t="str">
        <f>IF(一覧表!S22="","","2")</f>
        <v/>
      </c>
    </row>
    <row r="22" spans="1:28" x14ac:dyDescent="0.45">
      <c r="A22" s="16" t="str">
        <f>IF(一覧表!D23="","",IF(一覧表!C23="男",10000+一覧表!D23,20000+一覧表!D23))</f>
        <v/>
      </c>
      <c r="B22" s="16" t="str">
        <f ca="1">IF(一覧表!D23="","",VLOOKUP(VLOOKUP(一覧表!D23,INDIRECT(一覧表!C23&amp;"選手データ貼り付け!A:O"),MATCH("所属",INDIRECT(一覧表!C23&amp;"選手データ貼り付け!1:1"),0),0)&amp;"中",所属csv!$A:$H,MATCH("所属コード",所属csv!$1:$1,0),0))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C22" s="16"/>
      <c r="D22" s="16"/>
      <c r="E22" s="16" t="str">
        <f>IF(一覧表!D23="","",一覧表!D23)</f>
        <v/>
      </c>
      <c r="F22" s="16" t="str">
        <f ca="1">IF(一覧表!E23="","",一覧表!E23)</f>
        <v/>
      </c>
      <c r="G22" s="16" t="str">
        <f ca="1">IF(一覧表!D23="","",VLOOKUP(一覧表!D23,INDIRECT(一覧表!C23&amp;"選手データ貼り付け!A:O"),MATCH("ﾌﾘｶﾞﾅ(姓)",INDIRECT(一覧表!C23&amp;"選手データ貼り付け!1:1"),0),0)&amp;" "&amp;VLOOKUP(一覧表!D23,INDIRECT(一覧表!C23&amp;"選手データ貼り付け!A:O"),MATCH("ﾌﾘｶﾞﾅ(名)",INDIRECT(一覧表!C23&amp;"選手データ貼り付け!1:1"),0),0))</f>
        <v/>
      </c>
      <c r="H22" s="16" t="str">
        <f ca="1">IF(一覧表!E23="","",一覧表!E23)</f>
        <v/>
      </c>
      <c r="I22" s="16" t="str">
        <f ca="1">IF(一覧表!D23="","",VLOOKUP(一覧表!D23,INDIRECT(一覧表!C23&amp;"選手データ貼り付け!A:O"),MATCH("FAMILY NAME",INDIRECT(一覧表!C23&amp;"選手データ貼り付け!1:1"),0),0)&amp;" "&amp;VLOOKUP(一覧表!D23,INDIRECT(一覧表!C23&amp;"選手データ貼り付け!A:O"),MATCH("Firstname",INDIRECT(一覧表!C23&amp;"選手データ貼り付け!1:1"),0),0))</f>
        <v/>
      </c>
      <c r="J22" s="16" t="str">
        <f>IF(一覧表!D23="","","JPN")</f>
        <v/>
      </c>
      <c r="K22" s="16" t="str">
        <f>IF(一覧表!D23="","",IF(一覧表!C23="男",1,2))</f>
        <v/>
      </c>
      <c r="L22" s="16" t="str">
        <f>IF(一覧表!D23="","",一覧表!F23)</f>
        <v/>
      </c>
      <c r="M22" s="16" t="str">
        <f ca="1">IF(一覧表!D23="","",LEFT(VLOOKUP(一覧表!D23,INDIRECT(一覧表!C23&amp;"選手データ貼り付け!A:O"),MATCH("Birthday",INDIRECT(一覧表!C23&amp;"選手データ貼り付け!1:1"),0),0),4))</f>
        <v/>
      </c>
      <c r="N22" s="16" t="str">
        <f>IF(一覧表!D23="","","0")</f>
        <v/>
      </c>
      <c r="O22" s="16" t="str">
        <f>IF(一覧表!D23="","","千葉")</f>
        <v/>
      </c>
      <c r="P22" s="16"/>
      <c r="Q22" s="16" t="str">
        <f>IF(一覧表!G23="","",VLOOKUP(一覧表!G23,競技csv!$A:$O,MATCH("競技コード",競技csv!$1:$1,0),0))</f>
        <v/>
      </c>
      <c r="R22" s="16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16" t="str">
        <f>IF(一覧表!G23="","","0")</f>
        <v/>
      </c>
      <c r="T22" s="16" t="str">
        <f>IF(一覧表!G23="","","2")</f>
        <v/>
      </c>
      <c r="U22" s="16" t="str">
        <f>IF(一覧表!M23="","",VLOOKUP(一覧表!M23,競技csv!$A:$O,MATCH("競技コード",競技csv!$1:$1,0),0))</f>
        <v/>
      </c>
      <c r="V22" s="16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16" t="str">
        <f>IF(一覧表!M23="","","0")</f>
        <v/>
      </c>
      <c r="X22" s="16" t="str">
        <f>IF(一覧表!M23="","","2")</f>
        <v/>
      </c>
      <c r="Y22" s="16" t="str">
        <f>IF(一覧表!S23="","",VLOOKUP("共通"&amp;一覧表!C23&amp;"子4X100mR",競技csv!A:O,MATCH("競技コード",競技csv!$1:$1,0),0))</f>
        <v/>
      </c>
      <c r="Z22" s="16" t="str">
        <f>IF(一覧表!T23="","",一覧表!T23&amp;".")&amp;IF(一覧表!U23="","",TEXT(一覧表!U23,"00")&amp;".")&amp;IF(一覧表!V23="","",TEXT(一覧表!V23,"00"))</f>
        <v/>
      </c>
      <c r="AA22" s="16" t="str">
        <f>IF(一覧表!S23="","","0")</f>
        <v/>
      </c>
      <c r="AB22" s="16" t="str">
        <f>IF(一覧表!S23="","","2")</f>
        <v/>
      </c>
    </row>
    <row r="23" spans="1:28" x14ac:dyDescent="0.45">
      <c r="A23" s="16" t="str">
        <f>IF(一覧表!D24="","",IF(一覧表!C24="男",10000+一覧表!D24,20000+一覧表!D24))</f>
        <v/>
      </c>
      <c r="B23" s="16" t="str">
        <f ca="1">IF(一覧表!D24="","",VLOOKUP(VLOOKUP(一覧表!D24,INDIRECT(一覧表!C24&amp;"選手データ貼り付け!A:O"),MATCH("所属",INDIRECT(一覧表!C24&amp;"選手データ貼り付け!1:1"),0),0)&amp;"中",所属csv!$A:$H,MATCH("所属コード",所属csv!$1:$1,0),0))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C23" s="16"/>
      <c r="D23" s="16"/>
      <c r="E23" s="16" t="str">
        <f>IF(一覧表!D24="","",一覧表!D24)</f>
        <v/>
      </c>
      <c r="F23" s="16" t="str">
        <f ca="1">IF(一覧表!E24="","",一覧表!E24)</f>
        <v/>
      </c>
      <c r="G23" s="16" t="str">
        <f ca="1">IF(一覧表!D24="","",VLOOKUP(一覧表!D24,INDIRECT(一覧表!C24&amp;"選手データ貼り付け!A:O"),MATCH("ﾌﾘｶﾞﾅ(姓)",INDIRECT(一覧表!C24&amp;"選手データ貼り付け!1:1"),0),0)&amp;" "&amp;VLOOKUP(一覧表!D24,INDIRECT(一覧表!C24&amp;"選手データ貼り付け!A:O"),MATCH("ﾌﾘｶﾞﾅ(名)",INDIRECT(一覧表!C24&amp;"選手データ貼り付け!1:1"),0),0))</f>
        <v/>
      </c>
      <c r="H23" s="16" t="str">
        <f ca="1">IF(一覧表!E24="","",一覧表!E24)</f>
        <v/>
      </c>
      <c r="I23" s="16" t="str">
        <f ca="1">IF(一覧表!D24="","",VLOOKUP(一覧表!D24,INDIRECT(一覧表!C24&amp;"選手データ貼り付け!A:O"),MATCH("FAMILY NAME",INDIRECT(一覧表!C24&amp;"選手データ貼り付け!1:1"),0),0)&amp;" "&amp;VLOOKUP(一覧表!D24,INDIRECT(一覧表!C24&amp;"選手データ貼り付け!A:O"),MATCH("Firstname",INDIRECT(一覧表!C24&amp;"選手データ貼り付け!1:1"),0),0))</f>
        <v/>
      </c>
      <c r="J23" s="16" t="str">
        <f>IF(一覧表!D24="","","JPN")</f>
        <v/>
      </c>
      <c r="K23" s="16" t="str">
        <f>IF(一覧表!D24="","",IF(一覧表!C24="男",1,2))</f>
        <v/>
      </c>
      <c r="L23" s="16" t="str">
        <f>IF(一覧表!D24="","",一覧表!F24)</f>
        <v/>
      </c>
      <c r="M23" s="16" t="str">
        <f ca="1">IF(一覧表!D24="","",LEFT(VLOOKUP(一覧表!D24,INDIRECT(一覧表!C24&amp;"選手データ貼り付け!A:O"),MATCH("Birthday",INDIRECT(一覧表!C24&amp;"選手データ貼り付け!1:1"),0),0),4))</f>
        <v/>
      </c>
      <c r="N23" s="16" t="str">
        <f>IF(一覧表!D24="","","0")</f>
        <v/>
      </c>
      <c r="O23" s="16" t="str">
        <f>IF(一覧表!D24="","","千葉")</f>
        <v/>
      </c>
      <c r="P23" s="16"/>
      <c r="Q23" s="16" t="str">
        <f>IF(一覧表!G24="","",VLOOKUP(一覧表!G24,競技csv!$A:$O,MATCH("競技コード",競技csv!$1:$1,0),0))</f>
        <v/>
      </c>
      <c r="R23" s="16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16" t="str">
        <f>IF(一覧表!G24="","","0")</f>
        <v/>
      </c>
      <c r="T23" s="16" t="str">
        <f>IF(一覧表!G24="","","2")</f>
        <v/>
      </c>
      <c r="U23" s="16" t="str">
        <f>IF(一覧表!M24="","",VLOOKUP(一覧表!M24,競技csv!$A:$O,MATCH("競技コード",競技csv!$1:$1,0),0))</f>
        <v/>
      </c>
      <c r="V23" s="16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16" t="str">
        <f>IF(一覧表!M24="","","0")</f>
        <v/>
      </c>
      <c r="X23" s="16" t="str">
        <f>IF(一覧表!M24="","","2")</f>
        <v/>
      </c>
      <c r="Y23" s="16" t="str">
        <f>IF(一覧表!S24="","",VLOOKUP("共通"&amp;一覧表!C24&amp;"子4X100mR",競技csv!A:O,MATCH("競技コード",競技csv!$1:$1,0),0))</f>
        <v/>
      </c>
      <c r="Z23" s="16" t="str">
        <f>IF(一覧表!T24="","",一覧表!T24&amp;".")&amp;IF(一覧表!U24="","",TEXT(一覧表!U24,"00")&amp;".")&amp;IF(一覧表!V24="","",TEXT(一覧表!V24,"00"))</f>
        <v/>
      </c>
      <c r="AA23" s="16" t="str">
        <f>IF(一覧表!S24="","","0")</f>
        <v/>
      </c>
      <c r="AB23" s="16" t="str">
        <f>IF(一覧表!S24="","","2")</f>
        <v/>
      </c>
    </row>
    <row r="24" spans="1:28" x14ac:dyDescent="0.45">
      <c r="A24" s="16" t="str">
        <f>IF(一覧表!D25="","",IF(一覧表!C25="男",10000+一覧表!D25,20000+一覧表!D25))</f>
        <v/>
      </c>
      <c r="B24" s="16" t="str">
        <f ca="1">IF(一覧表!D25="","",VLOOKUP(VLOOKUP(一覧表!D25,INDIRECT(一覧表!C25&amp;"選手データ貼り付け!A:O"),MATCH("所属",INDIRECT(一覧表!C25&amp;"選手データ貼り付け!1:1"),0),0)&amp;"中",所属csv!$A:$H,MATCH("所属コード",所属csv!$1:$1,0),0))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C24" s="16"/>
      <c r="D24" s="16"/>
      <c r="E24" s="16" t="str">
        <f>IF(一覧表!D25="","",一覧表!D25)</f>
        <v/>
      </c>
      <c r="F24" s="16" t="str">
        <f ca="1">IF(一覧表!E25="","",一覧表!E25)</f>
        <v/>
      </c>
      <c r="G24" s="16" t="str">
        <f ca="1">IF(一覧表!D25="","",VLOOKUP(一覧表!D25,INDIRECT(一覧表!C25&amp;"選手データ貼り付け!A:O"),MATCH("ﾌﾘｶﾞﾅ(姓)",INDIRECT(一覧表!C25&amp;"選手データ貼り付け!1:1"),0),0)&amp;" "&amp;VLOOKUP(一覧表!D25,INDIRECT(一覧表!C25&amp;"選手データ貼り付け!A:O"),MATCH("ﾌﾘｶﾞﾅ(名)",INDIRECT(一覧表!C25&amp;"選手データ貼り付け!1:1"),0),0))</f>
        <v/>
      </c>
      <c r="H24" s="16" t="str">
        <f ca="1">IF(一覧表!E25="","",一覧表!E25)</f>
        <v/>
      </c>
      <c r="I24" s="16" t="str">
        <f ca="1">IF(一覧表!D25="","",VLOOKUP(一覧表!D25,INDIRECT(一覧表!C25&amp;"選手データ貼り付け!A:O"),MATCH("FAMILY NAME",INDIRECT(一覧表!C25&amp;"選手データ貼り付け!1:1"),0),0)&amp;" "&amp;VLOOKUP(一覧表!D25,INDIRECT(一覧表!C25&amp;"選手データ貼り付け!A:O"),MATCH("Firstname",INDIRECT(一覧表!C25&amp;"選手データ貼り付け!1:1"),0),0))</f>
        <v/>
      </c>
      <c r="J24" s="16" t="str">
        <f>IF(一覧表!D25="","","JPN")</f>
        <v/>
      </c>
      <c r="K24" s="16" t="str">
        <f>IF(一覧表!D25="","",IF(一覧表!C25="男",1,2))</f>
        <v/>
      </c>
      <c r="L24" s="16" t="str">
        <f>IF(一覧表!D25="","",一覧表!F25)</f>
        <v/>
      </c>
      <c r="M24" s="16" t="str">
        <f ca="1">IF(一覧表!D25="","",LEFT(VLOOKUP(一覧表!D25,INDIRECT(一覧表!C25&amp;"選手データ貼り付け!A:O"),MATCH("Birthday",INDIRECT(一覧表!C25&amp;"選手データ貼り付け!1:1"),0),0),4))</f>
        <v/>
      </c>
      <c r="N24" s="16" t="str">
        <f>IF(一覧表!D25="","","0")</f>
        <v/>
      </c>
      <c r="O24" s="16" t="str">
        <f>IF(一覧表!D25="","","千葉")</f>
        <v/>
      </c>
      <c r="P24" s="16"/>
      <c r="Q24" s="16" t="str">
        <f>IF(一覧表!G25="","",VLOOKUP(一覧表!G25,競技csv!$A:$O,MATCH("競技コード",競技csv!$1:$1,0),0))</f>
        <v/>
      </c>
      <c r="R24" s="16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16" t="str">
        <f>IF(一覧表!G25="","","0")</f>
        <v/>
      </c>
      <c r="T24" s="16" t="str">
        <f>IF(一覧表!G25="","","2")</f>
        <v/>
      </c>
      <c r="U24" s="16" t="str">
        <f>IF(一覧表!M25="","",VLOOKUP(一覧表!M25,競技csv!$A:$O,MATCH("競技コード",競技csv!$1:$1,0),0))</f>
        <v/>
      </c>
      <c r="V24" s="16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16" t="str">
        <f>IF(一覧表!M25="","","0")</f>
        <v/>
      </c>
      <c r="X24" s="16" t="str">
        <f>IF(一覧表!M25="","","2")</f>
        <v/>
      </c>
      <c r="Y24" s="16" t="str">
        <f>IF(一覧表!S25="","",VLOOKUP("共通"&amp;一覧表!C25&amp;"子4X100mR",競技csv!A:O,MATCH("競技コード",競技csv!$1:$1,0),0))</f>
        <v/>
      </c>
      <c r="Z24" s="16" t="str">
        <f>IF(一覧表!T25="","",一覧表!T25&amp;".")&amp;IF(一覧表!U25="","",TEXT(一覧表!U25,"00")&amp;".")&amp;IF(一覧表!V25="","",TEXT(一覧表!V25,"00"))</f>
        <v/>
      </c>
      <c r="AA24" s="16" t="str">
        <f>IF(一覧表!S25="","","0")</f>
        <v/>
      </c>
      <c r="AB24" s="16" t="str">
        <f>IF(一覧表!S25="","","2")</f>
        <v/>
      </c>
    </row>
    <row r="25" spans="1:28" x14ac:dyDescent="0.45">
      <c r="A25" s="16" t="str">
        <f>IF(一覧表!D26="","",IF(一覧表!C26="男",10000+一覧表!D26,20000+一覧表!D26))</f>
        <v/>
      </c>
      <c r="B25" s="16" t="str">
        <f ca="1">IF(一覧表!D26="","",VLOOKUP(VLOOKUP(一覧表!D26,INDIRECT(一覧表!C26&amp;"選手データ貼り付け!A:O"),MATCH("所属",INDIRECT(一覧表!C26&amp;"選手データ貼り付け!1:1"),0),0)&amp;"中",所属csv!$A:$H,MATCH("所属コード",所属csv!$1:$1,0),0))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C25" s="16"/>
      <c r="D25" s="16"/>
      <c r="E25" s="16" t="str">
        <f>IF(一覧表!D26="","",一覧表!D26)</f>
        <v/>
      </c>
      <c r="F25" s="16" t="str">
        <f ca="1">IF(一覧表!E26="","",一覧表!E26)</f>
        <v/>
      </c>
      <c r="G25" s="16" t="str">
        <f ca="1">IF(一覧表!D26="","",VLOOKUP(一覧表!D26,INDIRECT(一覧表!C26&amp;"選手データ貼り付け!A:O"),MATCH("ﾌﾘｶﾞﾅ(姓)",INDIRECT(一覧表!C26&amp;"選手データ貼り付け!1:1"),0),0)&amp;" "&amp;VLOOKUP(一覧表!D26,INDIRECT(一覧表!C26&amp;"選手データ貼り付け!A:O"),MATCH("ﾌﾘｶﾞﾅ(名)",INDIRECT(一覧表!C26&amp;"選手データ貼り付け!1:1"),0),0))</f>
        <v/>
      </c>
      <c r="H25" s="16" t="str">
        <f ca="1">IF(一覧表!E26="","",一覧表!E26)</f>
        <v/>
      </c>
      <c r="I25" s="16" t="str">
        <f ca="1">IF(一覧表!D26="","",VLOOKUP(一覧表!D26,INDIRECT(一覧表!C26&amp;"選手データ貼り付け!A:O"),MATCH("FAMILY NAME",INDIRECT(一覧表!C26&amp;"選手データ貼り付け!1:1"),0),0)&amp;" "&amp;VLOOKUP(一覧表!D26,INDIRECT(一覧表!C26&amp;"選手データ貼り付け!A:O"),MATCH("Firstname",INDIRECT(一覧表!C26&amp;"選手データ貼り付け!1:1"),0),0))</f>
        <v/>
      </c>
      <c r="J25" s="16" t="str">
        <f>IF(一覧表!D26="","","JPN")</f>
        <v/>
      </c>
      <c r="K25" s="16" t="str">
        <f>IF(一覧表!D26="","",IF(一覧表!C26="男",1,2))</f>
        <v/>
      </c>
      <c r="L25" s="16" t="str">
        <f>IF(一覧表!D26="","",一覧表!F26)</f>
        <v/>
      </c>
      <c r="M25" s="16" t="str">
        <f ca="1">IF(一覧表!D26="","",LEFT(VLOOKUP(一覧表!D26,INDIRECT(一覧表!C26&amp;"選手データ貼り付け!A:O"),MATCH("Birthday",INDIRECT(一覧表!C26&amp;"選手データ貼り付け!1:1"),0),0),4))</f>
        <v/>
      </c>
      <c r="N25" s="16" t="str">
        <f>IF(一覧表!D26="","","0")</f>
        <v/>
      </c>
      <c r="O25" s="16" t="str">
        <f>IF(一覧表!D26="","","千葉")</f>
        <v/>
      </c>
      <c r="P25" s="16"/>
      <c r="Q25" s="16" t="str">
        <f>IF(一覧表!G26="","",VLOOKUP(一覧表!G26,競技csv!$A:$O,MATCH("競技コード",競技csv!$1:$1,0),0))</f>
        <v/>
      </c>
      <c r="R25" s="16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16" t="str">
        <f>IF(一覧表!G26="","","0")</f>
        <v/>
      </c>
      <c r="T25" s="16" t="str">
        <f>IF(一覧表!G26="","","2")</f>
        <v/>
      </c>
      <c r="U25" s="16" t="str">
        <f>IF(一覧表!M26="","",VLOOKUP(一覧表!M26,競技csv!$A:$O,MATCH("競技コード",競技csv!$1:$1,0),0))</f>
        <v/>
      </c>
      <c r="V25" s="16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16" t="str">
        <f>IF(一覧表!M26="","","0")</f>
        <v/>
      </c>
      <c r="X25" s="16" t="str">
        <f>IF(一覧表!M26="","","2")</f>
        <v/>
      </c>
      <c r="Y25" s="16" t="str">
        <f>IF(一覧表!S26="","",VLOOKUP("共通"&amp;一覧表!C26&amp;"子4X100mR",競技csv!A:O,MATCH("競技コード",競技csv!$1:$1,0),0))</f>
        <v/>
      </c>
      <c r="Z25" s="16" t="str">
        <f>IF(一覧表!T26="","",一覧表!T26&amp;".")&amp;IF(一覧表!U26="","",TEXT(一覧表!U26,"00")&amp;".")&amp;IF(一覧表!V26="","",TEXT(一覧表!V26,"00"))</f>
        <v/>
      </c>
      <c r="AA25" s="16" t="str">
        <f>IF(一覧表!S26="","","0")</f>
        <v/>
      </c>
      <c r="AB25" s="16" t="str">
        <f>IF(一覧表!S26="","","2")</f>
        <v/>
      </c>
    </row>
    <row r="26" spans="1:28" x14ac:dyDescent="0.45">
      <c r="A26" s="16" t="str">
        <f>IF(一覧表!D27="","",IF(一覧表!C27="男",10000+一覧表!D27,20000+一覧表!D27))</f>
        <v/>
      </c>
      <c r="B26" s="16" t="str">
        <f ca="1">IF(一覧表!D27="","",VLOOKUP(VLOOKUP(一覧表!D27,INDIRECT(一覧表!C27&amp;"選手データ貼り付け!A:O"),MATCH("所属",INDIRECT(一覧表!C27&amp;"選手データ貼り付け!1:1"),0),0)&amp;"中",所属csv!$A:$H,MATCH("所属コード",所属csv!$1:$1,0),0))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C26" s="16"/>
      <c r="D26" s="16"/>
      <c r="E26" s="16" t="str">
        <f>IF(一覧表!D27="","",一覧表!D27)</f>
        <v/>
      </c>
      <c r="F26" s="16" t="str">
        <f ca="1">IF(一覧表!E27="","",一覧表!E27)</f>
        <v/>
      </c>
      <c r="G26" s="16" t="str">
        <f ca="1">IF(一覧表!D27="","",VLOOKUP(一覧表!D27,INDIRECT(一覧表!C27&amp;"選手データ貼り付け!A:O"),MATCH("ﾌﾘｶﾞﾅ(姓)",INDIRECT(一覧表!C27&amp;"選手データ貼り付け!1:1"),0),0)&amp;" "&amp;VLOOKUP(一覧表!D27,INDIRECT(一覧表!C27&amp;"選手データ貼り付け!A:O"),MATCH("ﾌﾘｶﾞﾅ(名)",INDIRECT(一覧表!C27&amp;"選手データ貼り付け!1:1"),0),0))</f>
        <v/>
      </c>
      <c r="H26" s="16" t="str">
        <f ca="1">IF(一覧表!E27="","",一覧表!E27)</f>
        <v/>
      </c>
      <c r="I26" s="16" t="str">
        <f ca="1">IF(一覧表!D27="","",VLOOKUP(一覧表!D27,INDIRECT(一覧表!C27&amp;"選手データ貼り付け!A:O"),MATCH("FAMILY NAME",INDIRECT(一覧表!C27&amp;"選手データ貼り付け!1:1"),0),0)&amp;" "&amp;VLOOKUP(一覧表!D27,INDIRECT(一覧表!C27&amp;"選手データ貼り付け!A:O"),MATCH("Firstname",INDIRECT(一覧表!C27&amp;"選手データ貼り付け!1:1"),0),0))</f>
        <v/>
      </c>
      <c r="J26" s="16" t="str">
        <f>IF(一覧表!D27="","","JPN")</f>
        <v/>
      </c>
      <c r="K26" s="16" t="str">
        <f>IF(一覧表!D27="","",IF(一覧表!C27="男",1,2))</f>
        <v/>
      </c>
      <c r="L26" s="16" t="str">
        <f>IF(一覧表!D27="","",一覧表!F27)</f>
        <v/>
      </c>
      <c r="M26" s="16" t="str">
        <f ca="1">IF(一覧表!D27="","",LEFT(VLOOKUP(一覧表!D27,INDIRECT(一覧表!C27&amp;"選手データ貼り付け!A:O"),MATCH("Birthday",INDIRECT(一覧表!C27&amp;"選手データ貼り付け!1:1"),0),0),4))</f>
        <v/>
      </c>
      <c r="N26" s="16" t="str">
        <f>IF(一覧表!D27="","","0")</f>
        <v/>
      </c>
      <c r="O26" s="16" t="str">
        <f>IF(一覧表!D27="","","千葉")</f>
        <v/>
      </c>
      <c r="P26" s="16"/>
      <c r="Q26" s="16" t="str">
        <f>IF(一覧表!G27="","",VLOOKUP(一覧表!G27,競技csv!$A:$O,MATCH("競技コード",競技csv!$1:$1,0),0))</f>
        <v/>
      </c>
      <c r="R26" s="16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16" t="str">
        <f>IF(一覧表!G27="","","0")</f>
        <v/>
      </c>
      <c r="T26" s="16" t="str">
        <f>IF(一覧表!G27="","","2")</f>
        <v/>
      </c>
      <c r="U26" s="16" t="str">
        <f>IF(一覧表!M27="","",VLOOKUP(一覧表!M27,競技csv!$A:$O,MATCH("競技コード",競技csv!$1:$1,0),0))</f>
        <v/>
      </c>
      <c r="V26" s="16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16" t="str">
        <f>IF(一覧表!M27="","","0")</f>
        <v/>
      </c>
      <c r="X26" s="16" t="str">
        <f>IF(一覧表!M27="","","2")</f>
        <v/>
      </c>
      <c r="Y26" s="16" t="str">
        <f>IF(一覧表!S27="","",VLOOKUP("共通"&amp;一覧表!C27&amp;"子4X100mR",競技csv!A:O,MATCH("競技コード",競技csv!$1:$1,0),0))</f>
        <v/>
      </c>
      <c r="Z26" s="16" t="str">
        <f>IF(一覧表!T27="","",一覧表!T27&amp;".")&amp;IF(一覧表!U27="","",TEXT(一覧表!U27,"00")&amp;".")&amp;IF(一覧表!V27="","",TEXT(一覧表!V27,"00"))</f>
        <v/>
      </c>
      <c r="AA26" s="16" t="str">
        <f>IF(一覧表!S27="","","0")</f>
        <v/>
      </c>
      <c r="AB26" s="16" t="str">
        <f>IF(一覧表!S27="","","2")</f>
        <v/>
      </c>
    </row>
    <row r="27" spans="1:28" x14ac:dyDescent="0.45">
      <c r="A27" s="16" t="str">
        <f>IF(一覧表!D28="","",IF(一覧表!C28="男",10000+一覧表!D28,20000+一覧表!D28))</f>
        <v/>
      </c>
      <c r="B27" s="16" t="str">
        <f ca="1">IF(一覧表!D28="","",VLOOKUP(VLOOKUP(一覧表!D28,INDIRECT(一覧表!C28&amp;"選手データ貼り付け!A:O"),MATCH("所属",INDIRECT(一覧表!C28&amp;"選手データ貼り付け!1:1"),0),0)&amp;"中",所属csv!$A:$H,MATCH("所属コード",所属csv!$1:$1,0),0))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C27" s="16"/>
      <c r="D27" s="16"/>
      <c r="E27" s="16" t="str">
        <f>IF(一覧表!D28="","",一覧表!D28)</f>
        <v/>
      </c>
      <c r="F27" s="16" t="str">
        <f ca="1">IF(一覧表!E28="","",一覧表!E28)</f>
        <v/>
      </c>
      <c r="G27" s="16" t="str">
        <f ca="1">IF(一覧表!D28="","",VLOOKUP(一覧表!D28,INDIRECT(一覧表!C28&amp;"選手データ貼り付け!A:O"),MATCH("ﾌﾘｶﾞﾅ(姓)",INDIRECT(一覧表!C28&amp;"選手データ貼り付け!1:1"),0),0)&amp;" "&amp;VLOOKUP(一覧表!D28,INDIRECT(一覧表!C28&amp;"選手データ貼り付け!A:O"),MATCH("ﾌﾘｶﾞﾅ(名)",INDIRECT(一覧表!C28&amp;"選手データ貼り付け!1:1"),0),0))</f>
        <v/>
      </c>
      <c r="H27" s="16" t="str">
        <f ca="1">IF(一覧表!E28="","",一覧表!E28)</f>
        <v/>
      </c>
      <c r="I27" s="16" t="str">
        <f ca="1">IF(一覧表!D28="","",VLOOKUP(一覧表!D28,INDIRECT(一覧表!C28&amp;"選手データ貼り付け!A:O"),MATCH("FAMILY NAME",INDIRECT(一覧表!C28&amp;"選手データ貼り付け!1:1"),0),0)&amp;" "&amp;VLOOKUP(一覧表!D28,INDIRECT(一覧表!C28&amp;"選手データ貼り付け!A:O"),MATCH("Firstname",INDIRECT(一覧表!C28&amp;"選手データ貼り付け!1:1"),0),0))</f>
        <v/>
      </c>
      <c r="J27" s="16" t="str">
        <f>IF(一覧表!D28="","","JPN")</f>
        <v/>
      </c>
      <c r="K27" s="16" t="str">
        <f>IF(一覧表!D28="","",IF(一覧表!C28="男",1,2))</f>
        <v/>
      </c>
      <c r="L27" s="16" t="str">
        <f>IF(一覧表!D28="","",一覧表!F28)</f>
        <v/>
      </c>
      <c r="M27" s="16" t="str">
        <f ca="1">IF(一覧表!D28="","",LEFT(VLOOKUP(一覧表!D28,INDIRECT(一覧表!C28&amp;"選手データ貼り付け!A:O"),MATCH("Birthday",INDIRECT(一覧表!C28&amp;"選手データ貼り付け!1:1"),0),0),4))</f>
        <v/>
      </c>
      <c r="N27" s="16" t="str">
        <f>IF(一覧表!D28="","","0")</f>
        <v/>
      </c>
      <c r="O27" s="16" t="str">
        <f>IF(一覧表!D28="","","千葉")</f>
        <v/>
      </c>
      <c r="P27" s="16"/>
      <c r="Q27" s="16" t="str">
        <f>IF(一覧表!G28="","",VLOOKUP(一覧表!G28,競技csv!$A:$O,MATCH("競技コード",競技csv!$1:$1,0),0))</f>
        <v/>
      </c>
      <c r="R27" s="16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16" t="str">
        <f>IF(一覧表!G28="","","0")</f>
        <v/>
      </c>
      <c r="T27" s="16" t="str">
        <f>IF(一覧表!G28="","","2")</f>
        <v/>
      </c>
      <c r="U27" s="16" t="str">
        <f>IF(一覧表!M28="","",VLOOKUP(一覧表!M28,競技csv!$A:$O,MATCH("競技コード",競技csv!$1:$1,0),0))</f>
        <v/>
      </c>
      <c r="V27" s="16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16" t="str">
        <f>IF(一覧表!M28="","","0")</f>
        <v/>
      </c>
      <c r="X27" s="16" t="str">
        <f>IF(一覧表!M28="","","2")</f>
        <v/>
      </c>
      <c r="Y27" s="16" t="str">
        <f>IF(一覧表!S28="","",VLOOKUP("共通"&amp;一覧表!C28&amp;"子4X100mR",競技csv!A:O,MATCH("競技コード",競技csv!$1:$1,0),0))</f>
        <v/>
      </c>
      <c r="Z27" s="16" t="str">
        <f>IF(一覧表!T28="","",一覧表!T28&amp;".")&amp;IF(一覧表!U28="","",TEXT(一覧表!U28,"00")&amp;".")&amp;IF(一覧表!V28="","",TEXT(一覧表!V28,"00"))</f>
        <v/>
      </c>
      <c r="AA27" s="16" t="str">
        <f>IF(一覧表!S28="","","0")</f>
        <v/>
      </c>
      <c r="AB27" s="16" t="str">
        <f>IF(一覧表!S28="","","2")</f>
        <v/>
      </c>
    </row>
    <row r="28" spans="1:28" x14ac:dyDescent="0.45">
      <c r="A28" s="16" t="str">
        <f>IF(一覧表!D29="","",IF(一覧表!C29="男",10000+一覧表!D29,20000+一覧表!D29))</f>
        <v/>
      </c>
      <c r="B28" s="16" t="str">
        <f ca="1">IF(一覧表!D29="","",VLOOKUP(VLOOKUP(一覧表!D29,INDIRECT(一覧表!C29&amp;"選手データ貼り付け!A:O"),MATCH("所属",INDIRECT(一覧表!C29&amp;"選手データ貼り付け!1:1"),0),0)&amp;"中",所属csv!$A:$H,MATCH("所属コード",所属csv!$1:$1,0),0))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C28" s="16"/>
      <c r="D28" s="16"/>
      <c r="E28" s="16" t="str">
        <f>IF(一覧表!D29="","",一覧表!D29)</f>
        <v/>
      </c>
      <c r="F28" s="16" t="str">
        <f ca="1">IF(一覧表!E29="","",一覧表!E29)</f>
        <v/>
      </c>
      <c r="G28" s="16" t="str">
        <f ca="1">IF(一覧表!D29="","",VLOOKUP(一覧表!D29,INDIRECT(一覧表!C29&amp;"選手データ貼り付け!A:O"),MATCH("ﾌﾘｶﾞﾅ(姓)",INDIRECT(一覧表!C29&amp;"選手データ貼り付け!1:1"),0),0)&amp;" "&amp;VLOOKUP(一覧表!D29,INDIRECT(一覧表!C29&amp;"選手データ貼り付け!A:O"),MATCH("ﾌﾘｶﾞﾅ(名)",INDIRECT(一覧表!C29&amp;"選手データ貼り付け!1:1"),0),0))</f>
        <v/>
      </c>
      <c r="H28" s="16" t="str">
        <f ca="1">IF(一覧表!E29="","",一覧表!E29)</f>
        <v/>
      </c>
      <c r="I28" s="16" t="str">
        <f ca="1">IF(一覧表!D29="","",VLOOKUP(一覧表!D29,INDIRECT(一覧表!C29&amp;"選手データ貼り付け!A:O"),MATCH("FAMILY NAME",INDIRECT(一覧表!C29&amp;"選手データ貼り付け!1:1"),0),0)&amp;" "&amp;VLOOKUP(一覧表!D29,INDIRECT(一覧表!C29&amp;"選手データ貼り付け!A:O"),MATCH("Firstname",INDIRECT(一覧表!C29&amp;"選手データ貼り付け!1:1"),0),0))</f>
        <v/>
      </c>
      <c r="J28" s="16" t="str">
        <f>IF(一覧表!D29="","","JPN")</f>
        <v/>
      </c>
      <c r="K28" s="16" t="str">
        <f>IF(一覧表!D29="","",IF(一覧表!C29="男",1,2))</f>
        <v/>
      </c>
      <c r="L28" s="16" t="str">
        <f>IF(一覧表!D29="","",一覧表!F29)</f>
        <v/>
      </c>
      <c r="M28" s="16" t="str">
        <f ca="1">IF(一覧表!D29="","",LEFT(VLOOKUP(一覧表!D29,INDIRECT(一覧表!C29&amp;"選手データ貼り付け!A:O"),MATCH("Birthday",INDIRECT(一覧表!C29&amp;"選手データ貼り付け!1:1"),0),0),4))</f>
        <v/>
      </c>
      <c r="N28" s="16" t="str">
        <f>IF(一覧表!D29="","","0")</f>
        <v/>
      </c>
      <c r="O28" s="16" t="str">
        <f>IF(一覧表!D29="","","千葉")</f>
        <v/>
      </c>
      <c r="P28" s="16"/>
      <c r="Q28" s="16" t="str">
        <f>IF(一覧表!G29="","",VLOOKUP(一覧表!G29,競技csv!$A:$O,MATCH("競技コード",競技csv!$1:$1,0),0))</f>
        <v/>
      </c>
      <c r="R28" s="16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16" t="str">
        <f>IF(一覧表!G29="","","0")</f>
        <v/>
      </c>
      <c r="T28" s="16" t="str">
        <f>IF(一覧表!G29="","","2")</f>
        <v/>
      </c>
      <c r="U28" s="16" t="str">
        <f>IF(一覧表!M29="","",VLOOKUP(一覧表!M29,競技csv!$A:$O,MATCH("競技コード",競技csv!$1:$1,0),0))</f>
        <v/>
      </c>
      <c r="V28" s="16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16" t="str">
        <f>IF(一覧表!M29="","","0")</f>
        <v/>
      </c>
      <c r="X28" s="16" t="str">
        <f>IF(一覧表!M29="","","2")</f>
        <v/>
      </c>
      <c r="Y28" s="16" t="str">
        <f>IF(一覧表!S29="","",VLOOKUP("共通"&amp;一覧表!C29&amp;"子4X100mR",競技csv!A:O,MATCH("競技コード",競技csv!$1:$1,0),0))</f>
        <v/>
      </c>
      <c r="Z28" s="16" t="str">
        <f>IF(一覧表!T29="","",一覧表!T29&amp;".")&amp;IF(一覧表!U29="","",TEXT(一覧表!U29,"00")&amp;".")&amp;IF(一覧表!V29="","",TEXT(一覧表!V29,"00"))</f>
        <v/>
      </c>
      <c r="AA28" s="16" t="str">
        <f>IF(一覧表!S29="","","0")</f>
        <v/>
      </c>
      <c r="AB28" s="16" t="str">
        <f>IF(一覧表!S29="","","2")</f>
        <v/>
      </c>
    </row>
    <row r="29" spans="1:28" x14ac:dyDescent="0.45">
      <c r="A29" s="16" t="str">
        <f>IF(一覧表!D30="","",IF(一覧表!C30="男",10000+一覧表!D30,20000+一覧表!D30))</f>
        <v/>
      </c>
      <c r="B29" s="16" t="str">
        <f ca="1">IF(一覧表!D30="","",VLOOKUP(VLOOKUP(一覧表!D30,INDIRECT(一覧表!C30&amp;"選手データ貼り付け!A:O"),MATCH("所属",INDIRECT(一覧表!C30&amp;"選手データ貼り付け!1:1"),0),0)&amp;"中",所属csv!$A:$H,MATCH("所属コード",所属csv!$1:$1,0),0))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C29" s="16"/>
      <c r="D29" s="16"/>
      <c r="E29" s="16" t="str">
        <f>IF(一覧表!D30="","",一覧表!D30)</f>
        <v/>
      </c>
      <c r="F29" s="16" t="str">
        <f ca="1">IF(一覧表!E30="","",一覧表!E30)</f>
        <v/>
      </c>
      <c r="G29" s="16" t="str">
        <f ca="1">IF(一覧表!D30="","",VLOOKUP(一覧表!D30,INDIRECT(一覧表!C30&amp;"選手データ貼り付け!A:O"),MATCH("ﾌﾘｶﾞﾅ(姓)",INDIRECT(一覧表!C30&amp;"選手データ貼り付け!1:1"),0),0)&amp;" "&amp;VLOOKUP(一覧表!D30,INDIRECT(一覧表!C30&amp;"選手データ貼り付け!A:O"),MATCH("ﾌﾘｶﾞﾅ(名)",INDIRECT(一覧表!C30&amp;"選手データ貼り付け!1:1"),0),0))</f>
        <v/>
      </c>
      <c r="H29" s="16" t="str">
        <f ca="1">IF(一覧表!E30="","",一覧表!E30)</f>
        <v/>
      </c>
      <c r="I29" s="16" t="str">
        <f ca="1">IF(一覧表!D30="","",VLOOKUP(一覧表!D30,INDIRECT(一覧表!C30&amp;"選手データ貼り付け!A:O"),MATCH("FAMILY NAME",INDIRECT(一覧表!C30&amp;"選手データ貼り付け!1:1"),0),0)&amp;" "&amp;VLOOKUP(一覧表!D30,INDIRECT(一覧表!C30&amp;"選手データ貼り付け!A:O"),MATCH("Firstname",INDIRECT(一覧表!C30&amp;"選手データ貼り付け!1:1"),0),0))</f>
        <v/>
      </c>
      <c r="J29" s="16" t="str">
        <f>IF(一覧表!D30="","","JPN")</f>
        <v/>
      </c>
      <c r="K29" s="16" t="str">
        <f>IF(一覧表!D30="","",IF(一覧表!C30="男",1,2))</f>
        <v/>
      </c>
      <c r="L29" s="16" t="str">
        <f>IF(一覧表!D30="","",一覧表!F30)</f>
        <v/>
      </c>
      <c r="M29" s="16" t="str">
        <f ca="1">IF(一覧表!D30="","",LEFT(VLOOKUP(一覧表!D30,INDIRECT(一覧表!C30&amp;"選手データ貼り付け!A:O"),MATCH("Birthday",INDIRECT(一覧表!C30&amp;"選手データ貼り付け!1:1"),0),0),4))</f>
        <v/>
      </c>
      <c r="N29" s="16" t="str">
        <f>IF(一覧表!D30="","","0")</f>
        <v/>
      </c>
      <c r="O29" s="16" t="str">
        <f>IF(一覧表!D30="","","千葉")</f>
        <v/>
      </c>
      <c r="P29" s="16"/>
      <c r="Q29" s="16" t="str">
        <f>IF(一覧表!G30="","",VLOOKUP(一覧表!G30,競技csv!$A:$O,MATCH("競技コード",競技csv!$1:$1,0),0))</f>
        <v/>
      </c>
      <c r="R29" s="16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16" t="str">
        <f>IF(一覧表!G30="","","0")</f>
        <v/>
      </c>
      <c r="T29" s="16" t="str">
        <f>IF(一覧表!G30="","","2")</f>
        <v/>
      </c>
      <c r="U29" s="16" t="str">
        <f>IF(一覧表!M30="","",VLOOKUP(一覧表!M30,競技csv!$A:$O,MATCH("競技コード",競技csv!$1:$1,0),0))</f>
        <v/>
      </c>
      <c r="V29" s="16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16" t="str">
        <f>IF(一覧表!M30="","","0")</f>
        <v/>
      </c>
      <c r="X29" s="16" t="str">
        <f>IF(一覧表!M30="","","2")</f>
        <v/>
      </c>
      <c r="Y29" s="16" t="str">
        <f>IF(一覧表!S30="","",VLOOKUP("共通"&amp;一覧表!C30&amp;"子4X100mR",競技csv!A:O,MATCH("競技コード",競技csv!$1:$1,0),0))</f>
        <v/>
      </c>
      <c r="Z29" s="16" t="str">
        <f>IF(一覧表!T30="","",一覧表!T30&amp;".")&amp;IF(一覧表!U30="","",TEXT(一覧表!U30,"00")&amp;".")&amp;IF(一覧表!V30="","",TEXT(一覧表!V30,"00"))</f>
        <v/>
      </c>
      <c r="AA29" s="16" t="str">
        <f>IF(一覧表!S30="","","0")</f>
        <v/>
      </c>
      <c r="AB29" s="16" t="str">
        <f>IF(一覧表!S30="","","2")</f>
        <v/>
      </c>
    </row>
    <row r="30" spans="1:28" x14ac:dyDescent="0.45">
      <c r="A30" s="16" t="str">
        <f>IF(一覧表!D31="","",IF(一覧表!C31="男",10000+一覧表!D31,20000+一覧表!D31))</f>
        <v/>
      </c>
      <c r="B30" s="16" t="str">
        <f ca="1">IF(一覧表!D31="","",VLOOKUP(VLOOKUP(一覧表!D31,INDIRECT(一覧表!C31&amp;"選手データ貼り付け!A:O"),MATCH("所属",INDIRECT(一覧表!C31&amp;"選手データ貼り付け!1:1"),0),0)&amp;"中",所属csv!$A:$H,MATCH("所属コード",所属csv!$1:$1,0),0))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C30" s="16"/>
      <c r="D30" s="16"/>
      <c r="E30" s="16" t="str">
        <f>IF(一覧表!D31="","",一覧表!D31)</f>
        <v/>
      </c>
      <c r="F30" s="16" t="str">
        <f ca="1">IF(一覧表!E31="","",一覧表!E31)</f>
        <v/>
      </c>
      <c r="G30" s="16" t="str">
        <f ca="1">IF(一覧表!D31="","",VLOOKUP(一覧表!D31,INDIRECT(一覧表!C31&amp;"選手データ貼り付け!A:O"),MATCH("ﾌﾘｶﾞﾅ(姓)",INDIRECT(一覧表!C31&amp;"選手データ貼り付け!1:1"),0),0)&amp;" "&amp;VLOOKUP(一覧表!D31,INDIRECT(一覧表!C31&amp;"選手データ貼り付け!A:O"),MATCH("ﾌﾘｶﾞﾅ(名)",INDIRECT(一覧表!C31&amp;"選手データ貼り付け!1:1"),0),0))</f>
        <v/>
      </c>
      <c r="H30" s="16" t="str">
        <f ca="1">IF(一覧表!E31="","",一覧表!E31)</f>
        <v/>
      </c>
      <c r="I30" s="16" t="str">
        <f ca="1">IF(一覧表!D31="","",VLOOKUP(一覧表!D31,INDIRECT(一覧表!C31&amp;"選手データ貼り付け!A:O"),MATCH("FAMILY NAME",INDIRECT(一覧表!C31&amp;"選手データ貼り付け!1:1"),0),0)&amp;" "&amp;VLOOKUP(一覧表!D31,INDIRECT(一覧表!C31&amp;"選手データ貼り付け!A:O"),MATCH("Firstname",INDIRECT(一覧表!C31&amp;"選手データ貼り付け!1:1"),0),0))</f>
        <v/>
      </c>
      <c r="J30" s="16" t="str">
        <f>IF(一覧表!D31="","","JPN")</f>
        <v/>
      </c>
      <c r="K30" s="16" t="str">
        <f>IF(一覧表!D31="","",IF(一覧表!C31="男",1,2))</f>
        <v/>
      </c>
      <c r="L30" s="16" t="str">
        <f>IF(一覧表!D31="","",一覧表!F31)</f>
        <v/>
      </c>
      <c r="M30" s="16" t="str">
        <f ca="1">IF(一覧表!D31="","",LEFT(VLOOKUP(一覧表!D31,INDIRECT(一覧表!C31&amp;"選手データ貼り付け!A:O"),MATCH("Birthday",INDIRECT(一覧表!C31&amp;"選手データ貼り付け!1:1"),0),0),4))</f>
        <v/>
      </c>
      <c r="N30" s="16" t="str">
        <f>IF(一覧表!D31="","","0")</f>
        <v/>
      </c>
      <c r="O30" s="16" t="str">
        <f>IF(一覧表!D31="","","千葉")</f>
        <v/>
      </c>
      <c r="P30" s="16"/>
      <c r="Q30" s="16" t="str">
        <f>IF(一覧表!G31="","",VLOOKUP(一覧表!G31,競技csv!$A:$O,MATCH("競技コード",競技csv!$1:$1,0),0))</f>
        <v/>
      </c>
      <c r="R30" s="16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16" t="str">
        <f>IF(一覧表!G31="","","0")</f>
        <v/>
      </c>
      <c r="T30" s="16" t="str">
        <f>IF(一覧表!G31="","","2")</f>
        <v/>
      </c>
      <c r="U30" s="16" t="str">
        <f>IF(一覧表!M31="","",VLOOKUP(一覧表!M31,競技csv!$A:$O,MATCH("競技コード",競技csv!$1:$1,0),0))</f>
        <v/>
      </c>
      <c r="V30" s="16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16" t="str">
        <f>IF(一覧表!M31="","","0")</f>
        <v/>
      </c>
      <c r="X30" s="16" t="str">
        <f>IF(一覧表!M31="","","2")</f>
        <v/>
      </c>
      <c r="Y30" s="16" t="str">
        <f>IF(一覧表!S31="","",VLOOKUP("共通"&amp;一覧表!C31&amp;"子4X100mR",競技csv!A:O,MATCH("競技コード",競技csv!$1:$1,0),0))</f>
        <v/>
      </c>
      <c r="Z30" s="16" t="str">
        <f>IF(一覧表!T31="","",一覧表!T31&amp;".")&amp;IF(一覧表!U31="","",TEXT(一覧表!U31,"00")&amp;".")&amp;IF(一覧表!V31="","",TEXT(一覧表!V31,"00"))</f>
        <v/>
      </c>
      <c r="AA30" s="16" t="str">
        <f>IF(一覧表!S31="","","0")</f>
        <v/>
      </c>
      <c r="AB30" s="16" t="str">
        <f>IF(一覧表!S31="","","2")</f>
        <v/>
      </c>
    </row>
    <row r="31" spans="1:28" x14ac:dyDescent="0.45">
      <c r="A31" s="16" t="str">
        <f>IF(一覧表!D32="","",IF(一覧表!C32="男",10000+一覧表!D32,20000+一覧表!D32))</f>
        <v/>
      </c>
      <c r="B31" s="16" t="str">
        <f ca="1">IF(一覧表!D32="","",VLOOKUP(VLOOKUP(一覧表!D32,INDIRECT(一覧表!C32&amp;"選手データ貼り付け!A:O"),MATCH("所属",INDIRECT(一覧表!C32&amp;"選手データ貼り付け!1:1"),0),0)&amp;"中",所属csv!$A:$H,MATCH("所属コード",所属csv!$1:$1,0),0))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C31" s="16"/>
      <c r="D31" s="16"/>
      <c r="E31" s="16" t="str">
        <f>IF(一覧表!D32="","",一覧表!D32)</f>
        <v/>
      </c>
      <c r="F31" s="16" t="str">
        <f ca="1">IF(一覧表!E32="","",一覧表!E32)</f>
        <v/>
      </c>
      <c r="G31" s="16" t="str">
        <f ca="1">IF(一覧表!D32="","",VLOOKUP(一覧表!D32,INDIRECT(一覧表!C32&amp;"選手データ貼り付け!A:O"),MATCH("ﾌﾘｶﾞﾅ(姓)",INDIRECT(一覧表!C32&amp;"選手データ貼り付け!1:1"),0),0)&amp;" "&amp;VLOOKUP(一覧表!D32,INDIRECT(一覧表!C32&amp;"選手データ貼り付け!A:O"),MATCH("ﾌﾘｶﾞﾅ(名)",INDIRECT(一覧表!C32&amp;"選手データ貼り付け!1:1"),0),0))</f>
        <v/>
      </c>
      <c r="H31" s="16" t="str">
        <f ca="1">IF(一覧表!E32="","",一覧表!E32)</f>
        <v/>
      </c>
      <c r="I31" s="16" t="str">
        <f ca="1">IF(一覧表!D32="","",VLOOKUP(一覧表!D32,INDIRECT(一覧表!C32&amp;"選手データ貼り付け!A:O"),MATCH("FAMILY NAME",INDIRECT(一覧表!C32&amp;"選手データ貼り付け!1:1"),0),0)&amp;" "&amp;VLOOKUP(一覧表!D32,INDIRECT(一覧表!C32&amp;"選手データ貼り付け!A:O"),MATCH("Firstname",INDIRECT(一覧表!C32&amp;"選手データ貼り付け!1:1"),0),0))</f>
        <v/>
      </c>
      <c r="J31" s="16" t="str">
        <f>IF(一覧表!D32="","","JPN")</f>
        <v/>
      </c>
      <c r="K31" s="16" t="str">
        <f>IF(一覧表!D32="","",IF(一覧表!C32="男",1,2))</f>
        <v/>
      </c>
      <c r="L31" s="16" t="str">
        <f>IF(一覧表!D32="","",一覧表!F32)</f>
        <v/>
      </c>
      <c r="M31" s="16" t="str">
        <f ca="1">IF(一覧表!D32="","",LEFT(VLOOKUP(一覧表!D32,INDIRECT(一覧表!C32&amp;"選手データ貼り付け!A:O"),MATCH("Birthday",INDIRECT(一覧表!C32&amp;"選手データ貼り付け!1:1"),0),0),4))</f>
        <v/>
      </c>
      <c r="N31" s="16" t="str">
        <f>IF(一覧表!D32="","","0")</f>
        <v/>
      </c>
      <c r="O31" s="16" t="str">
        <f>IF(一覧表!D32="","","千葉")</f>
        <v/>
      </c>
      <c r="P31" s="16"/>
      <c r="Q31" s="16" t="str">
        <f>IF(一覧表!G32="","",VLOOKUP(一覧表!G32,競技csv!$A:$O,MATCH("競技コード",競技csv!$1:$1,0),0))</f>
        <v/>
      </c>
      <c r="R31" s="16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16" t="str">
        <f>IF(一覧表!G32="","","0")</f>
        <v/>
      </c>
      <c r="T31" s="16" t="str">
        <f>IF(一覧表!G32="","","2")</f>
        <v/>
      </c>
      <c r="U31" s="16" t="str">
        <f>IF(一覧表!M32="","",VLOOKUP(一覧表!M32,競技csv!$A:$O,MATCH("競技コード",競技csv!$1:$1,0),0))</f>
        <v/>
      </c>
      <c r="V31" s="16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16" t="str">
        <f>IF(一覧表!M32="","","0")</f>
        <v/>
      </c>
      <c r="X31" s="16" t="str">
        <f>IF(一覧表!M32="","","2")</f>
        <v/>
      </c>
      <c r="Y31" s="16" t="str">
        <f>IF(一覧表!S32="","",VLOOKUP("共通"&amp;一覧表!C32&amp;"子4X100mR",競技csv!A:O,MATCH("競技コード",競技csv!$1:$1,0),0))</f>
        <v/>
      </c>
      <c r="Z31" s="16" t="str">
        <f>IF(一覧表!T32="","",一覧表!T32&amp;".")&amp;IF(一覧表!U32="","",TEXT(一覧表!U32,"00")&amp;".")&amp;IF(一覧表!V32="","",TEXT(一覧表!V32,"00"))</f>
        <v/>
      </c>
      <c r="AA31" s="16" t="str">
        <f>IF(一覧表!S32="","","0")</f>
        <v/>
      </c>
      <c r="AB31" s="16" t="str">
        <f>IF(一覧表!S32="","","2")</f>
        <v/>
      </c>
    </row>
    <row r="32" spans="1:28" x14ac:dyDescent="0.45">
      <c r="A32" s="16" t="str">
        <f>IF(一覧表!D33="","",IF(一覧表!C33="男",10000+一覧表!D33,20000+一覧表!D33))</f>
        <v/>
      </c>
      <c r="B32" s="16" t="str">
        <f ca="1">IF(一覧表!D33="","",VLOOKUP(VLOOKUP(一覧表!D33,INDIRECT(一覧表!C33&amp;"選手データ貼り付け!A:O"),MATCH("所属",INDIRECT(一覧表!C33&amp;"選手データ貼り付け!1:1"),0),0)&amp;"中",所属csv!$A:$H,MATCH("所属コード",所属csv!$1:$1,0),0))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C32" s="16"/>
      <c r="D32" s="16"/>
      <c r="E32" s="16" t="str">
        <f>IF(一覧表!D33="","",一覧表!D33)</f>
        <v/>
      </c>
      <c r="F32" s="16" t="str">
        <f ca="1">IF(一覧表!E33="","",一覧表!E33)</f>
        <v/>
      </c>
      <c r="G32" s="16" t="str">
        <f ca="1">IF(一覧表!D33="","",VLOOKUP(一覧表!D33,INDIRECT(一覧表!C33&amp;"選手データ貼り付け!A:O"),MATCH("ﾌﾘｶﾞﾅ(姓)",INDIRECT(一覧表!C33&amp;"選手データ貼り付け!1:1"),0),0)&amp;" "&amp;VLOOKUP(一覧表!D33,INDIRECT(一覧表!C33&amp;"選手データ貼り付け!A:O"),MATCH("ﾌﾘｶﾞﾅ(名)",INDIRECT(一覧表!C33&amp;"選手データ貼り付け!1:1"),0),0))</f>
        <v/>
      </c>
      <c r="H32" s="16" t="str">
        <f ca="1">IF(一覧表!E33="","",一覧表!E33)</f>
        <v/>
      </c>
      <c r="I32" s="16" t="str">
        <f ca="1">IF(一覧表!D33="","",VLOOKUP(一覧表!D33,INDIRECT(一覧表!C33&amp;"選手データ貼り付け!A:O"),MATCH("FAMILY NAME",INDIRECT(一覧表!C33&amp;"選手データ貼り付け!1:1"),0),0)&amp;" "&amp;VLOOKUP(一覧表!D33,INDIRECT(一覧表!C33&amp;"選手データ貼り付け!A:O"),MATCH("Firstname",INDIRECT(一覧表!C33&amp;"選手データ貼り付け!1:1"),0),0))</f>
        <v/>
      </c>
      <c r="J32" s="16" t="str">
        <f>IF(一覧表!D33="","","JPN")</f>
        <v/>
      </c>
      <c r="K32" s="16" t="str">
        <f>IF(一覧表!D33="","",IF(一覧表!C33="男",1,2))</f>
        <v/>
      </c>
      <c r="L32" s="16" t="str">
        <f>IF(一覧表!D33="","",一覧表!F33)</f>
        <v/>
      </c>
      <c r="M32" s="16" t="str">
        <f ca="1">IF(一覧表!D33="","",LEFT(VLOOKUP(一覧表!D33,INDIRECT(一覧表!C33&amp;"選手データ貼り付け!A:O"),MATCH("Birthday",INDIRECT(一覧表!C33&amp;"選手データ貼り付け!1:1"),0),0),4))</f>
        <v/>
      </c>
      <c r="N32" s="16" t="str">
        <f>IF(一覧表!D33="","","0")</f>
        <v/>
      </c>
      <c r="O32" s="16" t="str">
        <f>IF(一覧表!D33="","","千葉")</f>
        <v/>
      </c>
      <c r="P32" s="16"/>
      <c r="Q32" s="16" t="str">
        <f>IF(一覧表!G33="","",VLOOKUP(一覧表!G33,競技csv!$A:$O,MATCH("競技コード",競技csv!$1:$1,0),0))</f>
        <v/>
      </c>
      <c r="R32" s="16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16" t="str">
        <f>IF(一覧表!G33="","","0")</f>
        <v/>
      </c>
      <c r="T32" s="16" t="str">
        <f>IF(一覧表!G33="","","2")</f>
        <v/>
      </c>
      <c r="U32" s="16" t="str">
        <f>IF(一覧表!M33="","",VLOOKUP(一覧表!M33,競技csv!$A:$O,MATCH("競技コード",競技csv!$1:$1,0),0))</f>
        <v/>
      </c>
      <c r="V32" s="16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16" t="str">
        <f>IF(一覧表!M33="","","0")</f>
        <v/>
      </c>
      <c r="X32" s="16" t="str">
        <f>IF(一覧表!M33="","","2")</f>
        <v/>
      </c>
      <c r="Y32" s="16" t="str">
        <f>IF(一覧表!S33="","",VLOOKUP("共通"&amp;一覧表!C33&amp;"子4X100mR",競技csv!A:O,MATCH("競技コード",競技csv!$1:$1,0),0))</f>
        <v/>
      </c>
      <c r="Z32" s="16" t="str">
        <f>IF(一覧表!T33="","",一覧表!T33&amp;".")&amp;IF(一覧表!U33="","",TEXT(一覧表!U33,"00")&amp;".")&amp;IF(一覧表!V33="","",TEXT(一覧表!V33,"00"))</f>
        <v/>
      </c>
      <c r="AA32" s="16" t="str">
        <f>IF(一覧表!S33="","","0")</f>
        <v/>
      </c>
      <c r="AB32" s="16" t="str">
        <f>IF(一覧表!S33="","","2")</f>
        <v/>
      </c>
    </row>
    <row r="33" spans="1:28" x14ac:dyDescent="0.45">
      <c r="A33" s="16" t="str">
        <f>IF(一覧表!D34="","",IF(一覧表!C34="男",10000+一覧表!D34,20000+一覧表!D34))</f>
        <v/>
      </c>
      <c r="B33" s="16" t="str">
        <f ca="1">IF(一覧表!D34="","",VLOOKUP(VLOOKUP(一覧表!D34,INDIRECT(一覧表!C34&amp;"選手データ貼り付け!A:O"),MATCH("所属",INDIRECT(一覧表!C34&amp;"選手データ貼り付け!1:1"),0),0)&amp;"中",所属csv!$A:$H,MATCH("所属コード",所属csv!$1:$1,0),0))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C33" s="16"/>
      <c r="D33" s="16"/>
      <c r="E33" s="16" t="str">
        <f>IF(一覧表!D34="","",一覧表!D34)</f>
        <v/>
      </c>
      <c r="F33" s="16" t="str">
        <f ca="1">IF(一覧表!E34="","",一覧表!E34)</f>
        <v/>
      </c>
      <c r="G33" s="16" t="str">
        <f ca="1">IF(一覧表!D34="","",VLOOKUP(一覧表!D34,INDIRECT(一覧表!C34&amp;"選手データ貼り付け!A:O"),MATCH("ﾌﾘｶﾞﾅ(姓)",INDIRECT(一覧表!C34&amp;"選手データ貼り付け!1:1"),0),0)&amp;" "&amp;VLOOKUP(一覧表!D34,INDIRECT(一覧表!C34&amp;"選手データ貼り付け!A:O"),MATCH("ﾌﾘｶﾞﾅ(名)",INDIRECT(一覧表!C34&amp;"選手データ貼り付け!1:1"),0),0))</f>
        <v/>
      </c>
      <c r="H33" s="16" t="str">
        <f ca="1">IF(一覧表!E34="","",一覧表!E34)</f>
        <v/>
      </c>
      <c r="I33" s="16" t="str">
        <f ca="1">IF(一覧表!D34="","",VLOOKUP(一覧表!D34,INDIRECT(一覧表!C34&amp;"選手データ貼り付け!A:O"),MATCH("FAMILY NAME",INDIRECT(一覧表!C34&amp;"選手データ貼り付け!1:1"),0),0)&amp;" "&amp;VLOOKUP(一覧表!D34,INDIRECT(一覧表!C34&amp;"選手データ貼り付け!A:O"),MATCH("Firstname",INDIRECT(一覧表!C34&amp;"選手データ貼り付け!1:1"),0),0))</f>
        <v/>
      </c>
      <c r="J33" s="16" t="str">
        <f>IF(一覧表!D34="","","JPN")</f>
        <v/>
      </c>
      <c r="K33" s="16" t="str">
        <f>IF(一覧表!D34="","",IF(一覧表!C34="男",1,2))</f>
        <v/>
      </c>
      <c r="L33" s="16" t="str">
        <f>IF(一覧表!D34="","",一覧表!F34)</f>
        <v/>
      </c>
      <c r="M33" s="16" t="str">
        <f ca="1">IF(一覧表!D34="","",LEFT(VLOOKUP(一覧表!D34,INDIRECT(一覧表!C34&amp;"選手データ貼り付け!A:O"),MATCH("Birthday",INDIRECT(一覧表!C34&amp;"選手データ貼り付け!1:1"),0),0),4))</f>
        <v/>
      </c>
      <c r="N33" s="16" t="str">
        <f>IF(一覧表!D34="","","0")</f>
        <v/>
      </c>
      <c r="O33" s="16" t="str">
        <f>IF(一覧表!D34="","","千葉")</f>
        <v/>
      </c>
      <c r="P33" s="16"/>
      <c r="Q33" s="16" t="str">
        <f>IF(一覧表!G34="","",VLOOKUP(一覧表!G34,競技csv!$A:$O,MATCH("競技コード",競技csv!$1:$1,0),0))</f>
        <v/>
      </c>
      <c r="R33" s="16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16" t="str">
        <f>IF(一覧表!G34="","","0")</f>
        <v/>
      </c>
      <c r="T33" s="16" t="str">
        <f>IF(一覧表!G34="","","2")</f>
        <v/>
      </c>
      <c r="U33" s="16" t="str">
        <f>IF(一覧表!M34="","",VLOOKUP(一覧表!M34,競技csv!$A:$O,MATCH("競技コード",競技csv!$1:$1,0),0))</f>
        <v/>
      </c>
      <c r="V33" s="16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16" t="str">
        <f>IF(一覧表!M34="","","0")</f>
        <v/>
      </c>
      <c r="X33" s="16" t="str">
        <f>IF(一覧表!M34="","","2")</f>
        <v/>
      </c>
      <c r="Y33" s="16" t="str">
        <f>IF(一覧表!S34="","",VLOOKUP("共通"&amp;一覧表!C34&amp;"子4X100mR",競技csv!A:O,MATCH("競技コード",競技csv!$1:$1,0),0))</f>
        <v/>
      </c>
      <c r="Z33" s="16" t="str">
        <f>IF(一覧表!T34="","",一覧表!T34&amp;".")&amp;IF(一覧表!U34="","",TEXT(一覧表!U34,"00")&amp;".")&amp;IF(一覧表!V34="","",TEXT(一覧表!V34,"00"))</f>
        <v/>
      </c>
      <c r="AA33" s="16" t="str">
        <f>IF(一覧表!S34="","","0")</f>
        <v/>
      </c>
      <c r="AB33" s="16" t="str">
        <f>IF(一覧表!S34="","","2")</f>
        <v/>
      </c>
    </row>
    <row r="34" spans="1:28" x14ac:dyDescent="0.45">
      <c r="A34" s="16" t="str">
        <f>IF(一覧表!D35="","",IF(一覧表!C35="男",10000+一覧表!D35,20000+一覧表!D35))</f>
        <v/>
      </c>
      <c r="B34" s="16" t="str">
        <f ca="1">IF(一覧表!D35="","",VLOOKUP(VLOOKUP(一覧表!D35,INDIRECT(一覧表!C35&amp;"選手データ貼り付け!A:O"),MATCH("所属",INDIRECT(一覧表!C35&amp;"選手データ貼り付け!1:1"),0),0)&amp;"中",所属csv!$A:$H,MATCH("所属コード",所属csv!$1:$1,0),0))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C34" s="16"/>
      <c r="D34" s="16"/>
      <c r="E34" s="16" t="str">
        <f>IF(一覧表!D35="","",一覧表!D35)</f>
        <v/>
      </c>
      <c r="F34" s="16" t="str">
        <f ca="1">IF(一覧表!E35="","",一覧表!E35)</f>
        <v/>
      </c>
      <c r="G34" s="16" t="str">
        <f ca="1">IF(一覧表!D35="","",VLOOKUP(一覧表!D35,INDIRECT(一覧表!C35&amp;"選手データ貼り付け!A:O"),MATCH("ﾌﾘｶﾞﾅ(姓)",INDIRECT(一覧表!C35&amp;"選手データ貼り付け!1:1"),0),0)&amp;" "&amp;VLOOKUP(一覧表!D35,INDIRECT(一覧表!C35&amp;"選手データ貼り付け!A:O"),MATCH("ﾌﾘｶﾞﾅ(名)",INDIRECT(一覧表!C35&amp;"選手データ貼り付け!1:1"),0),0))</f>
        <v/>
      </c>
      <c r="H34" s="16" t="str">
        <f ca="1">IF(一覧表!E35="","",一覧表!E35)</f>
        <v/>
      </c>
      <c r="I34" s="16" t="str">
        <f ca="1">IF(一覧表!D35="","",VLOOKUP(一覧表!D35,INDIRECT(一覧表!C35&amp;"選手データ貼り付け!A:O"),MATCH("FAMILY NAME",INDIRECT(一覧表!C35&amp;"選手データ貼り付け!1:1"),0),0)&amp;" "&amp;VLOOKUP(一覧表!D35,INDIRECT(一覧表!C35&amp;"選手データ貼り付け!A:O"),MATCH("Firstname",INDIRECT(一覧表!C35&amp;"選手データ貼り付け!1:1"),0),0))</f>
        <v/>
      </c>
      <c r="J34" s="16" t="str">
        <f>IF(一覧表!D35="","","JPN")</f>
        <v/>
      </c>
      <c r="K34" s="16" t="str">
        <f>IF(一覧表!D35="","",IF(一覧表!C35="男",1,2))</f>
        <v/>
      </c>
      <c r="L34" s="16" t="str">
        <f>IF(一覧表!D35="","",一覧表!F35)</f>
        <v/>
      </c>
      <c r="M34" s="16" t="str">
        <f ca="1">IF(一覧表!D35="","",LEFT(VLOOKUP(一覧表!D35,INDIRECT(一覧表!C35&amp;"選手データ貼り付け!A:O"),MATCH("Birthday",INDIRECT(一覧表!C35&amp;"選手データ貼り付け!1:1"),0),0),4))</f>
        <v/>
      </c>
      <c r="N34" s="16" t="str">
        <f>IF(一覧表!D35="","","0")</f>
        <v/>
      </c>
      <c r="O34" s="16" t="str">
        <f>IF(一覧表!D35="","","千葉")</f>
        <v/>
      </c>
      <c r="P34" s="16"/>
      <c r="Q34" s="16" t="str">
        <f>IF(一覧表!G35="","",VLOOKUP(一覧表!G35,競技csv!$A:$O,MATCH("競技コード",競技csv!$1:$1,0),0))</f>
        <v/>
      </c>
      <c r="R34" s="16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16" t="str">
        <f>IF(一覧表!G35="","","0")</f>
        <v/>
      </c>
      <c r="T34" s="16" t="str">
        <f>IF(一覧表!G35="","","2")</f>
        <v/>
      </c>
      <c r="U34" s="16" t="str">
        <f>IF(一覧表!M35="","",VLOOKUP(一覧表!M35,競技csv!$A:$O,MATCH("競技コード",競技csv!$1:$1,0),0))</f>
        <v/>
      </c>
      <c r="V34" s="16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16" t="str">
        <f>IF(一覧表!M35="","","0")</f>
        <v/>
      </c>
      <c r="X34" s="16" t="str">
        <f>IF(一覧表!M35="","","2")</f>
        <v/>
      </c>
      <c r="Y34" s="16" t="str">
        <f>IF(一覧表!S35="","",VLOOKUP("共通"&amp;一覧表!C35&amp;"子4X100mR",競技csv!A:O,MATCH("競技コード",競技csv!$1:$1,0),0))</f>
        <v/>
      </c>
      <c r="Z34" s="16" t="str">
        <f>IF(一覧表!T35="","",一覧表!T35&amp;".")&amp;IF(一覧表!U35="","",TEXT(一覧表!U35,"00")&amp;".")&amp;IF(一覧表!V35="","",TEXT(一覧表!V35,"00"))</f>
        <v/>
      </c>
      <c r="AA34" s="16" t="str">
        <f>IF(一覧表!S35="","","0")</f>
        <v/>
      </c>
      <c r="AB34" s="16" t="str">
        <f>IF(一覧表!S35="","","2")</f>
        <v/>
      </c>
    </row>
    <row r="35" spans="1:28" x14ac:dyDescent="0.45">
      <c r="A35" s="16" t="str">
        <f>IF(一覧表!D36="","",IF(一覧表!C36="男",10000+一覧表!D36,20000+一覧表!D36))</f>
        <v/>
      </c>
      <c r="B35" s="16" t="str">
        <f ca="1">IF(一覧表!D36="","",VLOOKUP(VLOOKUP(一覧表!D36,INDIRECT(一覧表!C36&amp;"選手データ貼り付け!A:O"),MATCH("所属",INDIRECT(一覧表!C36&amp;"選手データ貼り付け!1:1"),0),0)&amp;"中",所属csv!$A:$H,MATCH("所属コード",所属csv!$1:$1,0),0))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C35" s="16"/>
      <c r="D35" s="16"/>
      <c r="E35" s="16" t="str">
        <f>IF(一覧表!D36="","",一覧表!D36)</f>
        <v/>
      </c>
      <c r="F35" s="16" t="str">
        <f ca="1">IF(一覧表!E36="","",一覧表!E36)</f>
        <v/>
      </c>
      <c r="G35" s="16" t="str">
        <f ca="1">IF(一覧表!D36="","",VLOOKUP(一覧表!D36,INDIRECT(一覧表!C36&amp;"選手データ貼り付け!A:O"),MATCH("ﾌﾘｶﾞﾅ(姓)",INDIRECT(一覧表!C36&amp;"選手データ貼り付け!1:1"),0),0)&amp;" "&amp;VLOOKUP(一覧表!D36,INDIRECT(一覧表!C36&amp;"選手データ貼り付け!A:O"),MATCH("ﾌﾘｶﾞﾅ(名)",INDIRECT(一覧表!C36&amp;"選手データ貼り付け!1:1"),0),0))</f>
        <v/>
      </c>
      <c r="H35" s="16" t="str">
        <f ca="1">IF(一覧表!E36="","",一覧表!E36)</f>
        <v/>
      </c>
      <c r="I35" s="16" t="str">
        <f ca="1">IF(一覧表!D36="","",VLOOKUP(一覧表!D36,INDIRECT(一覧表!C36&amp;"選手データ貼り付け!A:O"),MATCH("FAMILY NAME",INDIRECT(一覧表!C36&amp;"選手データ貼り付け!1:1"),0),0)&amp;" "&amp;VLOOKUP(一覧表!D36,INDIRECT(一覧表!C36&amp;"選手データ貼り付け!A:O"),MATCH("Firstname",INDIRECT(一覧表!C36&amp;"選手データ貼り付け!1:1"),0),0))</f>
        <v/>
      </c>
      <c r="J35" s="16" t="str">
        <f>IF(一覧表!D36="","","JPN")</f>
        <v/>
      </c>
      <c r="K35" s="16" t="str">
        <f>IF(一覧表!D36="","",IF(一覧表!C36="男",1,2))</f>
        <v/>
      </c>
      <c r="L35" s="16" t="str">
        <f>IF(一覧表!D36="","",一覧表!F36)</f>
        <v/>
      </c>
      <c r="M35" s="16" t="str">
        <f ca="1">IF(一覧表!D36="","",LEFT(VLOOKUP(一覧表!D36,INDIRECT(一覧表!C36&amp;"選手データ貼り付け!A:O"),MATCH("Birthday",INDIRECT(一覧表!C36&amp;"選手データ貼り付け!1:1"),0),0),4))</f>
        <v/>
      </c>
      <c r="N35" s="16" t="str">
        <f>IF(一覧表!D36="","","0")</f>
        <v/>
      </c>
      <c r="O35" s="16" t="str">
        <f>IF(一覧表!D36="","","千葉")</f>
        <v/>
      </c>
      <c r="P35" s="16"/>
      <c r="Q35" s="16" t="str">
        <f>IF(一覧表!G36="","",VLOOKUP(一覧表!G36,競技csv!$A:$O,MATCH("競技コード",競技csv!$1:$1,0),0))</f>
        <v/>
      </c>
      <c r="R35" s="16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16" t="str">
        <f>IF(一覧表!G36="","","0")</f>
        <v/>
      </c>
      <c r="T35" s="16" t="str">
        <f>IF(一覧表!G36="","","2")</f>
        <v/>
      </c>
      <c r="U35" s="16" t="str">
        <f>IF(一覧表!M36="","",VLOOKUP(一覧表!M36,競技csv!$A:$O,MATCH("競技コード",競技csv!$1:$1,0),0))</f>
        <v/>
      </c>
      <c r="V35" s="16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16" t="str">
        <f>IF(一覧表!M36="","","0")</f>
        <v/>
      </c>
      <c r="X35" s="16" t="str">
        <f>IF(一覧表!M36="","","2")</f>
        <v/>
      </c>
      <c r="Y35" s="16" t="str">
        <f>IF(一覧表!S36="","",VLOOKUP("共通"&amp;一覧表!C36&amp;"子4X100mR",競技csv!A:O,MATCH("競技コード",競技csv!$1:$1,0),0))</f>
        <v/>
      </c>
      <c r="Z35" s="16" t="str">
        <f>IF(一覧表!T36="","",一覧表!T36&amp;".")&amp;IF(一覧表!U36="","",TEXT(一覧表!U36,"00")&amp;".")&amp;IF(一覧表!V36="","",TEXT(一覧表!V36,"00"))</f>
        <v/>
      </c>
      <c r="AA35" s="16" t="str">
        <f>IF(一覧表!S36="","","0")</f>
        <v/>
      </c>
      <c r="AB35" s="16" t="str">
        <f>IF(一覧表!S36="","","2")</f>
        <v/>
      </c>
    </row>
    <row r="36" spans="1:28" x14ac:dyDescent="0.45">
      <c r="A36" s="16" t="str">
        <f>IF(一覧表!D37="","",IF(一覧表!C37="男",10000+一覧表!D37,20000+一覧表!D37))</f>
        <v/>
      </c>
      <c r="B36" s="16" t="str">
        <f ca="1">IF(一覧表!D37="","",VLOOKUP(VLOOKUP(一覧表!D37,INDIRECT(一覧表!C37&amp;"選手データ貼り付け!A:O"),MATCH("所属",INDIRECT(一覧表!C37&amp;"選手データ貼り付け!1:1"),0),0)&amp;"中",所属csv!$A:$H,MATCH("所属コード",所属csv!$1:$1,0),0))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C36" s="16"/>
      <c r="D36" s="16"/>
      <c r="E36" s="16" t="str">
        <f>IF(一覧表!D37="","",一覧表!D37)</f>
        <v/>
      </c>
      <c r="F36" s="16" t="str">
        <f ca="1">IF(一覧表!E37="","",一覧表!E37)</f>
        <v/>
      </c>
      <c r="G36" s="16" t="str">
        <f ca="1">IF(一覧表!D37="","",VLOOKUP(一覧表!D37,INDIRECT(一覧表!C37&amp;"選手データ貼り付け!A:O"),MATCH("ﾌﾘｶﾞﾅ(姓)",INDIRECT(一覧表!C37&amp;"選手データ貼り付け!1:1"),0),0)&amp;" "&amp;VLOOKUP(一覧表!D37,INDIRECT(一覧表!C37&amp;"選手データ貼り付け!A:O"),MATCH("ﾌﾘｶﾞﾅ(名)",INDIRECT(一覧表!C37&amp;"選手データ貼り付け!1:1"),0),0))</f>
        <v/>
      </c>
      <c r="H36" s="16" t="str">
        <f ca="1">IF(一覧表!E37="","",一覧表!E37)</f>
        <v/>
      </c>
      <c r="I36" s="16" t="str">
        <f ca="1">IF(一覧表!D37="","",VLOOKUP(一覧表!D37,INDIRECT(一覧表!C37&amp;"選手データ貼り付け!A:O"),MATCH("FAMILY NAME",INDIRECT(一覧表!C37&amp;"選手データ貼り付け!1:1"),0),0)&amp;" "&amp;VLOOKUP(一覧表!D37,INDIRECT(一覧表!C37&amp;"選手データ貼り付け!A:O"),MATCH("Firstname",INDIRECT(一覧表!C37&amp;"選手データ貼り付け!1:1"),0),0))</f>
        <v/>
      </c>
      <c r="J36" s="16" t="str">
        <f>IF(一覧表!D37="","","JPN")</f>
        <v/>
      </c>
      <c r="K36" s="16" t="str">
        <f>IF(一覧表!D37="","",IF(一覧表!C37="男",1,2))</f>
        <v/>
      </c>
      <c r="L36" s="16" t="str">
        <f>IF(一覧表!D37="","",一覧表!F37)</f>
        <v/>
      </c>
      <c r="M36" s="16" t="str">
        <f ca="1">IF(一覧表!D37="","",LEFT(VLOOKUP(一覧表!D37,INDIRECT(一覧表!C37&amp;"選手データ貼り付け!A:O"),MATCH("Birthday",INDIRECT(一覧表!C37&amp;"選手データ貼り付け!1:1"),0),0),4))</f>
        <v/>
      </c>
      <c r="N36" s="16" t="str">
        <f>IF(一覧表!D37="","","0")</f>
        <v/>
      </c>
      <c r="O36" s="16" t="str">
        <f>IF(一覧表!D37="","","千葉")</f>
        <v/>
      </c>
      <c r="P36" s="16"/>
      <c r="Q36" s="16" t="str">
        <f>IF(一覧表!G37="","",VLOOKUP(一覧表!G37,競技csv!$A:$O,MATCH("競技コード",競技csv!$1:$1,0),0))</f>
        <v/>
      </c>
      <c r="R36" s="16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16" t="str">
        <f>IF(一覧表!G37="","","0")</f>
        <v/>
      </c>
      <c r="T36" s="16" t="str">
        <f>IF(一覧表!G37="","","2")</f>
        <v/>
      </c>
      <c r="U36" s="16" t="str">
        <f>IF(一覧表!M37="","",VLOOKUP(一覧表!M37,競技csv!$A:$O,MATCH("競技コード",競技csv!$1:$1,0),0))</f>
        <v/>
      </c>
      <c r="V36" s="16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16" t="str">
        <f>IF(一覧表!M37="","","0")</f>
        <v/>
      </c>
      <c r="X36" s="16" t="str">
        <f>IF(一覧表!M37="","","2")</f>
        <v/>
      </c>
      <c r="Y36" s="16" t="str">
        <f>IF(一覧表!S37="","",VLOOKUP("共通"&amp;一覧表!C37&amp;"子4X100mR",競技csv!A:O,MATCH("競技コード",競技csv!$1:$1,0),0))</f>
        <v/>
      </c>
      <c r="Z36" s="16" t="str">
        <f>IF(一覧表!T37="","",一覧表!T37&amp;".")&amp;IF(一覧表!U37="","",TEXT(一覧表!U37,"00")&amp;".")&amp;IF(一覧表!V37="","",TEXT(一覧表!V37,"00"))</f>
        <v/>
      </c>
      <c r="AA36" s="16" t="str">
        <f>IF(一覧表!S37="","","0")</f>
        <v/>
      </c>
      <c r="AB36" s="16" t="str">
        <f>IF(一覧表!S37="","","2")</f>
        <v/>
      </c>
    </row>
    <row r="37" spans="1:28" x14ac:dyDescent="0.45">
      <c r="A37" s="16" t="str">
        <f>IF(一覧表!D38="","",IF(一覧表!C38="男",10000+一覧表!D38,20000+一覧表!D38))</f>
        <v/>
      </c>
      <c r="B37" s="16" t="str">
        <f ca="1">IF(一覧表!D38="","",VLOOKUP(VLOOKUP(一覧表!D38,INDIRECT(一覧表!C38&amp;"選手データ貼り付け!A:O"),MATCH("所属",INDIRECT(一覧表!C38&amp;"選手データ貼り付け!1:1"),0),0)&amp;"中",所属csv!$A:$H,MATCH("所属コード",所属csv!$1:$1,0),0))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C37" s="16"/>
      <c r="D37" s="16"/>
      <c r="E37" s="16" t="str">
        <f>IF(一覧表!D38="","",一覧表!D38)</f>
        <v/>
      </c>
      <c r="F37" s="16" t="str">
        <f ca="1">IF(一覧表!E38="","",一覧表!E38)</f>
        <v/>
      </c>
      <c r="G37" s="16" t="str">
        <f ca="1">IF(一覧表!D38="","",VLOOKUP(一覧表!D38,INDIRECT(一覧表!C38&amp;"選手データ貼り付け!A:O"),MATCH("ﾌﾘｶﾞﾅ(姓)",INDIRECT(一覧表!C38&amp;"選手データ貼り付け!1:1"),0),0)&amp;" "&amp;VLOOKUP(一覧表!D38,INDIRECT(一覧表!C38&amp;"選手データ貼り付け!A:O"),MATCH("ﾌﾘｶﾞﾅ(名)",INDIRECT(一覧表!C38&amp;"選手データ貼り付け!1:1"),0),0))</f>
        <v/>
      </c>
      <c r="H37" s="16" t="str">
        <f ca="1">IF(一覧表!E38="","",一覧表!E38)</f>
        <v/>
      </c>
      <c r="I37" s="16" t="str">
        <f ca="1">IF(一覧表!D38="","",VLOOKUP(一覧表!D38,INDIRECT(一覧表!C38&amp;"選手データ貼り付け!A:O"),MATCH("FAMILY NAME",INDIRECT(一覧表!C38&amp;"選手データ貼り付け!1:1"),0),0)&amp;" "&amp;VLOOKUP(一覧表!D38,INDIRECT(一覧表!C38&amp;"選手データ貼り付け!A:O"),MATCH("Firstname",INDIRECT(一覧表!C38&amp;"選手データ貼り付け!1:1"),0),0))</f>
        <v/>
      </c>
      <c r="J37" s="16" t="str">
        <f>IF(一覧表!D38="","","JPN")</f>
        <v/>
      </c>
      <c r="K37" s="16" t="str">
        <f>IF(一覧表!D38="","",IF(一覧表!C38="男",1,2))</f>
        <v/>
      </c>
      <c r="L37" s="16" t="str">
        <f>IF(一覧表!D38="","",一覧表!F38)</f>
        <v/>
      </c>
      <c r="M37" s="16" t="str">
        <f ca="1">IF(一覧表!D38="","",LEFT(VLOOKUP(一覧表!D38,INDIRECT(一覧表!C38&amp;"選手データ貼り付け!A:O"),MATCH("Birthday",INDIRECT(一覧表!C38&amp;"選手データ貼り付け!1:1"),0),0),4))</f>
        <v/>
      </c>
      <c r="N37" s="16" t="str">
        <f>IF(一覧表!D38="","","0")</f>
        <v/>
      </c>
      <c r="O37" s="16" t="str">
        <f>IF(一覧表!D38="","","千葉")</f>
        <v/>
      </c>
      <c r="P37" s="16"/>
      <c r="Q37" s="16" t="str">
        <f>IF(一覧表!G38="","",VLOOKUP(一覧表!G38,競技csv!$A:$O,MATCH("競技コード",競技csv!$1:$1,0),0))</f>
        <v/>
      </c>
      <c r="R37" s="16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16" t="str">
        <f>IF(一覧表!G38="","","0")</f>
        <v/>
      </c>
      <c r="T37" s="16" t="str">
        <f>IF(一覧表!G38="","","2")</f>
        <v/>
      </c>
      <c r="U37" s="16" t="str">
        <f>IF(一覧表!M38="","",VLOOKUP(一覧表!M38,競技csv!$A:$O,MATCH("競技コード",競技csv!$1:$1,0),0))</f>
        <v/>
      </c>
      <c r="V37" s="16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16" t="str">
        <f>IF(一覧表!M38="","","0")</f>
        <v/>
      </c>
      <c r="X37" s="16" t="str">
        <f>IF(一覧表!M38="","","2")</f>
        <v/>
      </c>
      <c r="Y37" s="16" t="str">
        <f>IF(一覧表!S38="","",VLOOKUP("共通"&amp;一覧表!C38&amp;"子4X100mR",競技csv!A:O,MATCH("競技コード",競技csv!$1:$1,0),0))</f>
        <v/>
      </c>
      <c r="Z37" s="16" t="str">
        <f>IF(一覧表!T38="","",一覧表!T38&amp;".")&amp;IF(一覧表!U38="","",TEXT(一覧表!U38,"00")&amp;".")&amp;IF(一覧表!V38="","",TEXT(一覧表!V38,"00"))</f>
        <v/>
      </c>
      <c r="AA37" s="16" t="str">
        <f>IF(一覧表!S38="","","0")</f>
        <v/>
      </c>
      <c r="AB37" s="16" t="str">
        <f>IF(一覧表!S38="","","2")</f>
        <v/>
      </c>
    </row>
    <row r="38" spans="1:28" x14ac:dyDescent="0.45">
      <c r="A38" s="16" t="str">
        <f>IF(一覧表!D39="","",IF(一覧表!C39="男",10000+一覧表!D39,20000+一覧表!D39))</f>
        <v/>
      </c>
      <c r="B38" s="16" t="str">
        <f ca="1">IF(一覧表!D39="","",VLOOKUP(VLOOKUP(一覧表!D39,INDIRECT(一覧表!C39&amp;"選手データ貼り付け!A:O"),MATCH("所属",INDIRECT(一覧表!C39&amp;"選手データ貼り付け!1:1"),0),0)&amp;"中",所属csv!$A:$H,MATCH("所属コード",所属csv!$1:$1,0),0))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C38" s="16"/>
      <c r="D38" s="16"/>
      <c r="E38" s="16" t="str">
        <f>IF(一覧表!D39="","",一覧表!D39)</f>
        <v/>
      </c>
      <c r="F38" s="16" t="str">
        <f ca="1">IF(一覧表!E39="","",一覧表!E39)</f>
        <v/>
      </c>
      <c r="G38" s="16" t="str">
        <f ca="1">IF(一覧表!D39="","",VLOOKUP(一覧表!D39,INDIRECT(一覧表!C39&amp;"選手データ貼り付け!A:O"),MATCH("ﾌﾘｶﾞﾅ(姓)",INDIRECT(一覧表!C39&amp;"選手データ貼り付け!1:1"),0),0)&amp;" "&amp;VLOOKUP(一覧表!D39,INDIRECT(一覧表!C39&amp;"選手データ貼り付け!A:O"),MATCH("ﾌﾘｶﾞﾅ(名)",INDIRECT(一覧表!C39&amp;"選手データ貼り付け!1:1"),0),0))</f>
        <v/>
      </c>
      <c r="H38" s="16" t="str">
        <f ca="1">IF(一覧表!E39="","",一覧表!E39)</f>
        <v/>
      </c>
      <c r="I38" s="16" t="str">
        <f ca="1">IF(一覧表!D39="","",VLOOKUP(一覧表!D39,INDIRECT(一覧表!C39&amp;"選手データ貼り付け!A:O"),MATCH("FAMILY NAME",INDIRECT(一覧表!C39&amp;"選手データ貼り付け!1:1"),0),0)&amp;" "&amp;VLOOKUP(一覧表!D39,INDIRECT(一覧表!C39&amp;"選手データ貼り付け!A:O"),MATCH("Firstname",INDIRECT(一覧表!C39&amp;"選手データ貼り付け!1:1"),0),0))</f>
        <v/>
      </c>
      <c r="J38" s="16" t="str">
        <f>IF(一覧表!D39="","","JPN")</f>
        <v/>
      </c>
      <c r="K38" s="16" t="str">
        <f>IF(一覧表!D39="","",IF(一覧表!C39="男",1,2))</f>
        <v/>
      </c>
      <c r="L38" s="16" t="str">
        <f>IF(一覧表!D39="","",一覧表!F39)</f>
        <v/>
      </c>
      <c r="M38" s="16" t="str">
        <f ca="1">IF(一覧表!D39="","",LEFT(VLOOKUP(一覧表!D39,INDIRECT(一覧表!C39&amp;"選手データ貼り付け!A:O"),MATCH("Birthday",INDIRECT(一覧表!C39&amp;"選手データ貼り付け!1:1"),0),0),4))</f>
        <v/>
      </c>
      <c r="N38" s="16" t="str">
        <f>IF(一覧表!D39="","","0")</f>
        <v/>
      </c>
      <c r="O38" s="16" t="str">
        <f>IF(一覧表!D39="","","千葉")</f>
        <v/>
      </c>
      <c r="P38" s="16"/>
      <c r="Q38" s="16" t="str">
        <f>IF(一覧表!G39="","",VLOOKUP(一覧表!G39,競技csv!$A:$O,MATCH("競技コード",競技csv!$1:$1,0),0))</f>
        <v/>
      </c>
      <c r="R38" s="16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16" t="str">
        <f>IF(一覧表!G39="","","0")</f>
        <v/>
      </c>
      <c r="T38" s="16" t="str">
        <f>IF(一覧表!G39="","","2")</f>
        <v/>
      </c>
      <c r="U38" s="16" t="str">
        <f>IF(一覧表!M39="","",VLOOKUP(一覧表!M39,競技csv!$A:$O,MATCH("競技コード",競技csv!$1:$1,0),0))</f>
        <v/>
      </c>
      <c r="V38" s="16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16" t="str">
        <f>IF(一覧表!M39="","","0")</f>
        <v/>
      </c>
      <c r="X38" s="16" t="str">
        <f>IF(一覧表!M39="","","2")</f>
        <v/>
      </c>
      <c r="Y38" s="16" t="str">
        <f>IF(一覧表!S39="","",VLOOKUP("共通"&amp;一覧表!C39&amp;"子4X100mR",競技csv!A:O,MATCH("競技コード",競技csv!$1:$1,0),0))</f>
        <v/>
      </c>
      <c r="Z38" s="16" t="str">
        <f>IF(一覧表!T39="","",一覧表!T39&amp;".")&amp;IF(一覧表!U39="","",TEXT(一覧表!U39,"00")&amp;".")&amp;IF(一覧表!V39="","",TEXT(一覧表!V39,"00"))</f>
        <v/>
      </c>
      <c r="AA38" s="16" t="str">
        <f>IF(一覧表!S39="","","0")</f>
        <v/>
      </c>
      <c r="AB38" s="16" t="str">
        <f>IF(一覧表!S39="","","2")</f>
        <v/>
      </c>
    </row>
    <row r="39" spans="1:28" x14ac:dyDescent="0.45">
      <c r="A39" s="16" t="str">
        <f>IF(一覧表!D40="","",IF(一覧表!C40="男",10000+一覧表!D40,20000+一覧表!D40))</f>
        <v/>
      </c>
      <c r="B39" s="16" t="str">
        <f ca="1">IF(一覧表!D40="","",VLOOKUP(VLOOKUP(一覧表!D40,INDIRECT(一覧表!C40&amp;"選手データ貼り付け!A:O"),MATCH("所属",INDIRECT(一覧表!C40&amp;"選手データ貼り付け!1:1"),0),0)&amp;"中",所属csv!$A:$H,MATCH("所属コード",所属csv!$1:$1,0),0))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C39" s="16"/>
      <c r="D39" s="16"/>
      <c r="E39" s="16" t="str">
        <f>IF(一覧表!D40="","",一覧表!D40)</f>
        <v/>
      </c>
      <c r="F39" s="16" t="str">
        <f ca="1">IF(一覧表!E40="","",一覧表!E40)</f>
        <v/>
      </c>
      <c r="G39" s="16" t="str">
        <f ca="1">IF(一覧表!D40="","",VLOOKUP(一覧表!D40,INDIRECT(一覧表!C40&amp;"選手データ貼り付け!A:O"),MATCH("ﾌﾘｶﾞﾅ(姓)",INDIRECT(一覧表!C40&amp;"選手データ貼り付け!1:1"),0),0)&amp;" "&amp;VLOOKUP(一覧表!D40,INDIRECT(一覧表!C40&amp;"選手データ貼り付け!A:O"),MATCH("ﾌﾘｶﾞﾅ(名)",INDIRECT(一覧表!C40&amp;"選手データ貼り付け!1:1"),0),0))</f>
        <v/>
      </c>
      <c r="H39" s="16" t="str">
        <f ca="1">IF(一覧表!E40="","",一覧表!E40)</f>
        <v/>
      </c>
      <c r="I39" s="16" t="str">
        <f ca="1">IF(一覧表!D40="","",VLOOKUP(一覧表!D40,INDIRECT(一覧表!C40&amp;"選手データ貼り付け!A:O"),MATCH("FAMILY NAME",INDIRECT(一覧表!C40&amp;"選手データ貼り付け!1:1"),0),0)&amp;" "&amp;VLOOKUP(一覧表!D40,INDIRECT(一覧表!C40&amp;"選手データ貼り付け!A:O"),MATCH("Firstname",INDIRECT(一覧表!C40&amp;"選手データ貼り付け!1:1"),0),0))</f>
        <v/>
      </c>
      <c r="J39" s="16" t="str">
        <f>IF(一覧表!D40="","","JPN")</f>
        <v/>
      </c>
      <c r="K39" s="16" t="str">
        <f>IF(一覧表!D40="","",IF(一覧表!C40="男",1,2))</f>
        <v/>
      </c>
      <c r="L39" s="16" t="str">
        <f>IF(一覧表!D40="","",一覧表!F40)</f>
        <v/>
      </c>
      <c r="M39" s="16" t="str">
        <f ca="1">IF(一覧表!D40="","",LEFT(VLOOKUP(一覧表!D40,INDIRECT(一覧表!C40&amp;"選手データ貼り付け!A:O"),MATCH("Birthday",INDIRECT(一覧表!C40&amp;"選手データ貼り付け!1:1"),0),0),4))</f>
        <v/>
      </c>
      <c r="N39" s="16" t="str">
        <f>IF(一覧表!D40="","","0")</f>
        <v/>
      </c>
      <c r="O39" s="16" t="str">
        <f>IF(一覧表!D40="","","千葉")</f>
        <v/>
      </c>
      <c r="P39" s="16"/>
      <c r="Q39" s="16" t="str">
        <f>IF(一覧表!G40="","",VLOOKUP(一覧表!G40,競技csv!$A:$O,MATCH("競技コード",競技csv!$1:$1,0),0))</f>
        <v/>
      </c>
      <c r="R39" s="16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16" t="str">
        <f>IF(一覧表!G40="","","0")</f>
        <v/>
      </c>
      <c r="T39" s="16" t="str">
        <f>IF(一覧表!G40="","","2")</f>
        <v/>
      </c>
      <c r="U39" s="16" t="str">
        <f>IF(一覧表!M40="","",VLOOKUP(一覧表!M40,競技csv!$A:$O,MATCH("競技コード",競技csv!$1:$1,0),0))</f>
        <v/>
      </c>
      <c r="V39" s="16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16" t="str">
        <f>IF(一覧表!M40="","","0")</f>
        <v/>
      </c>
      <c r="X39" s="16" t="str">
        <f>IF(一覧表!M40="","","2")</f>
        <v/>
      </c>
      <c r="Y39" s="16" t="str">
        <f>IF(一覧表!S40="","",VLOOKUP("共通"&amp;一覧表!C40&amp;"子4X100mR",競技csv!A:O,MATCH("競技コード",競技csv!$1:$1,0),0))</f>
        <v/>
      </c>
      <c r="Z39" s="16" t="str">
        <f>IF(一覧表!T40="","",一覧表!T40&amp;".")&amp;IF(一覧表!U40="","",TEXT(一覧表!U40,"00")&amp;".")&amp;IF(一覧表!V40="","",TEXT(一覧表!V40,"00"))</f>
        <v/>
      </c>
      <c r="AA39" s="16" t="str">
        <f>IF(一覧表!S40="","","0")</f>
        <v/>
      </c>
      <c r="AB39" s="16" t="str">
        <f>IF(一覧表!S40="","","2")</f>
        <v/>
      </c>
    </row>
    <row r="40" spans="1:28" x14ac:dyDescent="0.45">
      <c r="A40" s="16" t="str">
        <f>IF(一覧表!D41="","",IF(一覧表!C41="男",10000+一覧表!D41,20000+一覧表!D41))</f>
        <v/>
      </c>
      <c r="B40" s="16" t="str">
        <f ca="1">IF(一覧表!D41="","",VLOOKUP(VLOOKUP(一覧表!D41,INDIRECT(一覧表!C41&amp;"選手データ貼り付け!A:O"),MATCH("所属",INDIRECT(一覧表!C41&amp;"選手データ貼り付け!1:1"),0),0)&amp;"中",所属csv!$A:$H,MATCH("所属コード",所属csv!$1:$1,0),0))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C40" s="16"/>
      <c r="D40" s="16"/>
      <c r="E40" s="16" t="str">
        <f>IF(一覧表!D41="","",一覧表!D41)</f>
        <v/>
      </c>
      <c r="F40" s="16" t="str">
        <f ca="1">IF(一覧表!E41="","",一覧表!E41)</f>
        <v/>
      </c>
      <c r="G40" s="16" t="str">
        <f ca="1">IF(一覧表!D41="","",VLOOKUP(一覧表!D41,INDIRECT(一覧表!C41&amp;"選手データ貼り付け!A:O"),MATCH("ﾌﾘｶﾞﾅ(姓)",INDIRECT(一覧表!C41&amp;"選手データ貼り付け!1:1"),0),0)&amp;" "&amp;VLOOKUP(一覧表!D41,INDIRECT(一覧表!C41&amp;"選手データ貼り付け!A:O"),MATCH("ﾌﾘｶﾞﾅ(名)",INDIRECT(一覧表!C41&amp;"選手データ貼り付け!1:1"),0),0))</f>
        <v/>
      </c>
      <c r="H40" s="16" t="str">
        <f ca="1">IF(一覧表!E41="","",一覧表!E41)</f>
        <v/>
      </c>
      <c r="I40" s="16" t="str">
        <f ca="1">IF(一覧表!D41="","",VLOOKUP(一覧表!D41,INDIRECT(一覧表!C41&amp;"選手データ貼り付け!A:O"),MATCH("FAMILY NAME",INDIRECT(一覧表!C41&amp;"選手データ貼り付け!1:1"),0),0)&amp;" "&amp;VLOOKUP(一覧表!D41,INDIRECT(一覧表!C41&amp;"選手データ貼り付け!A:O"),MATCH("Firstname",INDIRECT(一覧表!C41&amp;"選手データ貼り付け!1:1"),0),0))</f>
        <v/>
      </c>
      <c r="J40" s="16" t="str">
        <f>IF(一覧表!D41="","","JPN")</f>
        <v/>
      </c>
      <c r="K40" s="16" t="str">
        <f>IF(一覧表!D41="","",IF(一覧表!C41="男",1,2))</f>
        <v/>
      </c>
      <c r="L40" s="16" t="str">
        <f>IF(一覧表!D41="","",一覧表!F41)</f>
        <v/>
      </c>
      <c r="M40" s="16" t="str">
        <f ca="1">IF(一覧表!D41="","",LEFT(VLOOKUP(一覧表!D41,INDIRECT(一覧表!C41&amp;"選手データ貼り付け!A:O"),MATCH("Birthday",INDIRECT(一覧表!C41&amp;"選手データ貼り付け!1:1"),0),0),4))</f>
        <v/>
      </c>
      <c r="N40" s="16" t="str">
        <f>IF(一覧表!D41="","","0")</f>
        <v/>
      </c>
      <c r="O40" s="16" t="str">
        <f>IF(一覧表!D41="","","千葉")</f>
        <v/>
      </c>
      <c r="P40" s="16"/>
      <c r="Q40" s="16" t="str">
        <f>IF(一覧表!G41="","",VLOOKUP(一覧表!G41,競技csv!$A:$O,MATCH("競技コード",競技csv!$1:$1,0),0))</f>
        <v/>
      </c>
      <c r="R40" s="16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16" t="str">
        <f>IF(一覧表!G41="","","0")</f>
        <v/>
      </c>
      <c r="T40" s="16" t="str">
        <f>IF(一覧表!G41="","","2")</f>
        <v/>
      </c>
      <c r="U40" s="16" t="str">
        <f>IF(一覧表!M41="","",VLOOKUP(一覧表!M41,競技csv!$A:$O,MATCH("競技コード",競技csv!$1:$1,0),0))</f>
        <v/>
      </c>
      <c r="V40" s="16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16" t="str">
        <f>IF(一覧表!M41="","","0")</f>
        <v/>
      </c>
      <c r="X40" s="16" t="str">
        <f>IF(一覧表!M41="","","2")</f>
        <v/>
      </c>
      <c r="Y40" s="16" t="str">
        <f>IF(一覧表!S41="","",VLOOKUP("共通"&amp;一覧表!C41&amp;"子4X100mR",競技csv!A:O,MATCH("競技コード",競技csv!$1:$1,0),0))</f>
        <v/>
      </c>
      <c r="Z40" s="16" t="str">
        <f>IF(一覧表!T41="","",一覧表!T41&amp;".")&amp;IF(一覧表!U41="","",TEXT(一覧表!U41,"00")&amp;".")&amp;IF(一覧表!V41="","",TEXT(一覧表!V41,"00"))</f>
        <v/>
      </c>
      <c r="AA40" s="16" t="str">
        <f>IF(一覧表!S41="","","0")</f>
        <v/>
      </c>
      <c r="AB40" s="16" t="str">
        <f>IF(一覧表!S41="","","2")</f>
        <v/>
      </c>
    </row>
    <row r="41" spans="1:28" x14ac:dyDescent="0.45">
      <c r="A41" s="16" t="str">
        <f>IF(一覧表!D42="","",IF(一覧表!C42="男",10000+一覧表!D42,20000+一覧表!D42))</f>
        <v/>
      </c>
      <c r="B41" s="16" t="str">
        <f ca="1">IF(一覧表!D42="","",VLOOKUP(VLOOKUP(一覧表!D42,INDIRECT(一覧表!C42&amp;"選手データ貼り付け!A:O"),MATCH("所属",INDIRECT(一覧表!C42&amp;"選手データ貼り付け!1:1"),0),0)&amp;"中",所属csv!$A:$H,MATCH("所属コード",所属csv!$1:$1,0),0))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C41" s="16"/>
      <c r="D41" s="16"/>
      <c r="E41" s="16" t="str">
        <f>IF(一覧表!D42="","",一覧表!D42)</f>
        <v/>
      </c>
      <c r="F41" s="16" t="str">
        <f ca="1">IF(一覧表!E42="","",一覧表!E42)</f>
        <v/>
      </c>
      <c r="G41" s="16" t="str">
        <f ca="1">IF(一覧表!D42="","",VLOOKUP(一覧表!D42,INDIRECT(一覧表!C42&amp;"選手データ貼り付け!A:O"),MATCH("ﾌﾘｶﾞﾅ(姓)",INDIRECT(一覧表!C42&amp;"選手データ貼り付け!1:1"),0),0)&amp;" "&amp;VLOOKUP(一覧表!D42,INDIRECT(一覧表!C42&amp;"選手データ貼り付け!A:O"),MATCH("ﾌﾘｶﾞﾅ(名)",INDIRECT(一覧表!C42&amp;"選手データ貼り付け!1:1"),0),0))</f>
        <v/>
      </c>
      <c r="H41" s="16" t="str">
        <f ca="1">IF(一覧表!E42="","",一覧表!E42)</f>
        <v/>
      </c>
      <c r="I41" s="16" t="str">
        <f ca="1">IF(一覧表!D42="","",VLOOKUP(一覧表!D42,INDIRECT(一覧表!C42&amp;"選手データ貼り付け!A:O"),MATCH("FAMILY NAME",INDIRECT(一覧表!C42&amp;"選手データ貼り付け!1:1"),0),0)&amp;" "&amp;VLOOKUP(一覧表!D42,INDIRECT(一覧表!C42&amp;"選手データ貼り付け!A:O"),MATCH("Firstname",INDIRECT(一覧表!C42&amp;"選手データ貼り付け!1:1"),0),0))</f>
        <v/>
      </c>
      <c r="J41" s="16" t="str">
        <f>IF(一覧表!D42="","","JPN")</f>
        <v/>
      </c>
      <c r="K41" s="16" t="str">
        <f>IF(一覧表!D42="","",IF(一覧表!C42="男",1,2))</f>
        <v/>
      </c>
      <c r="L41" s="16" t="str">
        <f>IF(一覧表!D42="","",一覧表!F42)</f>
        <v/>
      </c>
      <c r="M41" s="16" t="str">
        <f ca="1">IF(一覧表!D42="","",LEFT(VLOOKUP(一覧表!D42,INDIRECT(一覧表!C42&amp;"選手データ貼り付け!A:O"),MATCH("Birthday",INDIRECT(一覧表!C42&amp;"選手データ貼り付け!1:1"),0),0),4))</f>
        <v/>
      </c>
      <c r="N41" s="16" t="str">
        <f>IF(一覧表!D42="","","0")</f>
        <v/>
      </c>
      <c r="O41" s="16" t="str">
        <f>IF(一覧表!D42="","","千葉")</f>
        <v/>
      </c>
      <c r="P41" s="16"/>
      <c r="Q41" s="16" t="str">
        <f>IF(一覧表!G42="","",VLOOKUP(一覧表!G42,競技csv!$A:$O,MATCH("競技コード",競技csv!$1:$1,0),0))</f>
        <v/>
      </c>
      <c r="R41" s="16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16" t="str">
        <f>IF(一覧表!G42="","","0")</f>
        <v/>
      </c>
      <c r="T41" s="16" t="str">
        <f>IF(一覧表!G42="","","2")</f>
        <v/>
      </c>
      <c r="U41" s="16" t="str">
        <f>IF(一覧表!M42="","",VLOOKUP(一覧表!M42,競技csv!$A:$O,MATCH("競技コード",競技csv!$1:$1,0),0))</f>
        <v/>
      </c>
      <c r="V41" s="16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16" t="str">
        <f>IF(一覧表!M42="","","0")</f>
        <v/>
      </c>
      <c r="X41" s="16" t="str">
        <f>IF(一覧表!M42="","","2")</f>
        <v/>
      </c>
      <c r="Y41" s="16" t="str">
        <f>IF(一覧表!S42="","",VLOOKUP("共通"&amp;一覧表!C42&amp;"子4X100mR",競技csv!A:O,MATCH("競技コード",競技csv!$1:$1,0),0))</f>
        <v/>
      </c>
      <c r="Z41" s="16" t="str">
        <f>IF(一覧表!T42="","",一覧表!T42&amp;".")&amp;IF(一覧表!U42="","",TEXT(一覧表!U42,"00")&amp;".")&amp;IF(一覧表!V42="","",TEXT(一覧表!V42,"00"))</f>
        <v/>
      </c>
      <c r="AA41" s="16" t="str">
        <f>IF(一覧表!S42="","","0")</f>
        <v/>
      </c>
      <c r="AB41" s="16" t="str">
        <f>IF(一覧表!S42="","","2")</f>
        <v/>
      </c>
    </row>
    <row r="42" spans="1:28" x14ac:dyDescent="0.45">
      <c r="A42" s="16" t="str">
        <f>IF(一覧表!D43="","",IF(一覧表!C43="男",10000+一覧表!D43,20000+一覧表!D43))</f>
        <v/>
      </c>
      <c r="B42" s="16" t="str">
        <f ca="1">IF(一覧表!D43="","",VLOOKUP(VLOOKUP(一覧表!D43,INDIRECT(一覧表!C43&amp;"選手データ貼り付け!A:O"),MATCH("所属",INDIRECT(一覧表!C43&amp;"選手データ貼り付け!1:1"),0),0)&amp;"中",所属csv!$A:$H,MATCH("所属コード",所属csv!$1:$1,0),0))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C42" s="16"/>
      <c r="D42" s="16"/>
      <c r="E42" s="16" t="str">
        <f>IF(一覧表!D43="","",一覧表!D43)</f>
        <v/>
      </c>
      <c r="F42" s="16" t="str">
        <f ca="1">IF(一覧表!E43="","",一覧表!E43)</f>
        <v/>
      </c>
      <c r="G42" s="16" t="str">
        <f ca="1">IF(一覧表!D43="","",VLOOKUP(一覧表!D43,INDIRECT(一覧表!C43&amp;"選手データ貼り付け!A:O"),MATCH("ﾌﾘｶﾞﾅ(姓)",INDIRECT(一覧表!C43&amp;"選手データ貼り付け!1:1"),0),0)&amp;" "&amp;VLOOKUP(一覧表!D43,INDIRECT(一覧表!C43&amp;"選手データ貼り付け!A:O"),MATCH("ﾌﾘｶﾞﾅ(名)",INDIRECT(一覧表!C43&amp;"選手データ貼り付け!1:1"),0),0))</f>
        <v/>
      </c>
      <c r="H42" s="16" t="str">
        <f ca="1">IF(一覧表!E43="","",一覧表!E43)</f>
        <v/>
      </c>
      <c r="I42" s="16" t="str">
        <f ca="1">IF(一覧表!D43="","",VLOOKUP(一覧表!D43,INDIRECT(一覧表!C43&amp;"選手データ貼り付け!A:O"),MATCH("FAMILY NAME",INDIRECT(一覧表!C43&amp;"選手データ貼り付け!1:1"),0),0)&amp;" "&amp;VLOOKUP(一覧表!D43,INDIRECT(一覧表!C43&amp;"選手データ貼り付け!A:O"),MATCH("Firstname",INDIRECT(一覧表!C43&amp;"選手データ貼り付け!1:1"),0),0))</f>
        <v/>
      </c>
      <c r="J42" s="16" t="str">
        <f>IF(一覧表!D43="","","JPN")</f>
        <v/>
      </c>
      <c r="K42" s="16" t="str">
        <f>IF(一覧表!D43="","",IF(一覧表!C43="男",1,2))</f>
        <v/>
      </c>
      <c r="L42" s="16" t="str">
        <f>IF(一覧表!D43="","",一覧表!F43)</f>
        <v/>
      </c>
      <c r="M42" s="16" t="str">
        <f ca="1">IF(一覧表!D43="","",LEFT(VLOOKUP(一覧表!D43,INDIRECT(一覧表!C43&amp;"選手データ貼り付け!A:O"),MATCH("Birthday",INDIRECT(一覧表!C43&amp;"選手データ貼り付け!1:1"),0),0),4))</f>
        <v/>
      </c>
      <c r="N42" s="16" t="str">
        <f>IF(一覧表!D43="","","0")</f>
        <v/>
      </c>
      <c r="O42" s="16" t="str">
        <f>IF(一覧表!D43="","","千葉")</f>
        <v/>
      </c>
      <c r="P42" s="16"/>
      <c r="Q42" s="16" t="str">
        <f>IF(一覧表!G43="","",VLOOKUP(一覧表!G43,競技csv!$A:$O,MATCH("競技コード",競技csv!$1:$1,0),0))</f>
        <v/>
      </c>
      <c r="R42" s="16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16" t="str">
        <f>IF(一覧表!G43="","","0")</f>
        <v/>
      </c>
      <c r="T42" s="16" t="str">
        <f>IF(一覧表!G43="","","2")</f>
        <v/>
      </c>
      <c r="U42" s="16" t="str">
        <f>IF(一覧表!M43="","",VLOOKUP(一覧表!M43,競技csv!$A:$O,MATCH("競技コード",競技csv!$1:$1,0),0))</f>
        <v/>
      </c>
      <c r="V42" s="16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16" t="str">
        <f>IF(一覧表!M43="","","0")</f>
        <v/>
      </c>
      <c r="X42" s="16" t="str">
        <f>IF(一覧表!M43="","","2")</f>
        <v/>
      </c>
      <c r="Y42" s="16" t="str">
        <f>IF(一覧表!S43="","",VLOOKUP("共通"&amp;一覧表!C43&amp;"子4X100mR",競技csv!A:O,MATCH("競技コード",競技csv!$1:$1,0),0))</f>
        <v/>
      </c>
      <c r="Z42" s="16" t="str">
        <f>IF(一覧表!T43="","",一覧表!T43&amp;".")&amp;IF(一覧表!U43="","",TEXT(一覧表!U43,"00")&amp;".")&amp;IF(一覧表!V43="","",TEXT(一覧表!V43,"00"))</f>
        <v/>
      </c>
      <c r="AA42" s="16" t="str">
        <f>IF(一覧表!S43="","","0")</f>
        <v/>
      </c>
      <c r="AB42" s="16" t="str">
        <f>IF(一覧表!S43="","","2")</f>
        <v/>
      </c>
    </row>
    <row r="43" spans="1:28" x14ac:dyDescent="0.45">
      <c r="A43" s="16" t="str">
        <f>IF(一覧表!D44="","",IF(一覧表!C44="男",10000+一覧表!D44,20000+一覧表!D44))</f>
        <v/>
      </c>
      <c r="B43" s="16" t="str">
        <f ca="1">IF(一覧表!D44="","",VLOOKUP(VLOOKUP(一覧表!D44,INDIRECT(一覧表!C44&amp;"選手データ貼り付け!A:O"),MATCH("所属",INDIRECT(一覧表!C44&amp;"選手データ貼り付け!1:1"),0),0)&amp;"中",所属csv!$A:$H,MATCH("所属コード",所属csv!$1:$1,0),0))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C43" s="16"/>
      <c r="D43" s="16"/>
      <c r="E43" s="16" t="str">
        <f>IF(一覧表!D44="","",一覧表!D44)</f>
        <v/>
      </c>
      <c r="F43" s="16" t="str">
        <f ca="1">IF(一覧表!E44="","",一覧表!E44)</f>
        <v/>
      </c>
      <c r="G43" s="16" t="str">
        <f ca="1">IF(一覧表!D44="","",VLOOKUP(一覧表!D44,INDIRECT(一覧表!C44&amp;"選手データ貼り付け!A:O"),MATCH("ﾌﾘｶﾞﾅ(姓)",INDIRECT(一覧表!C44&amp;"選手データ貼り付け!1:1"),0),0)&amp;" "&amp;VLOOKUP(一覧表!D44,INDIRECT(一覧表!C44&amp;"選手データ貼り付け!A:O"),MATCH("ﾌﾘｶﾞﾅ(名)",INDIRECT(一覧表!C44&amp;"選手データ貼り付け!1:1"),0),0))</f>
        <v/>
      </c>
      <c r="H43" s="16" t="str">
        <f ca="1">IF(一覧表!E44="","",一覧表!E44)</f>
        <v/>
      </c>
      <c r="I43" s="16" t="str">
        <f ca="1">IF(一覧表!D44="","",VLOOKUP(一覧表!D44,INDIRECT(一覧表!C44&amp;"選手データ貼り付け!A:O"),MATCH("FAMILY NAME",INDIRECT(一覧表!C44&amp;"選手データ貼り付け!1:1"),0),0)&amp;" "&amp;VLOOKUP(一覧表!D44,INDIRECT(一覧表!C44&amp;"選手データ貼り付け!A:O"),MATCH("Firstname",INDIRECT(一覧表!C44&amp;"選手データ貼り付け!1:1"),0),0))</f>
        <v/>
      </c>
      <c r="J43" s="16" t="str">
        <f>IF(一覧表!D44="","","JPN")</f>
        <v/>
      </c>
      <c r="K43" s="16" t="str">
        <f>IF(一覧表!D44="","",IF(一覧表!C44="男",1,2))</f>
        <v/>
      </c>
      <c r="L43" s="16" t="str">
        <f>IF(一覧表!D44="","",一覧表!F44)</f>
        <v/>
      </c>
      <c r="M43" s="16" t="str">
        <f ca="1">IF(一覧表!D44="","",LEFT(VLOOKUP(一覧表!D44,INDIRECT(一覧表!C44&amp;"選手データ貼り付け!A:O"),MATCH("Birthday",INDIRECT(一覧表!C44&amp;"選手データ貼り付け!1:1"),0),0),4))</f>
        <v/>
      </c>
      <c r="N43" s="16" t="str">
        <f>IF(一覧表!D44="","","0")</f>
        <v/>
      </c>
      <c r="O43" s="16" t="str">
        <f>IF(一覧表!D44="","","千葉")</f>
        <v/>
      </c>
      <c r="P43" s="16"/>
      <c r="Q43" s="16" t="str">
        <f>IF(一覧表!G44="","",VLOOKUP(一覧表!G44,競技csv!$A:$O,MATCH("競技コード",競技csv!$1:$1,0),0))</f>
        <v/>
      </c>
      <c r="R43" s="16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16" t="str">
        <f>IF(一覧表!G44="","","0")</f>
        <v/>
      </c>
      <c r="T43" s="16" t="str">
        <f>IF(一覧表!G44="","","2")</f>
        <v/>
      </c>
      <c r="U43" s="16" t="str">
        <f>IF(一覧表!M44="","",VLOOKUP(一覧表!M44,競技csv!$A:$O,MATCH("競技コード",競技csv!$1:$1,0),0))</f>
        <v/>
      </c>
      <c r="V43" s="16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16" t="str">
        <f>IF(一覧表!M44="","","0")</f>
        <v/>
      </c>
      <c r="X43" s="16" t="str">
        <f>IF(一覧表!M44="","","2")</f>
        <v/>
      </c>
      <c r="Y43" s="16" t="str">
        <f>IF(一覧表!S44="","",VLOOKUP("共通"&amp;一覧表!C44&amp;"子4X100mR",競技csv!A:O,MATCH("競技コード",競技csv!$1:$1,0),0))</f>
        <v/>
      </c>
      <c r="Z43" s="16" t="str">
        <f>IF(一覧表!T44="","",一覧表!T44&amp;".")&amp;IF(一覧表!U44="","",TEXT(一覧表!U44,"00")&amp;".")&amp;IF(一覧表!V44="","",TEXT(一覧表!V44,"00"))</f>
        <v/>
      </c>
      <c r="AA43" s="16" t="str">
        <f>IF(一覧表!S44="","","0")</f>
        <v/>
      </c>
      <c r="AB43" s="16" t="str">
        <f>IF(一覧表!S44="","","2")</f>
        <v/>
      </c>
    </row>
    <row r="44" spans="1:28" x14ac:dyDescent="0.45">
      <c r="A44" s="16" t="str">
        <f>IF(一覧表!D45="","",IF(一覧表!C45="男",10000+一覧表!D45,20000+一覧表!D45))</f>
        <v/>
      </c>
      <c r="B44" s="16" t="str">
        <f ca="1">IF(一覧表!D45="","",VLOOKUP(VLOOKUP(一覧表!D45,INDIRECT(一覧表!C45&amp;"選手データ貼り付け!A:O"),MATCH("所属",INDIRECT(一覧表!C45&amp;"選手データ貼り付け!1:1"),0),0)&amp;"中",所属csv!$A:$H,MATCH("所属コード",所属csv!$1:$1,0),0))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C44" s="16"/>
      <c r="D44" s="16"/>
      <c r="E44" s="16" t="str">
        <f>IF(一覧表!D45="","",一覧表!D45)</f>
        <v/>
      </c>
      <c r="F44" s="16" t="str">
        <f ca="1">IF(一覧表!E45="","",一覧表!E45)</f>
        <v/>
      </c>
      <c r="G44" s="16" t="str">
        <f ca="1">IF(一覧表!D45="","",VLOOKUP(一覧表!D45,INDIRECT(一覧表!C45&amp;"選手データ貼り付け!A:O"),MATCH("ﾌﾘｶﾞﾅ(姓)",INDIRECT(一覧表!C45&amp;"選手データ貼り付け!1:1"),0),0)&amp;" "&amp;VLOOKUP(一覧表!D45,INDIRECT(一覧表!C45&amp;"選手データ貼り付け!A:O"),MATCH("ﾌﾘｶﾞﾅ(名)",INDIRECT(一覧表!C45&amp;"選手データ貼り付け!1:1"),0),0))</f>
        <v/>
      </c>
      <c r="H44" s="16" t="str">
        <f ca="1">IF(一覧表!E45="","",一覧表!E45)</f>
        <v/>
      </c>
      <c r="I44" s="16" t="str">
        <f ca="1">IF(一覧表!D45="","",VLOOKUP(一覧表!D45,INDIRECT(一覧表!C45&amp;"選手データ貼り付け!A:O"),MATCH("FAMILY NAME",INDIRECT(一覧表!C45&amp;"選手データ貼り付け!1:1"),0),0)&amp;" "&amp;VLOOKUP(一覧表!D45,INDIRECT(一覧表!C45&amp;"選手データ貼り付け!A:O"),MATCH("Firstname",INDIRECT(一覧表!C45&amp;"選手データ貼り付け!1:1"),0),0))</f>
        <v/>
      </c>
      <c r="J44" s="16" t="str">
        <f>IF(一覧表!D45="","","JPN")</f>
        <v/>
      </c>
      <c r="K44" s="16" t="str">
        <f>IF(一覧表!D45="","",IF(一覧表!C45="男",1,2))</f>
        <v/>
      </c>
      <c r="L44" s="16" t="str">
        <f>IF(一覧表!D45="","",一覧表!F45)</f>
        <v/>
      </c>
      <c r="M44" s="16" t="str">
        <f ca="1">IF(一覧表!D45="","",LEFT(VLOOKUP(一覧表!D45,INDIRECT(一覧表!C45&amp;"選手データ貼り付け!A:O"),MATCH("Birthday",INDIRECT(一覧表!C45&amp;"選手データ貼り付け!1:1"),0),0),4))</f>
        <v/>
      </c>
      <c r="N44" s="16" t="str">
        <f>IF(一覧表!D45="","","0")</f>
        <v/>
      </c>
      <c r="O44" s="16" t="str">
        <f>IF(一覧表!D45="","","千葉")</f>
        <v/>
      </c>
      <c r="P44" s="16"/>
      <c r="Q44" s="16" t="str">
        <f>IF(一覧表!G45="","",VLOOKUP(一覧表!G45,競技csv!$A:$O,MATCH("競技コード",競技csv!$1:$1,0),0))</f>
        <v/>
      </c>
      <c r="R44" s="16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16" t="str">
        <f>IF(一覧表!G45="","","0")</f>
        <v/>
      </c>
      <c r="T44" s="16" t="str">
        <f>IF(一覧表!G45="","","2")</f>
        <v/>
      </c>
      <c r="U44" s="16" t="str">
        <f>IF(一覧表!M45="","",VLOOKUP(一覧表!M45,競技csv!$A:$O,MATCH("競技コード",競技csv!$1:$1,0),0))</f>
        <v/>
      </c>
      <c r="V44" s="16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16" t="str">
        <f>IF(一覧表!M45="","","0")</f>
        <v/>
      </c>
      <c r="X44" s="16" t="str">
        <f>IF(一覧表!M45="","","2")</f>
        <v/>
      </c>
      <c r="Y44" s="16" t="str">
        <f>IF(一覧表!S45="","",VLOOKUP("共通"&amp;一覧表!C45&amp;"子4X100mR",競技csv!A:O,MATCH("競技コード",競技csv!$1:$1,0),0))</f>
        <v/>
      </c>
      <c r="Z44" s="16" t="str">
        <f>IF(一覧表!T45="","",一覧表!T45&amp;".")&amp;IF(一覧表!U45="","",TEXT(一覧表!U45,"00")&amp;".")&amp;IF(一覧表!V45="","",TEXT(一覧表!V45,"00"))</f>
        <v/>
      </c>
      <c r="AA44" s="16" t="str">
        <f>IF(一覧表!S45="","","0")</f>
        <v/>
      </c>
      <c r="AB44" s="16" t="str">
        <f>IF(一覧表!S45="","","2")</f>
        <v/>
      </c>
    </row>
    <row r="45" spans="1:28" x14ac:dyDescent="0.45">
      <c r="A45" s="16" t="str">
        <f>IF(一覧表!D46="","",IF(一覧表!C46="男",10000+一覧表!D46,20000+一覧表!D46))</f>
        <v/>
      </c>
      <c r="B45" s="16" t="str">
        <f ca="1">IF(一覧表!D46="","",VLOOKUP(VLOOKUP(一覧表!D46,INDIRECT(一覧表!C46&amp;"選手データ貼り付け!A:O"),MATCH("所属",INDIRECT(一覧表!C46&amp;"選手データ貼り付け!1:1"),0),0)&amp;"中",所属csv!$A:$H,MATCH("所属コード",所属csv!$1:$1,0),0))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C45" s="16"/>
      <c r="D45" s="16"/>
      <c r="E45" s="16" t="str">
        <f>IF(一覧表!D46="","",一覧表!D46)</f>
        <v/>
      </c>
      <c r="F45" s="16" t="str">
        <f ca="1">IF(一覧表!E46="","",一覧表!E46)</f>
        <v/>
      </c>
      <c r="G45" s="16" t="str">
        <f ca="1">IF(一覧表!D46="","",VLOOKUP(一覧表!D46,INDIRECT(一覧表!C46&amp;"選手データ貼り付け!A:O"),MATCH("ﾌﾘｶﾞﾅ(姓)",INDIRECT(一覧表!C46&amp;"選手データ貼り付け!1:1"),0),0)&amp;" "&amp;VLOOKUP(一覧表!D46,INDIRECT(一覧表!C46&amp;"選手データ貼り付け!A:O"),MATCH("ﾌﾘｶﾞﾅ(名)",INDIRECT(一覧表!C46&amp;"選手データ貼り付け!1:1"),0),0))</f>
        <v/>
      </c>
      <c r="H45" s="16" t="str">
        <f ca="1">IF(一覧表!E46="","",一覧表!E46)</f>
        <v/>
      </c>
      <c r="I45" s="16" t="str">
        <f ca="1">IF(一覧表!D46="","",VLOOKUP(一覧表!D46,INDIRECT(一覧表!C46&amp;"選手データ貼り付け!A:O"),MATCH("FAMILY NAME",INDIRECT(一覧表!C46&amp;"選手データ貼り付け!1:1"),0),0)&amp;" "&amp;VLOOKUP(一覧表!D46,INDIRECT(一覧表!C46&amp;"選手データ貼り付け!A:O"),MATCH("Firstname",INDIRECT(一覧表!C46&amp;"選手データ貼り付け!1:1"),0),0))</f>
        <v/>
      </c>
      <c r="J45" s="16" t="str">
        <f>IF(一覧表!D46="","","JPN")</f>
        <v/>
      </c>
      <c r="K45" s="16" t="str">
        <f>IF(一覧表!D46="","",IF(一覧表!C46="男",1,2))</f>
        <v/>
      </c>
      <c r="L45" s="16" t="str">
        <f>IF(一覧表!D46="","",一覧表!F46)</f>
        <v/>
      </c>
      <c r="M45" s="16" t="str">
        <f ca="1">IF(一覧表!D46="","",LEFT(VLOOKUP(一覧表!D46,INDIRECT(一覧表!C46&amp;"選手データ貼り付け!A:O"),MATCH("Birthday",INDIRECT(一覧表!C46&amp;"選手データ貼り付け!1:1"),0),0),4))</f>
        <v/>
      </c>
      <c r="N45" s="16" t="str">
        <f>IF(一覧表!D46="","","0")</f>
        <v/>
      </c>
      <c r="O45" s="16" t="str">
        <f>IF(一覧表!D46="","","千葉")</f>
        <v/>
      </c>
      <c r="P45" s="16"/>
      <c r="Q45" s="16" t="str">
        <f>IF(一覧表!G46="","",VLOOKUP(一覧表!G46,競技csv!$A:$O,MATCH("競技コード",競技csv!$1:$1,0),0))</f>
        <v/>
      </c>
      <c r="R45" s="16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16" t="str">
        <f>IF(一覧表!G46="","","0")</f>
        <v/>
      </c>
      <c r="T45" s="16" t="str">
        <f>IF(一覧表!G46="","","2")</f>
        <v/>
      </c>
      <c r="U45" s="16" t="str">
        <f>IF(一覧表!M46="","",VLOOKUP(一覧表!M46,競技csv!$A:$O,MATCH("競技コード",競技csv!$1:$1,0),0))</f>
        <v/>
      </c>
      <c r="V45" s="16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16" t="str">
        <f>IF(一覧表!M46="","","0")</f>
        <v/>
      </c>
      <c r="X45" s="16" t="str">
        <f>IF(一覧表!M46="","","2")</f>
        <v/>
      </c>
      <c r="Y45" s="16" t="str">
        <f>IF(一覧表!S46="","",VLOOKUP("共通"&amp;一覧表!C46&amp;"子4X100mR",競技csv!A:O,MATCH("競技コード",競技csv!$1:$1,0),0))</f>
        <v/>
      </c>
      <c r="Z45" s="16" t="str">
        <f>IF(一覧表!T46="","",一覧表!T46&amp;".")&amp;IF(一覧表!U46="","",TEXT(一覧表!U46,"00")&amp;".")&amp;IF(一覧表!V46="","",TEXT(一覧表!V46,"00"))</f>
        <v/>
      </c>
      <c r="AA45" s="16" t="str">
        <f>IF(一覧表!S46="","","0")</f>
        <v/>
      </c>
      <c r="AB45" s="16" t="str">
        <f>IF(一覧表!S46="","","2")</f>
        <v/>
      </c>
    </row>
    <row r="46" spans="1:28" x14ac:dyDescent="0.45">
      <c r="A46" s="16" t="str">
        <f>IF(一覧表!D47="","",IF(一覧表!C47="男",10000+一覧表!D47,20000+一覧表!D47))</f>
        <v/>
      </c>
      <c r="B46" s="16" t="str">
        <f ca="1">IF(一覧表!D47="","",VLOOKUP(VLOOKUP(一覧表!D47,INDIRECT(一覧表!C47&amp;"選手データ貼り付け!A:O"),MATCH("所属",INDIRECT(一覧表!C47&amp;"選手データ貼り付け!1:1"),0),0)&amp;"中",所属csv!$A:$H,MATCH("所属コード",所属csv!$1:$1,0),0))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C46" s="16"/>
      <c r="D46" s="16"/>
      <c r="E46" s="16" t="str">
        <f>IF(一覧表!D47="","",一覧表!D47)</f>
        <v/>
      </c>
      <c r="F46" s="16" t="str">
        <f ca="1">IF(一覧表!E47="","",一覧表!E47)</f>
        <v/>
      </c>
      <c r="G46" s="16" t="str">
        <f ca="1">IF(一覧表!D47="","",VLOOKUP(一覧表!D47,INDIRECT(一覧表!C47&amp;"選手データ貼り付け!A:O"),MATCH("ﾌﾘｶﾞﾅ(姓)",INDIRECT(一覧表!C47&amp;"選手データ貼り付け!1:1"),0),0)&amp;" "&amp;VLOOKUP(一覧表!D47,INDIRECT(一覧表!C47&amp;"選手データ貼り付け!A:O"),MATCH("ﾌﾘｶﾞﾅ(名)",INDIRECT(一覧表!C47&amp;"選手データ貼り付け!1:1"),0),0))</f>
        <v/>
      </c>
      <c r="H46" s="16" t="str">
        <f ca="1">IF(一覧表!E47="","",一覧表!E47)</f>
        <v/>
      </c>
      <c r="I46" s="16" t="str">
        <f ca="1">IF(一覧表!D47="","",VLOOKUP(一覧表!D47,INDIRECT(一覧表!C47&amp;"選手データ貼り付け!A:O"),MATCH("FAMILY NAME",INDIRECT(一覧表!C47&amp;"選手データ貼り付け!1:1"),0),0)&amp;" "&amp;VLOOKUP(一覧表!D47,INDIRECT(一覧表!C47&amp;"選手データ貼り付け!A:O"),MATCH("Firstname",INDIRECT(一覧表!C47&amp;"選手データ貼り付け!1:1"),0),0))</f>
        <v/>
      </c>
      <c r="J46" s="16" t="str">
        <f>IF(一覧表!D47="","","JPN")</f>
        <v/>
      </c>
      <c r="K46" s="16" t="str">
        <f>IF(一覧表!D47="","",IF(一覧表!C47="男",1,2))</f>
        <v/>
      </c>
      <c r="L46" s="16" t="str">
        <f>IF(一覧表!D47="","",一覧表!F47)</f>
        <v/>
      </c>
      <c r="M46" s="16" t="str">
        <f ca="1">IF(一覧表!D47="","",LEFT(VLOOKUP(一覧表!D47,INDIRECT(一覧表!C47&amp;"選手データ貼り付け!A:O"),MATCH("Birthday",INDIRECT(一覧表!C47&amp;"選手データ貼り付け!1:1"),0),0),4))</f>
        <v/>
      </c>
      <c r="N46" s="16" t="str">
        <f>IF(一覧表!D47="","","0")</f>
        <v/>
      </c>
      <c r="O46" s="16" t="str">
        <f>IF(一覧表!D47="","","千葉")</f>
        <v/>
      </c>
      <c r="P46" s="16"/>
      <c r="Q46" s="16" t="str">
        <f>IF(一覧表!G47="","",VLOOKUP(一覧表!G47,競技csv!$A:$O,MATCH("競技コード",競技csv!$1:$1,0),0))</f>
        <v/>
      </c>
      <c r="R46" s="16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16" t="str">
        <f>IF(一覧表!G47="","","0")</f>
        <v/>
      </c>
      <c r="T46" s="16" t="str">
        <f>IF(一覧表!G47="","","2")</f>
        <v/>
      </c>
      <c r="U46" s="16" t="str">
        <f>IF(一覧表!M47="","",VLOOKUP(一覧表!M47,競技csv!$A:$O,MATCH("競技コード",競技csv!$1:$1,0),0))</f>
        <v/>
      </c>
      <c r="V46" s="16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16" t="str">
        <f>IF(一覧表!M47="","","0")</f>
        <v/>
      </c>
      <c r="X46" s="16" t="str">
        <f>IF(一覧表!M47="","","2")</f>
        <v/>
      </c>
      <c r="Y46" s="16" t="str">
        <f>IF(一覧表!S47="","",VLOOKUP("共通"&amp;一覧表!C47&amp;"子4X100mR",競技csv!A:O,MATCH("競技コード",競技csv!$1:$1,0),0))</f>
        <v/>
      </c>
      <c r="Z46" s="16" t="str">
        <f>IF(一覧表!T47="","",一覧表!T47&amp;".")&amp;IF(一覧表!U47="","",TEXT(一覧表!U47,"00")&amp;".")&amp;IF(一覧表!V47="","",TEXT(一覧表!V47,"00"))</f>
        <v/>
      </c>
      <c r="AA46" s="16" t="str">
        <f>IF(一覧表!S47="","","0")</f>
        <v/>
      </c>
      <c r="AB46" s="16" t="str">
        <f>IF(一覧表!S47="","","2")</f>
        <v/>
      </c>
    </row>
    <row r="47" spans="1:28" x14ac:dyDescent="0.45">
      <c r="A47" s="16" t="str">
        <f>IF(一覧表!D48="","",IF(一覧表!C48="男",10000+一覧表!D48,20000+一覧表!D48))</f>
        <v/>
      </c>
      <c r="B47" s="16" t="str">
        <f ca="1">IF(一覧表!D48="","",VLOOKUP(VLOOKUP(一覧表!D48,INDIRECT(一覧表!C48&amp;"選手データ貼り付け!A:O"),MATCH("所属",INDIRECT(一覧表!C48&amp;"選手データ貼り付け!1:1"),0),0)&amp;"中",所属csv!$A:$H,MATCH("所属コード",所属csv!$1:$1,0),0))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C47" s="16"/>
      <c r="D47" s="16"/>
      <c r="E47" s="16" t="str">
        <f>IF(一覧表!D48="","",一覧表!D48)</f>
        <v/>
      </c>
      <c r="F47" s="16" t="str">
        <f ca="1">IF(一覧表!E48="","",一覧表!E48)</f>
        <v/>
      </c>
      <c r="G47" s="16" t="str">
        <f ca="1">IF(一覧表!D48="","",VLOOKUP(一覧表!D48,INDIRECT(一覧表!C48&amp;"選手データ貼り付け!A:O"),MATCH("ﾌﾘｶﾞﾅ(姓)",INDIRECT(一覧表!C48&amp;"選手データ貼り付け!1:1"),0),0)&amp;" "&amp;VLOOKUP(一覧表!D48,INDIRECT(一覧表!C48&amp;"選手データ貼り付け!A:O"),MATCH("ﾌﾘｶﾞﾅ(名)",INDIRECT(一覧表!C48&amp;"選手データ貼り付け!1:1"),0),0))</f>
        <v/>
      </c>
      <c r="H47" s="16" t="str">
        <f ca="1">IF(一覧表!E48="","",一覧表!E48)</f>
        <v/>
      </c>
      <c r="I47" s="16" t="str">
        <f ca="1">IF(一覧表!D48="","",VLOOKUP(一覧表!D48,INDIRECT(一覧表!C48&amp;"選手データ貼り付け!A:O"),MATCH("FAMILY NAME",INDIRECT(一覧表!C48&amp;"選手データ貼り付け!1:1"),0),0)&amp;" "&amp;VLOOKUP(一覧表!D48,INDIRECT(一覧表!C48&amp;"選手データ貼り付け!A:O"),MATCH("Firstname",INDIRECT(一覧表!C48&amp;"選手データ貼り付け!1:1"),0),0))</f>
        <v/>
      </c>
      <c r="J47" s="16" t="str">
        <f>IF(一覧表!D48="","","JPN")</f>
        <v/>
      </c>
      <c r="K47" s="16" t="str">
        <f>IF(一覧表!D48="","",IF(一覧表!C48="男",1,2))</f>
        <v/>
      </c>
      <c r="L47" s="16" t="str">
        <f>IF(一覧表!D48="","",一覧表!F48)</f>
        <v/>
      </c>
      <c r="M47" s="16" t="str">
        <f ca="1">IF(一覧表!D48="","",LEFT(VLOOKUP(一覧表!D48,INDIRECT(一覧表!C48&amp;"選手データ貼り付け!A:O"),MATCH("Birthday",INDIRECT(一覧表!C48&amp;"選手データ貼り付け!1:1"),0),0),4))</f>
        <v/>
      </c>
      <c r="N47" s="16" t="str">
        <f>IF(一覧表!D48="","","0")</f>
        <v/>
      </c>
      <c r="O47" s="16" t="str">
        <f>IF(一覧表!D48="","","千葉")</f>
        <v/>
      </c>
      <c r="P47" s="16"/>
      <c r="Q47" s="16" t="str">
        <f>IF(一覧表!G48="","",VLOOKUP(一覧表!G48,競技csv!$A:$O,MATCH("競技コード",競技csv!$1:$1,0),0))</f>
        <v/>
      </c>
      <c r="R47" s="16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16" t="str">
        <f>IF(一覧表!G48="","","0")</f>
        <v/>
      </c>
      <c r="T47" s="16" t="str">
        <f>IF(一覧表!G48="","","2")</f>
        <v/>
      </c>
      <c r="U47" s="16" t="str">
        <f>IF(一覧表!M48="","",VLOOKUP(一覧表!M48,競技csv!$A:$O,MATCH("競技コード",競技csv!$1:$1,0),0))</f>
        <v/>
      </c>
      <c r="V47" s="16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16" t="str">
        <f>IF(一覧表!M48="","","0")</f>
        <v/>
      </c>
      <c r="X47" s="16" t="str">
        <f>IF(一覧表!M48="","","2")</f>
        <v/>
      </c>
      <c r="Y47" s="16" t="str">
        <f>IF(一覧表!S48="","",VLOOKUP("共通"&amp;一覧表!C48&amp;"子4X100mR",競技csv!A:O,MATCH("競技コード",競技csv!$1:$1,0),0))</f>
        <v/>
      </c>
      <c r="Z47" s="16" t="str">
        <f>IF(一覧表!T48="","",一覧表!T48&amp;".")&amp;IF(一覧表!U48="","",TEXT(一覧表!U48,"00")&amp;".")&amp;IF(一覧表!V48="","",TEXT(一覧表!V48,"00"))</f>
        <v/>
      </c>
      <c r="AA47" s="16" t="str">
        <f>IF(一覧表!S48="","","0")</f>
        <v/>
      </c>
      <c r="AB47" s="16" t="str">
        <f>IF(一覧表!S48="","","2")</f>
        <v/>
      </c>
    </row>
    <row r="48" spans="1:28" x14ac:dyDescent="0.45">
      <c r="A48" s="16" t="str">
        <f>IF(一覧表!D49="","",IF(一覧表!C49="男",10000+一覧表!D49,20000+一覧表!D49))</f>
        <v/>
      </c>
      <c r="B48" s="16" t="str">
        <f ca="1">IF(一覧表!D49="","",VLOOKUP(VLOOKUP(一覧表!D49,INDIRECT(一覧表!C49&amp;"選手データ貼り付け!A:O"),MATCH("所属",INDIRECT(一覧表!C49&amp;"選手データ貼り付け!1:1"),0),0)&amp;"中",所属csv!$A:$H,MATCH("所属コード",所属csv!$1:$1,0),0))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C48" s="16"/>
      <c r="D48" s="16"/>
      <c r="E48" s="16" t="str">
        <f>IF(一覧表!D49="","",一覧表!D49)</f>
        <v/>
      </c>
      <c r="F48" s="16" t="str">
        <f ca="1">IF(一覧表!E49="","",一覧表!E49)</f>
        <v/>
      </c>
      <c r="G48" s="16" t="str">
        <f ca="1">IF(一覧表!D49="","",VLOOKUP(一覧表!D49,INDIRECT(一覧表!C49&amp;"選手データ貼り付け!A:O"),MATCH("ﾌﾘｶﾞﾅ(姓)",INDIRECT(一覧表!C49&amp;"選手データ貼り付け!1:1"),0),0)&amp;" "&amp;VLOOKUP(一覧表!D49,INDIRECT(一覧表!C49&amp;"選手データ貼り付け!A:O"),MATCH("ﾌﾘｶﾞﾅ(名)",INDIRECT(一覧表!C49&amp;"選手データ貼り付け!1:1"),0),0))</f>
        <v/>
      </c>
      <c r="H48" s="16" t="str">
        <f ca="1">IF(一覧表!E49="","",一覧表!E49)</f>
        <v/>
      </c>
      <c r="I48" s="16" t="str">
        <f ca="1">IF(一覧表!D49="","",VLOOKUP(一覧表!D49,INDIRECT(一覧表!C49&amp;"選手データ貼り付け!A:O"),MATCH("FAMILY NAME",INDIRECT(一覧表!C49&amp;"選手データ貼り付け!1:1"),0),0)&amp;" "&amp;VLOOKUP(一覧表!D49,INDIRECT(一覧表!C49&amp;"選手データ貼り付け!A:O"),MATCH("Firstname",INDIRECT(一覧表!C49&amp;"選手データ貼り付け!1:1"),0),0))</f>
        <v/>
      </c>
      <c r="J48" s="16" t="str">
        <f>IF(一覧表!D49="","","JPN")</f>
        <v/>
      </c>
      <c r="K48" s="16" t="str">
        <f>IF(一覧表!D49="","",IF(一覧表!C49="男",1,2))</f>
        <v/>
      </c>
      <c r="L48" s="16" t="str">
        <f>IF(一覧表!D49="","",一覧表!F49)</f>
        <v/>
      </c>
      <c r="M48" s="16" t="str">
        <f ca="1">IF(一覧表!D49="","",LEFT(VLOOKUP(一覧表!D49,INDIRECT(一覧表!C49&amp;"選手データ貼り付け!A:O"),MATCH("Birthday",INDIRECT(一覧表!C49&amp;"選手データ貼り付け!1:1"),0),0),4))</f>
        <v/>
      </c>
      <c r="N48" s="16" t="str">
        <f>IF(一覧表!D49="","","0")</f>
        <v/>
      </c>
      <c r="O48" s="16" t="str">
        <f>IF(一覧表!D49="","","千葉")</f>
        <v/>
      </c>
      <c r="P48" s="16"/>
      <c r="Q48" s="16" t="str">
        <f>IF(一覧表!G49="","",VLOOKUP(一覧表!G49,競技csv!$A:$O,MATCH("競技コード",競技csv!$1:$1,0),0))</f>
        <v/>
      </c>
      <c r="R48" s="16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16" t="str">
        <f>IF(一覧表!G49="","","0")</f>
        <v/>
      </c>
      <c r="T48" s="16" t="str">
        <f>IF(一覧表!G49="","","2")</f>
        <v/>
      </c>
      <c r="U48" s="16" t="str">
        <f>IF(一覧表!M49="","",VLOOKUP(一覧表!M49,競技csv!$A:$O,MATCH("競技コード",競技csv!$1:$1,0),0))</f>
        <v/>
      </c>
      <c r="V48" s="16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16" t="str">
        <f>IF(一覧表!M49="","","0")</f>
        <v/>
      </c>
      <c r="X48" s="16" t="str">
        <f>IF(一覧表!M49="","","2")</f>
        <v/>
      </c>
      <c r="Y48" s="16" t="str">
        <f>IF(一覧表!S49="","",VLOOKUP("共通"&amp;一覧表!C49&amp;"子4X100mR",競技csv!A:O,MATCH("競技コード",競技csv!$1:$1,0),0))</f>
        <v/>
      </c>
      <c r="Z48" s="16" t="str">
        <f>IF(一覧表!T49="","",一覧表!T49&amp;".")&amp;IF(一覧表!U49="","",TEXT(一覧表!U49,"00")&amp;".")&amp;IF(一覧表!V49="","",TEXT(一覧表!V49,"00"))</f>
        <v/>
      </c>
      <c r="AA48" s="16" t="str">
        <f>IF(一覧表!S49="","","0")</f>
        <v/>
      </c>
      <c r="AB48" s="16" t="str">
        <f>IF(一覧表!S49="","","2")</f>
        <v/>
      </c>
    </row>
    <row r="49" spans="1:28" x14ac:dyDescent="0.45">
      <c r="A49" s="16" t="str">
        <f>IF(一覧表!D50="","",IF(一覧表!C50="男",10000+一覧表!D50,20000+一覧表!D50))</f>
        <v/>
      </c>
      <c r="B49" s="16" t="str">
        <f ca="1">IF(一覧表!D50="","",VLOOKUP(VLOOKUP(一覧表!D50,INDIRECT(一覧表!C50&amp;"選手データ貼り付け!A:O"),MATCH("所属",INDIRECT(一覧表!C50&amp;"選手データ貼り付け!1:1"),0),0)&amp;"中",所属csv!$A:$H,MATCH("所属コード",所属csv!$1:$1,0),0))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C49" s="16"/>
      <c r="D49" s="16"/>
      <c r="E49" s="16" t="str">
        <f>IF(一覧表!D50="","",一覧表!D50)</f>
        <v/>
      </c>
      <c r="F49" s="16" t="str">
        <f ca="1">IF(一覧表!E50="","",一覧表!E50)</f>
        <v/>
      </c>
      <c r="G49" s="16" t="str">
        <f ca="1">IF(一覧表!D50="","",VLOOKUP(一覧表!D50,INDIRECT(一覧表!C50&amp;"選手データ貼り付け!A:O"),MATCH("ﾌﾘｶﾞﾅ(姓)",INDIRECT(一覧表!C50&amp;"選手データ貼り付け!1:1"),0),0)&amp;" "&amp;VLOOKUP(一覧表!D50,INDIRECT(一覧表!C50&amp;"選手データ貼り付け!A:O"),MATCH("ﾌﾘｶﾞﾅ(名)",INDIRECT(一覧表!C50&amp;"選手データ貼り付け!1:1"),0),0))</f>
        <v/>
      </c>
      <c r="H49" s="16" t="str">
        <f ca="1">IF(一覧表!E50="","",一覧表!E50)</f>
        <v/>
      </c>
      <c r="I49" s="16" t="str">
        <f ca="1">IF(一覧表!D50="","",VLOOKUP(一覧表!D50,INDIRECT(一覧表!C50&amp;"選手データ貼り付け!A:O"),MATCH("FAMILY NAME",INDIRECT(一覧表!C50&amp;"選手データ貼り付け!1:1"),0),0)&amp;" "&amp;VLOOKUP(一覧表!D50,INDIRECT(一覧表!C50&amp;"選手データ貼り付け!A:O"),MATCH("Firstname",INDIRECT(一覧表!C50&amp;"選手データ貼り付け!1:1"),0),0))</f>
        <v/>
      </c>
      <c r="J49" s="16" t="str">
        <f>IF(一覧表!D50="","","JPN")</f>
        <v/>
      </c>
      <c r="K49" s="16" t="str">
        <f>IF(一覧表!D50="","",IF(一覧表!C50="男",1,2))</f>
        <v/>
      </c>
      <c r="L49" s="16" t="str">
        <f>IF(一覧表!D50="","",一覧表!F50)</f>
        <v/>
      </c>
      <c r="M49" s="16" t="str">
        <f ca="1">IF(一覧表!D50="","",LEFT(VLOOKUP(一覧表!D50,INDIRECT(一覧表!C50&amp;"選手データ貼り付け!A:O"),MATCH("Birthday",INDIRECT(一覧表!C50&amp;"選手データ貼り付け!1:1"),0),0),4))</f>
        <v/>
      </c>
      <c r="N49" s="16" t="str">
        <f>IF(一覧表!D50="","","0")</f>
        <v/>
      </c>
      <c r="O49" s="16" t="str">
        <f>IF(一覧表!D50="","","千葉")</f>
        <v/>
      </c>
      <c r="P49" s="16"/>
      <c r="Q49" s="16" t="str">
        <f>IF(一覧表!G50="","",VLOOKUP(一覧表!G50,競技csv!$A:$O,MATCH("競技コード",競技csv!$1:$1,0),0))</f>
        <v/>
      </c>
      <c r="R49" s="16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16" t="str">
        <f>IF(一覧表!G50="","","0")</f>
        <v/>
      </c>
      <c r="T49" s="16" t="str">
        <f>IF(一覧表!G50="","","2")</f>
        <v/>
      </c>
      <c r="U49" s="16" t="str">
        <f>IF(一覧表!M50="","",VLOOKUP(一覧表!M50,競技csv!$A:$O,MATCH("競技コード",競技csv!$1:$1,0),0))</f>
        <v/>
      </c>
      <c r="V49" s="16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16" t="str">
        <f>IF(一覧表!M50="","","0")</f>
        <v/>
      </c>
      <c r="X49" s="16" t="str">
        <f>IF(一覧表!M50="","","2")</f>
        <v/>
      </c>
      <c r="Y49" s="16" t="str">
        <f>IF(一覧表!S50="","",VLOOKUP("共通"&amp;一覧表!C50&amp;"子4X100mR",競技csv!A:O,MATCH("競技コード",競技csv!$1:$1,0),0))</f>
        <v/>
      </c>
      <c r="Z49" s="16" t="str">
        <f>IF(一覧表!T50="","",一覧表!T50&amp;".")&amp;IF(一覧表!U50="","",TEXT(一覧表!U50,"00")&amp;".")&amp;IF(一覧表!V50="","",TEXT(一覧表!V50,"00"))</f>
        <v/>
      </c>
      <c r="AA49" s="16" t="str">
        <f>IF(一覧表!S50="","","0")</f>
        <v/>
      </c>
      <c r="AB49" s="16" t="str">
        <f>IF(一覧表!S50="","","2")</f>
        <v/>
      </c>
    </row>
    <row r="50" spans="1:28" x14ac:dyDescent="0.45">
      <c r="A50" s="16" t="str">
        <f>IF(一覧表!D51="","",IF(一覧表!C51="男",10000+一覧表!D51,20000+一覧表!D51))</f>
        <v/>
      </c>
      <c r="B50" s="16" t="str">
        <f ca="1">IF(一覧表!D51="","",VLOOKUP(VLOOKUP(一覧表!D51,INDIRECT(一覧表!C51&amp;"選手データ貼り付け!A:O"),MATCH("所属",INDIRECT(一覧表!C51&amp;"選手データ貼り付け!1:1"),0),0)&amp;"中",所属csv!$A:$H,MATCH("所属コード",所属csv!$1:$1,0),0))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C50" s="16"/>
      <c r="D50" s="16"/>
      <c r="E50" s="16" t="str">
        <f>IF(一覧表!D51="","",一覧表!D51)</f>
        <v/>
      </c>
      <c r="F50" s="16" t="str">
        <f ca="1">IF(一覧表!E51="","",一覧表!E51)</f>
        <v/>
      </c>
      <c r="G50" s="16" t="str">
        <f ca="1">IF(一覧表!D51="","",VLOOKUP(一覧表!D51,INDIRECT(一覧表!C51&amp;"選手データ貼り付け!A:O"),MATCH("ﾌﾘｶﾞﾅ(姓)",INDIRECT(一覧表!C51&amp;"選手データ貼り付け!1:1"),0),0)&amp;" "&amp;VLOOKUP(一覧表!D51,INDIRECT(一覧表!C51&amp;"選手データ貼り付け!A:O"),MATCH("ﾌﾘｶﾞﾅ(名)",INDIRECT(一覧表!C51&amp;"選手データ貼り付け!1:1"),0),0))</f>
        <v/>
      </c>
      <c r="H50" s="16" t="str">
        <f ca="1">IF(一覧表!E51="","",一覧表!E51)</f>
        <v/>
      </c>
      <c r="I50" s="16" t="str">
        <f ca="1">IF(一覧表!D51="","",VLOOKUP(一覧表!D51,INDIRECT(一覧表!C51&amp;"選手データ貼り付け!A:O"),MATCH("FAMILY NAME",INDIRECT(一覧表!C51&amp;"選手データ貼り付け!1:1"),0),0)&amp;" "&amp;VLOOKUP(一覧表!D51,INDIRECT(一覧表!C51&amp;"選手データ貼り付け!A:O"),MATCH("Firstname",INDIRECT(一覧表!C51&amp;"選手データ貼り付け!1:1"),0),0))</f>
        <v/>
      </c>
      <c r="J50" s="16" t="str">
        <f>IF(一覧表!D51="","","JPN")</f>
        <v/>
      </c>
      <c r="K50" s="16" t="str">
        <f>IF(一覧表!D51="","",IF(一覧表!C51="男",1,2))</f>
        <v/>
      </c>
      <c r="L50" s="16" t="str">
        <f>IF(一覧表!D51="","",一覧表!F51)</f>
        <v/>
      </c>
      <c r="M50" s="16" t="str">
        <f ca="1">IF(一覧表!D51="","",LEFT(VLOOKUP(一覧表!D51,INDIRECT(一覧表!C51&amp;"選手データ貼り付け!A:O"),MATCH("Birthday",INDIRECT(一覧表!C51&amp;"選手データ貼り付け!1:1"),0),0),4))</f>
        <v/>
      </c>
      <c r="N50" s="16" t="str">
        <f>IF(一覧表!D51="","","0")</f>
        <v/>
      </c>
      <c r="O50" s="16" t="str">
        <f>IF(一覧表!D51="","","千葉")</f>
        <v/>
      </c>
      <c r="P50" s="16"/>
      <c r="Q50" s="16" t="str">
        <f>IF(一覧表!G51="","",VLOOKUP(一覧表!G51,競技csv!$A:$O,MATCH("競技コード",競技csv!$1:$1,0),0))</f>
        <v/>
      </c>
      <c r="R50" s="16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16" t="str">
        <f>IF(一覧表!G51="","","0")</f>
        <v/>
      </c>
      <c r="T50" s="16" t="str">
        <f>IF(一覧表!G51="","","2")</f>
        <v/>
      </c>
      <c r="U50" s="16" t="str">
        <f>IF(一覧表!M51="","",VLOOKUP(一覧表!M51,競技csv!$A:$O,MATCH("競技コード",競技csv!$1:$1,0),0))</f>
        <v/>
      </c>
      <c r="V50" s="16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16" t="str">
        <f>IF(一覧表!M51="","","0")</f>
        <v/>
      </c>
      <c r="X50" s="16" t="str">
        <f>IF(一覧表!M51="","","2")</f>
        <v/>
      </c>
      <c r="Y50" s="16" t="str">
        <f>IF(一覧表!S51="","",VLOOKUP("共通"&amp;一覧表!C51&amp;"子4X100mR",競技csv!A:O,MATCH("競技コード",競技csv!$1:$1,0),0))</f>
        <v/>
      </c>
      <c r="Z50" s="16" t="str">
        <f>IF(一覧表!T51="","",一覧表!T51&amp;".")&amp;IF(一覧表!U51="","",TEXT(一覧表!U51,"00")&amp;".")&amp;IF(一覧表!V51="","",TEXT(一覧表!V51,"00"))</f>
        <v/>
      </c>
      <c r="AA50" s="16" t="str">
        <f>IF(一覧表!S51="","","0")</f>
        <v/>
      </c>
      <c r="AB50" s="16" t="str">
        <f>IF(一覧表!S51="","","2")</f>
        <v/>
      </c>
    </row>
    <row r="51" spans="1:28" x14ac:dyDescent="0.45">
      <c r="A51" s="16" t="str">
        <f>IF(一覧表!D52="","",IF(一覧表!C52="男",10000+一覧表!D52,20000+一覧表!D52))</f>
        <v/>
      </c>
      <c r="B51" s="16" t="str">
        <f ca="1">IF(一覧表!D52="","",VLOOKUP(VLOOKUP(一覧表!D52,INDIRECT(一覧表!C52&amp;"選手データ貼り付け!A:O"),MATCH("所属",INDIRECT(一覧表!C52&amp;"選手データ貼り付け!1:1"),0),0)&amp;"中",所属csv!$A:$H,MATCH("所属コード",所属csv!$1:$1,0),0))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C51" s="16"/>
      <c r="D51" s="16"/>
      <c r="E51" s="16" t="str">
        <f>IF(一覧表!D52="","",一覧表!D52)</f>
        <v/>
      </c>
      <c r="F51" s="16" t="str">
        <f ca="1">IF(一覧表!E52="","",一覧表!E52)</f>
        <v/>
      </c>
      <c r="G51" s="16" t="str">
        <f ca="1">IF(一覧表!D52="","",VLOOKUP(一覧表!D52,INDIRECT(一覧表!C52&amp;"選手データ貼り付け!A:O"),MATCH("ﾌﾘｶﾞﾅ(姓)",INDIRECT(一覧表!C52&amp;"選手データ貼り付け!1:1"),0),0)&amp;" "&amp;VLOOKUP(一覧表!D52,INDIRECT(一覧表!C52&amp;"選手データ貼り付け!A:O"),MATCH("ﾌﾘｶﾞﾅ(名)",INDIRECT(一覧表!C52&amp;"選手データ貼り付け!1:1"),0),0))</f>
        <v/>
      </c>
      <c r="H51" s="16" t="str">
        <f ca="1">IF(一覧表!E52="","",一覧表!E52)</f>
        <v/>
      </c>
      <c r="I51" s="16" t="str">
        <f ca="1">IF(一覧表!D52="","",VLOOKUP(一覧表!D52,INDIRECT(一覧表!C52&amp;"選手データ貼り付け!A:O"),MATCH("FAMILY NAME",INDIRECT(一覧表!C52&amp;"選手データ貼り付け!1:1"),0),0)&amp;" "&amp;VLOOKUP(一覧表!D52,INDIRECT(一覧表!C52&amp;"選手データ貼り付け!A:O"),MATCH("Firstname",INDIRECT(一覧表!C52&amp;"選手データ貼り付け!1:1"),0),0))</f>
        <v/>
      </c>
      <c r="J51" s="16" t="str">
        <f>IF(一覧表!D52="","","JPN")</f>
        <v/>
      </c>
      <c r="K51" s="16" t="str">
        <f>IF(一覧表!D52="","",IF(一覧表!C52="男",1,2))</f>
        <v/>
      </c>
      <c r="L51" s="16" t="str">
        <f>IF(一覧表!D52="","",一覧表!F52)</f>
        <v/>
      </c>
      <c r="M51" s="16" t="str">
        <f ca="1">IF(一覧表!D52="","",LEFT(VLOOKUP(一覧表!D52,INDIRECT(一覧表!C52&amp;"選手データ貼り付け!A:O"),MATCH("Birthday",INDIRECT(一覧表!C52&amp;"選手データ貼り付け!1:1"),0),0),4))</f>
        <v/>
      </c>
      <c r="N51" s="16" t="str">
        <f>IF(一覧表!D52="","","0")</f>
        <v/>
      </c>
      <c r="O51" s="16" t="str">
        <f>IF(一覧表!D52="","","千葉")</f>
        <v/>
      </c>
      <c r="P51" s="16"/>
      <c r="Q51" s="16" t="str">
        <f>IF(一覧表!G52="","",VLOOKUP(一覧表!G52,競技csv!$A:$O,MATCH("競技コード",競技csv!$1:$1,0),0))</f>
        <v/>
      </c>
      <c r="R51" s="16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16" t="str">
        <f>IF(一覧表!G52="","","0")</f>
        <v/>
      </c>
      <c r="T51" s="16" t="str">
        <f>IF(一覧表!G52="","","2")</f>
        <v/>
      </c>
      <c r="U51" s="16" t="str">
        <f>IF(一覧表!M52="","",VLOOKUP(一覧表!M52,競技csv!$A:$O,MATCH("競技コード",競技csv!$1:$1,0),0))</f>
        <v/>
      </c>
      <c r="V51" s="16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16" t="str">
        <f>IF(一覧表!M52="","","0")</f>
        <v/>
      </c>
      <c r="X51" s="16" t="str">
        <f>IF(一覧表!M52="","","2")</f>
        <v/>
      </c>
      <c r="Y51" s="16" t="str">
        <f>IF(一覧表!S52="","",VLOOKUP("共通"&amp;一覧表!C52&amp;"子4X100mR",競技csv!A:O,MATCH("競技コード",競技csv!$1:$1,0),0))</f>
        <v/>
      </c>
      <c r="Z51" s="16" t="str">
        <f>IF(一覧表!T52="","",一覧表!T52&amp;".")&amp;IF(一覧表!U52="","",TEXT(一覧表!U52,"00")&amp;".")&amp;IF(一覧表!V52="","",TEXT(一覧表!V52,"00"))</f>
        <v/>
      </c>
      <c r="AA51" s="16" t="str">
        <f>IF(一覧表!S52="","","0")</f>
        <v/>
      </c>
      <c r="AB51" s="16" t="str">
        <f>IF(一覧表!S52="","","2")</f>
        <v/>
      </c>
    </row>
    <row r="52" spans="1:28" x14ac:dyDescent="0.45">
      <c r="A52" s="16" t="str">
        <f>IF(一覧表!D53="","",IF(一覧表!C53="男",10000+一覧表!D53,20000+一覧表!D53))</f>
        <v/>
      </c>
      <c r="B52" s="16" t="str">
        <f ca="1">IF(一覧表!D53="","",VLOOKUP(VLOOKUP(一覧表!D53,INDIRECT(一覧表!C53&amp;"選手データ貼り付け!A:O"),MATCH("所属",INDIRECT(一覧表!C53&amp;"選手データ貼り付け!1:1"),0),0)&amp;"中",所属csv!$A:$H,MATCH("所属コード",所属csv!$1:$1,0),0))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C52" s="16"/>
      <c r="D52" s="16"/>
      <c r="E52" s="16" t="str">
        <f>IF(一覧表!D53="","",一覧表!D53)</f>
        <v/>
      </c>
      <c r="F52" s="16" t="str">
        <f ca="1">IF(一覧表!E53="","",一覧表!E53)</f>
        <v/>
      </c>
      <c r="G52" s="16" t="str">
        <f ca="1">IF(一覧表!D53="","",VLOOKUP(一覧表!D53,INDIRECT(一覧表!C53&amp;"選手データ貼り付け!A:O"),MATCH("ﾌﾘｶﾞﾅ(姓)",INDIRECT(一覧表!C53&amp;"選手データ貼り付け!1:1"),0),0)&amp;" "&amp;VLOOKUP(一覧表!D53,INDIRECT(一覧表!C53&amp;"選手データ貼り付け!A:O"),MATCH("ﾌﾘｶﾞﾅ(名)",INDIRECT(一覧表!C53&amp;"選手データ貼り付け!1:1"),0),0))</f>
        <v/>
      </c>
      <c r="H52" s="16" t="str">
        <f ca="1">IF(一覧表!E53="","",一覧表!E53)</f>
        <v/>
      </c>
      <c r="I52" s="16" t="str">
        <f ca="1">IF(一覧表!D53="","",VLOOKUP(一覧表!D53,INDIRECT(一覧表!C53&amp;"選手データ貼り付け!A:O"),MATCH("FAMILY NAME",INDIRECT(一覧表!C53&amp;"選手データ貼り付け!1:1"),0),0)&amp;" "&amp;VLOOKUP(一覧表!D53,INDIRECT(一覧表!C53&amp;"選手データ貼り付け!A:O"),MATCH("Firstname",INDIRECT(一覧表!C53&amp;"選手データ貼り付け!1:1"),0),0))</f>
        <v/>
      </c>
      <c r="J52" s="16" t="str">
        <f>IF(一覧表!D53="","","JPN")</f>
        <v/>
      </c>
      <c r="K52" s="16" t="str">
        <f>IF(一覧表!D53="","",IF(一覧表!C53="男",1,2))</f>
        <v/>
      </c>
      <c r="L52" s="16" t="str">
        <f>IF(一覧表!D53="","",一覧表!F53)</f>
        <v/>
      </c>
      <c r="M52" s="16" t="str">
        <f ca="1">IF(一覧表!D53="","",LEFT(VLOOKUP(一覧表!D53,INDIRECT(一覧表!C53&amp;"選手データ貼り付け!A:O"),MATCH("Birthday",INDIRECT(一覧表!C53&amp;"選手データ貼り付け!1:1"),0),0),4))</f>
        <v/>
      </c>
      <c r="N52" s="16" t="str">
        <f>IF(一覧表!D53="","","0")</f>
        <v/>
      </c>
      <c r="O52" s="16" t="str">
        <f>IF(一覧表!D53="","","千葉")</f>
        <v/>
      </c>
      <c r="P52" s="16"/>
      <c r="Q52" s="16" t="str">
        <f>IF(一覧表!G53="","",VLOOKUP(一覧表!G53,競技csv!$A:$O,MATCH("競技コード",競技csv!$1:$1,0),0))</f>
        <v/>
      </c>
      <c r="R52" s="16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16" t="str">
        <f>IF(一覧表!G53="","","0")</f>
        <v/>
      </c>
      <c r="T52" s="16" t="str">
        <f>IF(一覧表!G53="","","2")</f>
        <v/>
      </c>
      <c r="U52" s="16" t="str">
        <f>IF(一覧表!M53="","",VLOOKUP(一覧表!M53,競技csv!$A:$O,MATCH("競技コード",競技csv!$1:$1,0),0))</f>
        <v/>
      </c>
      <c r="V52" s="16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16" t="str">
        <f>IF(一覧表!M53="","","0")</f>
        <v/>
      </c>
      <c r="X52" s="16" t="str">
        <f>IF(一覧表!M53="","","2")</f>
        <v/>
      </c>
      <c r="Y52" s="16" t="str">
        <f>IF(一覧表!S53="","",VLOOKUP("共通"&amp;一覧表!C53&amp;"子4X100mR",競技csv!A:O,MATCH("競技コード",競技csv!$1:$1,0),0))</f>
        <v/>
      </c>
      <c r="Z52" s="16" t="str">
        <f>IF(一覧表!T53="","",一覧表!T53&amp;".")&amp;IF(一覧表!U53="","",TEXT(一覧表!U53,"00")&amp;".")&amp;IF(一覧表!V53="","",TEXT(一覧表!V53,"00"))</f>
        <v/>
      </c>
      <c r="AA52" s="16" t="str">
        <f>IF(一覧表!S53="","","0")</f>
        <v/>
      </c>
      <c r="AB52" s="16" t="str">
        <f>IF(一覧表!S53="","","2")</f>
        <v/>
      </c>
    </row>
    <row r="53" spans="1:28" x14ac:dyDescent="0.45">
      <c r="A53" s="16" t="str">
        <f>IF(一覧表!D54="","",IF(一覧表!C54="男",10000+一覧表!D54,20000+一覧表!D54))</f>
        <v/>
      </c>
      <c r="B53" s="16" t="str">
        <f ca="1">IF(一覧表!D54="","",VLOOKUP(VLOOKUP(一覧表!D54,INDIRECT(一覧表!C54&amp;"選手データ貼り付け!A:O"),MATCH("所属",INDIRECT(一覧表!C54&amp;"選手データ貼り付け!1:1"),0),0)&amp;"中",所属csv!$A:$H,MATCH("所属コード",所属csv!$1:$1,0),0))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C53" s="16"/>
      <c r="D53" s="16"/>
      <c r="E53" s="16" t="str">
        <f>IF(一覧表!D54="","",一覧表!D54)</f>
        <v/>
      </c>
      <c r="F53" s="16" t="str">
        <f ca="1">IF(一覧表!E54="","",一覧表!E54)</f>
        <v/>
      </c>
      <c r="G53" s="16" t="str">
        <f ca="1">IF(一覧表!D54="","",VLOOKUP(一覧表!D54,INDIRECT(一覧表!C54&amp;"選手データ貼り付け!A:O"),MATCH("ﾌﾘｶﾞﾅ(姓)",INDIRECT(一覧表!C54&amp;"選手データ貼り付け!1:1"),0),0)&amp;" "&amp;VLOOKUP(一覧表!D54,INDIRECT(一覧表!C54&amp;"選手データ貼り付け!A:O"),MATCH("ﾌﾘｶﾞﾅ(名)",INDIRECT(一覧表!C54&amp;"選手データ貼り付け!1:1"),0),0))</f>
        <v/>
      </c>
      <c r="H53" s="16" t="str">
        <f ca="1">IF(一覧表!E54="","",一覧表!E54)</f>
        <v/>
      </c>
      <c r="I53" s="16" t="str">
        <f ca="1">IF(一覧表!D54="","",VLOOKUP(一覧表!D54,INDIRECT(一覧表!C54&amp;"選手データ貼り付け!A:O"),MATCH("FAMILY NAME",INDIRECT(一覧表!C54&amp;"選手データ貼り付け!1:1"),0),0)&amp;" "&amp;VLOOKUP(一覧表!D54,INDIRECT(一覧表!C54&amp;"選手データ貼り付け!A:O"),MATCH("Firstname",INDIRECT(一覧表!C54&amp;"選手データ貼り付け!1:1"),0),0))</f>
        <v/>
      </c>
      <c r="J53" s="16" t="str">
        <f>IF(一覧表!D54="","","JPN")</f>
        <v/>
      </c>
      <c r="K53" s="16" t="str">
        <f>IF(一覧表!D54="","",IF(一覧表!C54="男",1,2))</f>
        <v/>
      </c>
      <c r="L53" s="16" t="str">
        <f>IF(一覧表!D54="","",一覧表!F54)</f>
        <v/>
      </c>
      <c r="M53" s="16" t="str">
        <f ca="1">IF(一覧表!D54="","",LEFT(VLOOKUP(一覧表!D54,INDIRECT(一覧表!C54&amp;"選手データ貼り付け!A:O"),MATCH("Birthday",INDIRECT(一覧表!C54&amp;"選手データ貼り付け!1:1"),0),0),4))</f>
        <v/>
      </c>
      <c r="N53" s="16" t="str">
        <f>IF(一覧表!D54="","","0")</f>
        <v/>
      </c>
      <c r="O53" s="16" t="str">
        <f>IF(一覧表!D54="","","千葉")</f>
        <v/>
      </c>
      <c r="P53" s="16"/>
      <c r="Q53" s="16" t="str">
        <f>IF(一覧表!G54="","",VLOOKUP(一覧表!G54,競技csv!$A:$O,MATCH("競技コード",競技csv!$1:$1,0),0))</f>
        <v/>
      </c>
      <c r="R53" s="16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16" t="str">
        <f>IF(一覧表!G54="","","0")</f>
        <v/>
      </c>
      <c r="T53" s="16" t="str">
        <f>IF(一覧表!G54="","","2")</f>
        <v/>
      </c>
      <c r="U53" s="16" t="str">
        <f>IF(一覧表!M54="","",VLOOKUP(一覧表!M54,競技csv!$A:$O,MATCH("競技コード",競技csv!$1:$1,0),0))</f>
        <v/>
      </c>
      <c r="V53" s="16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16" t="str">
        <f>IF(一覧表!M54="","","0")</f>
        <v/>
      </c>
      <c r="X53" s="16" t="str">
        <f>IF(一覧表!M54="","","2")</f>
        <v/>
      </c>
      <c r="Y53" s="16" t="str">
        <f>IF(一覧表!S54="","",VLOOKUP("共通"&amp;一覧表!C54&amp;"子4X100mR",競技csv!A:O,MATCH("競技コード",競技csv!$1:$1,0),0))</f>
        <v/>
      </c>
      <c r="Z53" s="16" t="str">
        <f>IF(一覧表!T54="","",一覧表!T54&amp;".")&amp;IF(一覧表!U54="","",TEXT(一覧表!U54,"00")&amp;".")&amp;IF(一覧表!V54="","",TEXT(一覧表!V54,"00"))</f>
        <v/>
      </c>
      <c r="AA53" s="16" t="str">
        <f>IF(一覧表!S54="","","0")</f>
        <v/>
      </c>
      <c r="AB53" s="16" t="str">
        <f>IF(一覧表!S54="","","2")</f>
        <v/>
      </c>
    </row>
    <row r="54" spans="1:28" x14ac:dyDescent="0.45">
      <c r="A54" s="16" t="str">
        <f>IF(一覧表!D55="","",IF(一覧表!C55="男",10000+一覧表!D55,20000+一覧表!D55))</f>
        <v/>
      </c>
      <c r="B54" s="16" t="str">
        <f ca="1">IF(一覧表!D55="","",VLOOKUP(VLOOKUP(一覧表!D55,INDIRECT(一覧表!C55&amp;"選手データ貼り付け!A:O"),MATCH("所属",INDIRECT(一覧表!C55&amp;"選手データ貼り付け!1:1"),0),0)&amp;"中",所属csv!$A:$H,MATCH("所属コード",所属csv!$1:$1,0),0))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C54" s="16"/>
      <c r="D54" s="16"/>
      <c r="E54" s="16" t="str">
        <f>IF(一覧表!D55="","",一覧表!D55)</f>
        <v/>
      </c>
      <c r="F54" s="16" t="str">
        <f ca="1">IF(一覧表!E55="","",一覧表!E55)</f>
        <v/>
      </c>
      <c r="G54" s="16" t="str">
        <f ca="1">IF(一覧表!D55="","",VLOOKUP(一覧表!D55,INDIRECT(一覧表!C55&amp;"選手データ貼り付け!A:O"),MATCH("ﾌﾘｶﾞﾅ(姓)",INDIRECT(一覧表!C55&amp;"選手データ貼り付け!1:1"),0),0)&amp;" "&amp;VLOOKUP(一覧表!D55,INDIRECT(一覧表!C55&amp;"選手データ貼り付け!A:O"),MATCH("ﾌﾘｶﾞﾅ(名)",INDIRECT(一覧表!C55&amp;"選手データ貼り付け!1:1"),0),0))</f>
        <v/>
      </c>
      <c r="H54" s="16" t="str">
        <f ca="1">IF(一覧表!E55="","",一覧表!E55)</f>
        <v/>
      </c>
      <c r="I54" s="16" t="str">
        <f ca="1">IF(一覧表!D55="","",VLOOKUP(一覧表!D55,INDIRECT(一覧表!C55&amp;"選手データ貼り付け!A:O"),MATCH("FAMILY NAME",INDIRECT(一覧表!C55&amp;"選手データ貼り付け!1:1"),0),0)&amp;" "&amp;VLOOKUP(一覧表!D55,INDIRECT(一覧表!C55&amp;"選手データ貼り付け!A:O"),MATCH("Firstname",INDIRECT(一覧表!C55&amp;"選手データ貼り付け!1:1"),0),0))</f>
        <v/>
      </c>
      <c r="J54" s="16" t="str">
        <f>IF(一覧表!D55="","","JPN")</f>
        <v/>
      </c>
      <c r="K54" s="16" t="str">
        <f>IF(一覧表!D55="","",IF(一覧表!C55="男",1,2))</f>
        <v/>
      </c>
      <c r="L54" s="16" t="str">
        <f>IF(一覧表!D55="","",一覧表!F55)</f>
        <v/>
      </c>
      <c r="M54" s="16" t="str">
        <f ca="1">IF(一覧表!D55="","",LEFT(VLOOKUP(一覧表!D55,INDIRECT(一覧表!C55&amp;"選手データ貼り付け!A:O"),MATCH("Birthday",INDIRECT(一覧表!C55&amp;"選手データ貼り付け!1:1"),0),0),4))</f>
        <v/>
      </c>
      <c r="N54" s="16" t="str">
        <f>IF(一覧表!D55="","","0")</f>
        <v/>
      </c>
      <c r="O54" s="16" t="str">
        <f>IF(一覧表!D55="","","千葉")</f>
        <v/>
      </c>
      <c r="P54" s="16"/>
      <c r="Q54" s="16" t="str">
        <f>IF(一覧表!G55="","",VLOOKUP(一覧表!G55,競技csv!$A:$O,MATCH("競技コード",競技csv!$1:$1,0),0))</f>
        <v/>
      </c>
      <c r="R54" s="16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16" t="str">
        <f>IF(一覧表!G55="","","0")</f>
        <v/>
      </c>
      <c r="T54" s="16" t="str">
        <f>IF(一覧表!G55="","","2")</f>
        <v/>
      </c>
      <c r="U54" s="16" t="str">
        <f>IF(一覧表!M55="","",VLOOKUP(一覧表!M55,競技csv!$A:$O,MATCH("競技コード",競技csv!$1:$1,0),0))</f>
        <v/>
      </c>
      <c r="V54" s="16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16" t="str">
        <f>IF(一覧表!M55="","","0")</f>
        <v/>
      </c>
      <c r="X54" s="16" t="str">
        <f>IF(一覧表!M55="","","2")</f>
        <v/>
      </c>
      <c r="Y54" s="16" t="str">
        <f>IF(一覧表!S55="","",VLOOKUP("共通"&amp;一覧表!C55&amp;"子4X100mR",競技csv!A:O,MATCH("競技コード",競技csv!$1:$1,0),0))</f>
        <v/>
      </c>
      <c r="Z54" s="16" t="str">
        <f>IF(一覧表!T55="","",一覧表!T55&amp;".")&amp;IF(一覧表!U55="","",TEXT(一覧表!U55,"00")&amp;".")&amp;IF(一覧表!V55="","",TEXT(一覧表!V55,"00"))</f>
        <v/>
      </c>
      <c r="AA54" s="16" t="str">
        <f>IF(一覧表!S55="","","0")</f>
        <v/>
      </c>
      <c r="AB54" s="16" t="str">
        <f>IF(一覧表!S55="","","2")</f>
        <v/>
      </c>
    </row>
    <row r="55" spans="1:28" x14ac:dyDescent="0.45">
      <c r="A55" s="16" t="str">
        <f>IF(一覧表!D56="","",IF(一覧表!C56="男",10000+一覧表!D56,20000+一覧表!D56))</f>
        <v/>
      </c>
      <c r="B55" s="16" t="str">
        <f ca="1">IF(一覧表!D56="","",VLOOKUP(VLOOKUP(一覧表!D56,INDIRECT(一覧表!C56&amp;"選手データ貼り付け!A:O"),MATCH("所属",INDIRECT(一覧表!C56&amp;"選手データ貼り付け!1:1"),0),0)&amp;"中",所属csv!$A:$H,MATCH("所属コード",所属csv!$1:$1,0),0))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C55" s="16"/>
      <c r="D55" s="16"/>
      <c r="E55" s="16" t="str">
        <f>IF(一覧表!D56="","",一覧表!D56)</f>
        <v/>
      </c>
      <c r="F55" s="16" t="str">
        <f ca="1">IF(一覧表!E56="","",一覧表!E56)</f>
        <v/>
      </c>
      <c r="G55" s="16" t="str">
        <f ca="1">IF(一覧表!D56="","",VLOOKUP(一覧表!D56,INDIRECT(一覧表!C56&amp;"選手データ貼り付け!A:O"),MATCH("ﾌﾘｶﾞﾅ(姓)",INDIRECT(一覧表!C56&amp;"選手データ貼り付け!1:1"),0),0)&amp;" "&amp;VLOOKUP(一覧表!D56,INDIRECT(一覧表!C56&amp;"選手データ貼り付け!A:O"),MATCH("ﾌﾘｶﾞﾅ(名)",INDIRECT(一覧表!C56&amp;"選手データ貼り付け!1:1"),0),0))</f>
        <v/>
      </c>
      <c r="H55" s="16" t="str">
        <f ca="1">IF(一覧表!E56="","",一覧表!E56)</f>
        <v/>
      </c>
      <c r="I55" s="16" t="str">
        <f ca="1">IF(一覧表!D56="","",VLOOKUP(一覧表!D56,INDIRECT(一覧表!C56&amp;"選手データ貼り付け!A:O"),MATCH("FAMILY NAME",INDIRECT(一覧表!C56&amp;"選手データ貼り付け!1:1"),0),0)&amp;" "&amp;VLOOKUP(一覧表!D56,INDIRECT(一覧表!C56&amp;"選手データ貼り付け!A:O"),MATCH("Firstname",INDIRECT(一覧表!C56&amp;"選手データ貼り付け!1:1"),0),0))</f>
        <v/>
      </c>
      <c r="J55" s="16" t="str">
        <f>IF(一覧表!D56="","","JPN")</f>
        <v/>
      </c>
      <c r="K55" s="16" t="str">
        <f>IF(一覧表!D56="","",IF(一覧表!C56="男",1,2))</f>
        <v/>
      </c>
      <c r="L55" s="16" t="str">
        <f>IF(一覧表!D56="","",一覧表!F56)</f>
        <v/>
      </c>
      <c r="M55" s="16" t="str">
        <f ca="1">IF(一覧表!D56="","",LEFT(VLOOKUP(一覧表!D56,INDIRECT(一覧表!C56&amp;"選手データ貼り付け!A:O"),MATCH("Birthday",INDIRECT(一覧表!C56&amp;"選手データ貼り付け!1:1"),0),0),4))</f>
        <v/>
      </c>
      <c r="N55" s="16" t="str">
        <f>IF(一覧表!D56="","","0")</f>
        <v/>
      </c>
      <c r="O55" s="16" t="str">
        <f>IF(一覧表!D56="","","千葉")</f>
        <v/>
      </c>
      <c r="P55" s="16"/>
      <c r="Q55" s="16" t="str">
        <f>IF(一覧表!G56="","",VLOOKUP(一覧表!G56,競技csv!$A:$O,MATCH("競技コード",競技csv!$1:$1,0),0))</f>
        <v/>
      </c>
      <c r="R55" s="16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16" t="str">
        <f>IF(一覧表!G56="","","0")</f>
        <v/>
      </c>
      <c r="T55" s="16" t="str">
        <f>IF(一覧表!G56="","","2")</f>
        <v/>
      </c>
      <c r="U55" s="16" t="str">
        <f>IF(一覧表!M56="","",VLOOKUP(一覧表!M56,競技csv!$A:$O,MATCH("競技コード",競技csv!$1:$1,0),0))</f>
        <v/>
      </c>
      <c r="V55" s="16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16" t="str">
        <f>IF(一覧表!M56="","","0")</f>
        <v/>
      </c>
      <c r="X55" s="16" t="str">
        <f>IF(一覧表!M56="","","2")</f>
        <v/>
      </c>
      <c r="Y55" s="16" t="str">
        <f>IF(一覧表!S56="","",VLOOKUP("共通"&amp;一覧表!C56&amp;"子4X100mR",競技csv!A:O,MATCH("競技コード",競技csv!$1:$1,0),0))</f>
        <v/>
      </c>
      <c r="Z55" s="16" t="str">
        <f>IF(一覧表!T56="","",一覧表!T56&amp;".")&amp;IF(一覧表!U56="","",TEXT(一覧表!U56,"00")&amp;".")&amp;IF(一覧表!V56="","",TEXT(一覧表!V56,"00"))</f>
        <v/>
      </c>
      <c r="AA55" s="16" t="str">
        <f>IF(一覧表!S56="","","0")</f>
        <v/>
      </c>
      <c r="AB55" s="16" t="str">
        <f>IF(一覧表!S56="","","2")</f>
        <v/>
      </c>
    </row>
    <row r="56" spans="1:28" x14ac:dyDescent="0.45">
      <c r="A56" s="16" t="str">
        <f>IF(一覧表!D57="","",IF(一覧表!C57="男",10000+一覧表!D57,20000+一覧表!D57))</f>
        <v/>
      </c>
      <c r="B56" s="16" t="str">
        <f ca="1">IF(一覧表!D57="","",VLOOKUP(VLOOKUP(一覧表!D57,INDIRECT(一覧表!C57&amp;"選手データ貼り付け!A:O"),MATCH("所属",INDIRECT(一覧表!C57&amp;"選手データ貼り付け!1:1"),0),0)&amp;"中",所属csv!$A:$H,MATCH("所属コード",所属csv!$1:$1,0),0))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C56" s="16"/>
      <c r="D56" s="16"/>
      <c r="E56" s="16" t="str">
        <f>IF(一覧表!D57="","",一覧表!D57)</f>
        <v/>
      </c>
      <c r="F56" s="16" t="str">
        <f ca="1">IF(一覧表!E57="","",一覧表!E57)</f>
        <v/>
      </c>
      <c r="G56" s="16" t="str">
        <f ca="1">IF(一覧表!D57="","",VLOOKUP(一覧表!D57,INDIRECT(一覧表!C57&amp;"選手データ貼り付け!A:O"),MATCH("ﾌﾘｶﾞﾅ(姓)",INDIRECT(一覧表!C57&amp;"選手データ貼り付け!1:1"),0),0)&amp;" "&amp;VLOOKUP(一覧表!D57,INDIRECT(一覧表!C57&amp;"選手データ貼り付け!A:O"),MATCH("ﾌﾘｶﾞﾅ(名)",INDIRECT(一覧表!C57&amp;"選手データ貼り付け!1:1"),0),0))</f>
        <v/>
      </c>
      <c r="H56" s="16" t="str">
        <f ca="1">IF(一覧表!E57="","",一覧表!E57)</f>
        <v/>
      </c>
      <c r="I56" s="16" t="str">
        <f ca="1">IF(一覧表!D57="","",VLOOKUP(一覧表!D57,INDIRECT(一覧表!C57&amp;"選手データ貼り付け!A:O"),MATCH("FAMILY NAME",INDIRECT(一覧表!C57&amp;"選手データ貼り付け!1:1"),0),0)&amp;" "&amp;VLOOKUP(一覧表!D57,INDIRECT(一覧表!C57&amp;"選手データ貼り付け!A:O"),MATCH("Firstname",INDIRECT(一覧表!C57&amp;"選手データ貼り付け!1:1"),0),0))</f>
        <v/>
      </c>
      <c r="J56" s="16" t="str">
        <f>IF(一覧表!D57="","","JPN")</f>
        <v/>
      </c>
      <c r="K56" s="16" t="str">
        <f>IF(一覧表!D57="","",IF(一覧表!C57="男",1,2))</f>
        <v/>
      </c>
      <c r="L56" s="16" t="str">
        <f>IF(一覧表!D57="","",一覧表!F57)</f>
        <v/>
      </c>
      <c r="M56" s="16" t="str">
        <f ca="1">IF(一覧表!D57="","",LEFT(VLOOKUP(一覧表!D57,INDIRECT(一覧表!C57&amp;"選手データ貼り付け!A:O"),MATCH("Birthday",INDIRECT(一覧表!C57&amp;"選手データ貼り付け!1:1"),0),0),4))</f>
        <v/>
      </c>
      <c r="N56" s="16" t="str">
        <f>IF(一覧表!D57="","","0")</f>
        <v/>
      </c>
      <c r="O56" s="16" t="str">
        <f>IF(一覧表!D57="","","千葉")</f>
        <v/>
      </c>
      <c r="P56" s="16"/>
      <c r="Q56" s="16" t="str">
        <f>IF(一覧表!G57="","",VLOOKUP(一覧表!G57,競技csv!$A:$O,MATCH("競技コード",競技csv!$1:$1,0),0))</f>
        <v/>
      </c>
      <c r="R56" s="16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16" t="str">
        <f>IF(一覧表!G57="","","0")</f>
        <v/>
      </c>
      <c r="T56" s="16" t="str">
        <f>IF(一覧表!G57="","","2")</f>
        <v/>
      </c>
      <c r="U56" s="16" t="str">
        <f>IF(一覧表!M57="","",VLOOKUP(一覧表!M57,競技csv!$A:$O,MATCH("競技コード",競技csv!$1:$1,0),0))</f>
        <v/>
      </c>
      <c r="V56" s="16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16" t="str">
        <f>IF(一覧表!M57="","","0")</f>
        <v/>
      </c>
      <c r="X56" s="16" t="str">
        <f>IF(一覧表!M57="","","2")</f>
        <v/>
      </c>
      <c r="Y56" s="16" t="str">
        <f>IF(一覧表!S57="","",VLOOKUP("共通"&amp;一覧表!C57&amp;"子4X100mR",競技csv!A:O,MATCH("競技コード",競技csv!$1:$1,0),0))</f>
        <v/>
      </c>
      <c r="Z56" s="16" t="str">
        <f>IF(一覧表!T57="","",一覧表!T57&amp;".")&amp;IF(一覧表!U57="","",TEXT(一覧表!U57,"00")&amp;".")&amp;IF(一覧表!V57="","",TEXT(一覧表!V57,"00"))</f>
        <v/>
      </c>
      <c r="AA56" s="16" t="str">
        <f>IF(一覧表!S57="","","0")</f>
        <v/>
      </c>
      <c r="AB56" s="16" t="str">
        <f>IF(一覧表!S57="","","2")</f>
        <v/>
      </c>
    </row>
    <row r="57" spans="1:28" x14ac:dyDescent="0.45">
      <c r="A57" s="16" t="str">
        <f>IF(一覧表!D58="","",IF(一覧表!C58="男",10000+一覧表!D58,20000+一覧表!D58))</f>
        <v/>
      </c>
      <c r="B57" s="16" t="str">
        <f ca="1">IF(一覧表!D58="","",VLOOKUP(VLOOKUP(一覧表!D58,INDIRECT(一覧表!C58&amp;"選手データ貼り付け!A:O"),MATCH("所属",INDIRECT(一覧表!C58&amp;"選手データ貼り付け!1:1"),0),0)&amp;"中",所属csv!$A:$H,MATCH("所属コード",所属csv!$1:$1,0),0))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C57" s="16"/>
      <c r="D57" s="16"/>
      <c r="E57" s="16" t="str">
        <f>IF(一覧表!D58="","",一覧表!D58)</f>
        <v/>
      </c>
      <c r="F57" s="16" t="str">
        <f ca="1">IF(一覧表!E58="","",一覧表!E58)</f>
        <v/>
      </c>
      <c r="G57" s="16" t="str">
        <f ca="1">IF(一覧表!D58="","",VLOOKUP(一覧表!D58,INDIRECT(一覧表!C58&amp;"選手データ貼り付け!A:O"),MATCH("ﾌﾘｶﾞﾅ(姓)",INDIRECT(一覧表!C58&amp;"選手データ貼り付け!1:1"),0),0)&amp;" "&amp;VLOOKUP(一覧表!D58,INDIRECT(一覧表!C58&amp;"選手データ貼り付け!A:O"),MATCH("ﾌﾘｶﾞﾅ(名)",INDIRECT(一覧表!C58&amp;"選手データ貼り付け!1:1"),0),0))</f>
        <v/>
      </c>
      <c r="H57" s="16" t="str">
        <f ca="1">IF(一覧表!E58="","",一覧表!E58)</f>
        <v/>
      </c>
      <c r="I57" s="16" t="str">
        <f ca="1">IF(一覧表!D58="","",VLOOKUP(一覧表!D58,INDIRECT(一覧表!C58&amp;"選手データ貼り付け!A:O"),MATCH("FAMILY NAME",INDIRECT(一覧表!C58&amp;"選手データ貼り付け!1:1"),0),0)&amp;" "&amp;VLOOKUP(一覧表!D58,INDIRECT(一覧表!C58&amp;"選手データ貼り付け!A:O"),MATCH("Firstname",INDIRECT(一覧表!C58&amp;"選手データ貼り付け!1:1"),0),0))</f>
        <v/>
      </c>
      <c r="J57" s="16" t="str">
        <f>IF(一覧表!D58="","","JPN")</f>
        <v/>
      </c>
      <c r="K57" s="16" t="str">
        <f>IF(一覧表!D58="","",IF(一覧表!C58="男",1,2))</f>
        <v/>
      </c>
      <c r="L57" s="16" t="str">
        <f>IF(一覧表!D58="","",一覧表!F58)</f>
        <v/>
      </c>
      <c r="M57" s="16" t="str">
        <f ca="1">IF(一覧表!D58="","",LEFT(VLOOKUP(一覧表!D58,INDIRECT(一覧表!C58&amp;"選手データ貼り付け!A:O"),MATCH("Birthday",INDIRECT(一覧表!C58&amp;"選手データ貼り付け!1:1"),0),0),4))</f>
        <v/>
      </c>
      <c r="N57" s="16" t="str">
        <f>IF(一覧表!D58="","","0")</f>
        <v/>
      </c>
      <c r="O57" s="16" t="str">
        <f>IF(一覧表!D58="","","千葉")</f>
        <v/>
      </c>
      <c r="P57" s="16"/>
      <c r="Q57" s="16" t="str">
        <f>IF(一覧表!G58="","",VLOOKUP(一覧表!G58,競技csv!$A:$O,MATCH("競技コード",競技csv!$1:$1,0),0))</f>
        <v/>
      </c>
      <c r="R57" s="16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16" t="str">
        <f>IF(一覧表!G58="","","0")</f>
        <v/>
      </c>
      <c r="T57" s="16" t="str">
        <f>IF(一覧表!G58="","","2")</f>
        <v/>
      </c>
      <c r="U57" s="16" t="str">
        <f>IF(一覧表!M58="","",VLOOKUP(一覧表!M58,競技csv!$A:$O,MATCH("競技コード",競技csv!$1:$1,0),0))</f>
        <v/>
      </c>
      <c r="V57" s="16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16" t="str">
        <f>IF(一覧表!M58="","","0")</f>
        <v/>
      </c>
      <c r="X57" s="16" t="str">
        <f>IF(一覧表!M58="","","2")</f>
        <v/>
      </c>
      <c r="Y57" s="16" t="str">
        <f>IF(一覧表!S58="","",VLOOKUP("共通"&amp;一覧表!C58&amp;"子4X100mR",競技csv!A:O,MATCH("競技コード",競技csv!$1:$1,0),0))</f>
        <v/>
      </c>
      <c r="Z57" s="16" t="str">
        <f>IF(一覧表!T58="","",一覧表!T58&amp;".")&amp;IF(一覧表!U58="","",TEXT(一覧表!U58,"00")&amp;".")&amp;IF(一覧表!V58="","",TEXT(一覧表!V58,"00"))</f>
        <v/>
      </c>
      <c r="AA57" s="16" t="str">
        <f>IF(一覧表!S58="","","0")</f>
        <v/>
      </c>
      <c r="AB57" s="16" t="str">
        <f>IF(一覧表!S58="","","2")</f>
        <v/>
      </c>
    </row>
    <row r="58" spans="1:28" x14ac:dyDescent="0.45">
      <c r="A58" s="16" t="str">
        <f>IF(一覧表!D59="","",IF(一覧表!C59="男",10000+一覧表!D59,20000+一覧表!D59))</f>
        <v/>
      </c>
      <c r="B58" s="16" t="str">
        <f ca="1">IF(一覧表!D59="","",VLOOKUP(VLOOKUP(一覧表!D59,INDIRECT(一覧表!C59&amp;"選手データ貼り付け!A:O"),MATCH("所属",INDIRECT(一覧表!C59&amp;"選手データ貼り付け!1:1"),0),0)&amp;"中",所属csv!$A:$H,MATCH("所属コード",所属csv!$1:$1,0),0))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C58" s="16"/>
      <c r="D58" s="16"/>
      <c r="E58" s="16" t="str">
        <f>IF(一覧表!D59="","",一覧表!D59)</f>
        <v/>
      </c>
      <c r="F58" s="16" t="str">
        <f ca="1">IF(一覧表!E59="","",一覧表!E59)</f>
        <v/>
      </c>
      <c r="G58" s="16" t="str">
        <f ca="1">IF(一覧表!D59="","",VLOOKUP(一覧表!D59,INDIRECT(一覧表!C59&amp;"選手データ貼り付け!A:O"),MATCH("ﾌﾘｶﾞﾅ(姓)",INDIRECT(一覧表!C59&amp;"選手データ貼り付け!1:1"),0),0)&amp;" "&amp;VLOOKUP(一覧表!D59,INDIRECT(一覧表!C59&amp;"選手データ貼り付け!A:O"),MATCH("ﾌﾘｶﾞﾅ(名)",INDIRECT(一覧表!C59&amp;"選手データ貼り付け!1:1"),0),0))</f>
        <v/>
      </c>
      <c r="H58" s="16" t="str">
        <f ca="1">IF(一覧表!E59="","",一覧表!E59)</f>
        <v/>
      </c>
      <c r="I58" s="16" t="str">
        <f ca="1">IF(一覧表!D59="","",VLOOKUP(一覧表!D59,INDIRECT(一覧表!C59&amp;"選手データ貼り付け!A:O"),MATCH("FAMILY NAME",INDIRECT(一覧表!C59&amp;"選手データ貼り付け!1:1"),0),0)&amp;" "&amp;VLOOKUP(一覧表!D59,INDIRECT(一覧表!C59&amp;"選手データ貼り付け!A:O"),MATCH("Firstname",INDIRECT(一覧表!C59&amp;"選手データ貼り付け!1:1"),0),0))</f>
        <v/>
      </c>
      <c r="J58" s="16" t="str">
        <f>IF(一覧表!D59="","","JPN")</f>
        <v/>
      </c>
      <c r="K58" s="16" t="str">
        <f>IF(一覧表!D59="","",IF(一覧表!C59="男",1,2))</f>
        <v/>
      </c>
      <c r="L58" s="16" t="str">
        <f>IF(一覧表!D59="","",一覧表!F59)</f>
        <v/>
      </c>
      <c r="M58" s="16" t="str">
        <f ca="1">IF(一覧表!D59="","",LEFT(VLOOKUP(一覧表!D59,INDIRECT(一覧表!C59&amp;"選手データ貼り付け!A:O"),MATCH("Birthday",INDIRECT(一覧表!C59&amp;"選手データ貼り付け!1:1"),0),0),4))</f>
        <v/>
      </c>
      <c r="N58" s="16" t="str">
        <f>IF(一覧表!D59="","","0")</f>
        <v/>
      </c>
      <c r="O58" s="16" t="str">
        <f>IF(一覧表!D59="","","千葉")</f>
        <v/>
      </c>
      <c r="P58" s="16"/>
      <c r="Q58" s="16" t="str">
        <f>IF(一覧表!G59="","",VLOOKUP(一覧表!G59,競技csv!$A:$O,MATCH("競技コード",競技csv!$1:$1,0),0))</f>
        <v/>
      </c>
      <c r="R58" s="16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16" t="str">
        <f>IF(一覧表!G59="","","0")</f>
        <v/>
      </c>
      <c r="T58" s="16" t="str">
        <f>IF(一覧表!G59="","","2")</f>
        <v/>
      </c>
      <c r="U58" s="16" t="str">
        <f>IF(一覧表!M59="","",VLOOKUP(一覧表!M59,競技csv!$A:$O,MATCH("競技コード",競技csv!$1:$1,0),0))</f>
        <v/>
      </c>
      <c r="V58" s="16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16" t="str">
        <f>IF(一覧表!M59="","","0")</f>
        <v/>
      </c>
      <c r="X58" s="16" t="str">
        <f>IF(一覧表!M59="","","2")</f>
        <v/>
      </c>
      <c r="Y58" s="16" t="str">
        <f>IF(一覧表!S59="","",VLOOKUP("共通"&amp;一覧表!C59&amp;"子4X100mR",競技csv!A:O,MATCH("競技コード",競技csv!$1:$1,0),0))</f>
        <v/>
      </c>
      <c r="Z58" s="16" t="str">
        <f>IF(一覧表!T59="","",一覧表!T59&amp;".")&amp;IF(一覧表!U59="","",TEXT(一覧表!U59,"00")&amp;".")&amp;IF(一覧表!V59="","",TEXT(一覧表!V59,"00"))</f>
        <v/>
      </c>
      <c r="AA58" s="16" t="str">
        <f>IF(一覧表!S59="","","0")</f>
        <v/>
      </c>
      <c r="AB58" s="16" t="str">
        <f>IF(一覧表!S59="","","2")</f>
        <v/>
      </c>
    </row>
    <row r="59" spans="1:28" x14ac:dyDescent="0.45">
      <c r="A59" s="16" t="str">
        <f>IF(一覧表!D60="","",IF(一覧表!C60="男",10000+一覧表!D60,20000+一覧表!D60))</f>
        <v/>
      </c>
      <c r="B59" s="16" t="str">
        <f ca="1">IF(一覧表!D60="","",VLOOKUP(VLOOKUP(一覧表!D60,INDIRECT(一覧表!C60&amp;"選手データ貼り付け!A:O"),MATCH("所属",INDIRECT(一覧表!C60&amp;"選手データ貼り付け!1:1"),0),0)&amp;"中",所属csv!$A:$H,MATCH("所属コード",所属csv!$1:$1,0),0))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C59" s="16"/>
      <c r="D59" s="16"/>
      <c r="E59" s="16" t="str">
        <f>IF(一覧表!D60="","",一覧表!D60)</f>
        <v/>
      </c>
      <c r="F59" s="16" t="str">
        <f ca="1">IF(一覧表!E60="","",一覧表!E60)</f>
        <v/>
      </c>
      <c r="G59" s="16" t="str">
        <f ca="1">IF(一覧表!D60="","",VLOOKUP(一覧表!D60,INDIRECT(一覧表!C60&amp;"選手データ貼り付け!A:O"),MATCH("ﾌﾘｶﾞﾅ(姓)",INDIRECT(一覧表!C60&amp;"選手データ貼り付け!1:1"),0),0)&amp;" "&amp;VLOOKUP(一覧表!D60,INDIRECT(一覧表!C60&amp;"選手データ貼り付け!A:O"),MATCH("ﾌﾘｶﾞﾅ(名)",INDIRECT(一覧表!C60&amp;"選手データ貼り付け!1:1"),0),0))</f>
        <v/>
      </c>
      <c r="H59" s="16" t="str">
        <f ca="1">IF(一覧表!E60="","",一覧表!E60)</f>
        <v/>
      </c>
      <c r="I59" s="16" t="str">
        <f ca="1">IF(一覧表!D60="","",VLOOKUP(一覧表!D60,INDIRECT(一覧表!C60&amp;"選手データ貼り付け!A:O"),MATCH("FAMILY NAME",INDIRECT(一覧表!C60&amp;"選手データ貼り付け!1:1"),0),0)&amp;" "&amp;VLOOKUP(一覧表!D60,INDIRECT(一覧表!C60&amp;"選手データ貼り付け!A:O"),MATCH("Firstname",INDIRECT(一覧表!C60&amp;"選手データ貼り付け!1:1"),0),0))</f>
        <v/>
      </c>
      <c r="J59" s="16" t="str">
        <f>IF(一覧表!D60="","","JPN")</f>
        <v/>
      </c>
      <c r="K59" s="16" t="str">
        <f>IF(一覧表!D60="","",IF(一覧表!C60="男",1,2))</f>
        <v/>
      </c>
      <c r="L59" s="16" t="str">
        <f>IF(一覧表!D60="","",一覧表!F60)</f>
        <v/>
      </c>
      <c r="M59" s="16" t="str">
        <f ca="1">IF(一覧表!D60="","",LEFT(VLOOKUP(一覧表!D60,INDIRECT(一覧表!C60&amp;"選手データ貼り付け!A:O"),MATCH("Birthday",INDIRECT(一覧表!C60&amp;"選手データ貼り付け!1:1"),0),0),4))</f>
        <v/>
      </c>
      <c r="N59" s="16" t="str">
        <f>IF(一覧表!D60="","","0")</f>
        <v/>
      </c>
      <c r="O59" s="16" t="str">
        <f>IF(一覧表!D60="","","千葉")</f>
        <v/>
      </c>
      <c r="P59" s="16"/>
      <c r="Q59" s="16" t="str">
        <f>IF(一覧表!G60="","",VLOOKUP(一覧表!G60,競技csv!$A:$O,MATCH("競技コード",競技csv!$1:$1,0),0))</f>
        <v/>
      </c>
      <c r="R59" s="16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16" t="str">
        <f>IF(一覧表!G60="","","0")</f>
        <v/>
      </c>
      <c r="T59" s="16" t="str">
        <f>IF(一覧表!G60="","","2")</f>
        <v/>
      </c>
      <c r="U59" s="16" t="str">
        <f>IF(一覧表!M60="","",VLOOKUP(一覧表!M60,競技csv!$A:$O,MATCH("競技コード",競技csv!$1:$1,0),0))</f>
        <v/>
      </c>
      <c r="V59" s="16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16" t="str">
        <f>IF(一覧表!M60="","","0")</f>
        <v/>
      </c>
      <c r="X59" s="16" t="str">
        <f>IF(一覧表!M60="","","2")</f>
        <v/>
      </c>
      <c r="Y59" s="16" t="str">
        <f>IF(一覧表!S60="","",VLOOKUP("共通"&amp;一覧表!C60&amp;"子4X100mR",競技csv!A:O,MATCH("競技コード",競技csv!$1:$1,0),0))</f>
        <v/>
      </c>
      <c r="Z59" s="16" t="str">
        <f>IF(一覧表!T60="","",一覧表!T60&amp;".")&amp;IF(一覧表!U60="","",TEXT(一覧表!U60,"00")&amp;".")&amp;IF(一覧表!V60="","",TEXT(一覧表!V60,"00"))</f>
        <v/>
      </c>
      <c r="AA59" s="16" t="str">
        <f>IF(一覧表!S60="","","0")</f>
        <v/>
      </c>
      <c r="AB59" s="16" t="str">
        <f>IF(一覧表!S60="","","2")</f>
        <v/>
      </c>
    </row>
    <row r="60" spans="1:28" x14ac:dyDescent="0.45">
      <c r="A60" s="16" t="str">
        <f>IF(一覧表!D61="","",IF(一覧表!C61="男",10000+一覧表!D61,20000+一覧表!D61))</f>
        <v/>
      </c>
      <c r="B60" s="16" t="str">
        <f ca="1">IF(一覧表!D61="","",VLOOKUP(VLOOKUP(一覧表!D61,INDIRECT(一覧表!C61&amp;"選手データ貼り付け!A:O"),MATCH("所属",INDIRECT(一覧表!C61&amp;"選手データ貼り付け!1:1"),0),0)&amp;"中",所属csv!$A:$H,MATCH("所属コード",所属csv!$1:$1,0),0))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C60" s="16"/>
      <c r="D60" s="16"/>
      <c r="E60" s="16" t="str">
        <f>IF(一覧表!D61="","",一覧表!D61)</f>
        <v/>
      </c>
      <c r="F60" s="16" t="str">
        <f ca="1">IF(一覧表!E61="","",一覧表!E61)</f>
        <v/>
      </c>
      <c r="G60" s="16" t="str">
        <f ca="1">IF(一覧表!D61="","",VLOOKUP(一覧表!D61,INDIRECT(一覧表!C61&amp;"選手データ貼り付け!A:O"),MATCH("ﾌﾘｶﾞﾅ(姓)",INDIRECT(一覧表!C61&amp;"選手データ貼り付け!1:1"),0),0)&amp;" "&amp;VLOOKUP(一覧表!D61,INDIRECT(一覧表!C61&amp;"選手データ貼り付け!A:O"),MATCH("ﾌﾘｶﾞﾅ(名)",INDIRECT(一覧表!C61&amp;"選手データ貼り付け!1:1"),0),0))</f>
        <v/>
      </c>
      <c r="H60" s="16" t="str">
        <f ca="1">IF(一覧表!E61="","",一覧表!E61)</f>
        <v/>
      </c>
      <c r="I60" s="16" t="str">
        <f ca="1">IF(一覧表!D61="","",VLOOKUP(一覧表!D61,INDIRECT(一覧表!C61&amp;"選手データ貼り付け!A:O"),MATCH("FAMILY NAME",INDIRECT(一覧表!C61&amp;"選手データ貼り付け!1:1"),0),0)&amp;" "&amp;VLOOKUP(一覧表!D61,INDIRECT(一覧表!C61&amp;"選手データ貼り付け!A:O"),MATCH("Firstname",INDIRECT(一覧表!C61&amp;"選手データ貼り付け!1:1"),0),0))</f>
        <v/>
      </c>
      <c r="J60" s="16" t="str">
        <f>IF(一覧表!D61="","","JPN")</f>
        <v/>
      </c>
      <c r="K60" s="16" t="str">
        <f>IF(一覧表!D61="","",IF(一覧表!C61="男",1,2))</f>
        <v/>
      </c>
      <c r="L60" s="16" t="str">
        <f>IF(一覧表!D61="","",一覧表!F61)</f>
        <v/>
      </c>
      <c r="M60" s="16" t="str">
        <f ca="1">IF(一覧表!D61="","",LEFT(VLOOKUP(一覧表!D61,INDIRECT(一覧表!C61&amp;"選手データ貼り付け!A:O"),MATCH("Birthday",INDIRECT(一覧表!C61&amp;"選手データ貼り付け!1:1"),0),0),4))</f>
        <v/>
      </c>
      <c r="N60" s="16" t="str">
        <f>IF(一覧表!D61="","","0")</f>
        <v/>
      </c>
      <c r="O60" s="16" t="str">
        <f>IF(一覧表!D61="","","千葉")</f>
        <v/>
      </c>
      <c r="P60" s="16"/>
      <c r="Q60" s="16" t="str">
        <f>IF(一覧表!G61="","",VLOOKUP(一覧表!G61,競技csv!$A:$O,MATCH("競技コード",競技csv!$1:$1,0),0))</f>
        <v/>
      </c>
      <c r="R60" s="16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16" t="str">
        <f>IF(一覧表!G61="","","0")</f>
        <v/>
      </c>
      <c r="T60" s="16" t="str">
        <f>IF(一覧表!G61="","","2")</f>
        <v/>
      </c>
      <c r="U60" s="16" t="str">
        <f>IF(一覧表!M61="","",VLOOKUP(一覧表!M61,競技csv!$A:$O,MATCH("競技コード",競技csv!$1:$1,0),0))</f>
        <v/>
      </c>
      <c r="V60" s="16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16" t="str">
        <f>IF(一覧表!M61="","","0")</f>
        <v/>
      </c>
      <c r="X60" s="16" t="str">
        <f>IF(一覧表!M61="","","2")</f>
        <v/>
      </c>
      <c r="Y60" s="16" t="str">
        <f>IF(一覧表!S61="","",VLOOKUP("共通"&amp;一覧表!C61&amp;"子4X100mR",競技csv!A:O,MATCH("競技コード",競技csv!$1:$1,0),0))</f>
        <v/>
      </c>
      <c r="Z60" s="16" t="str">
        <f>IF(一覧表!T61="","",一覧表!T61&amp;".")&amp;IF(一覧表!U61="","",TEXT(一覧表!U61,"00")&amp;".")&amp;IF(一覧表!V61="","",TEXT(一覧表!V61,"00"))</f>
        <v/>
      </c>
      <c r="AA60" s="16" t="str">
        <f>IF(一覧表!S61="","","0")</f>
        <v/>
      </c>
      <c r="AB60" s="16" t="str">
        <f>IF(一覧表!S61="","","2")</f>
        <v/>
      </c>
    </row>
    <row r="61" spans="1:28" x14ac:dyDescent="0.45">
      <c r="A61" s="16" t="str">
        <f>IF(一覧表!D62="","",IF(一覧表!C62="男",10000+一覧表!D62,20000+一覧表!D62))</f>
        <v/>
      </c>
      <c r="B61" s="16" t="str">
        <f ca="1">IF(一覧表!D62="","",VLOOKUP(VLOOKUP(一覧表!D62,INDIRECT(一覧表!C62&amp;"選手データ貼り付け!A:O"),MATCH("所属",INDIRECT(一覧表!C62&amp;"選手データ貼り付け!1:1"),0),0)&amp;"中",所属csv!$A:$H,MATCH("所属コード",所属csv!$1:$1,0),0))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C61" s="16"/>
      <c r="D61" s="16"/>
      <c r="E61" s="16" t="str">
        <f>IF(一覧表!D62="","",一覧表!D62)</f>
        <v/>
      </c>
      <c r="F61" s="16" t="str">
        <f ca="1">IF(一覧表!E62="","",一覧表!E62)</f>
        <v/>
      </c>
      <c r="G61" s="16" t="str">
        <f ca="1">IF(一覧表!D62="","",VLOOKUP(一覧表!D62,INDIRECT(一覧表!C62&amp;"選手データ貼り付け!A:O"),MATCH("ﾌﾘｶﾞﾅ(姓)",INDIRECT(一覧表!C62&amp;"選手データ貼り付け!1:1"),0),0)&amp;" "&amp;VLOOKUP(一覧表!D62,INDIRECT(一覧表!C62&amp;"選手データ貼り付け!A:O"),MATCH("ﾌﾘｶﾞﾅ(名)",INDIRECT(一覧表!C62&amp;"選手データ貼り付け!1:1"),0),0))</f>
        <v/>
      </c>
      <c r="H61" s="16" t="str">
        <f ca="1">IF(一覧表!E62="","",一覧表!E62)</f>
        <v/>
      </c>
      <c r="I61" s="16" t="str">
        <f ca="1">IF(一覧表!D62="","",VLOOKUP(一覧表!D62,INDIRECT(一覧表!C62&amp;"選手データ貼り付け!A:O"),MATCH("FAMILY NAME",INDIRECT(一覧表!C62&amp;"選手データ貼り付け!1:1"),0),0)&amp;" "&amp;VLOOKUP(一覧表!D62,INDIRECT(一覧表!C62&amp;"選手データ貼り付け!A:O"),MATCH("Firstname",INDIRECT(一覧表!C62&amp;"選手データ貼り付け!1:1"),0),0))</f>
        <v/>
      </c>
      <c r="J61" s="16" t="str">
        <f>IF(一覧表!D62="","","JPN")</f>
        <v/>
      </c>
      <c r="K61" s="16" t="str">
        <f>IF(一覧表!D62="","",IF(一覧表!C62="男",1,2))</f>
        <v/>
      </c>
      <c r="L61" s="16" t="str">
        <f>IF(一覧表!D62="","",一覧表!F62)</f>
        <v/>
      </c>
      <c r="M61" s="16" t="str">
        <f ca="1">IF(一覧表!D62="","",LEFT(VLOOKUP(一覧表!D62,INDIRECT(一覧表!C62&amp;"選手データ貼り付け!A:O"),MATCH("Birthday",INDIRECT(一覧表!C62&amp;"選手データ貼り付け!1:1"),0),0),4))</f>
        <v/>
      </c>
      <c r="N61" s="16" t="str">
        <f>IF(一覧表!D62="","","0")</f>
        <v/>
      </c>
      <c r="O61" s="16" t="str">
        <f>IF(一覧表!D62="","","千葉")</f>
        <v/>
      </c>
      <c r="P61" s="16"/>
      <c r="Q61" s="16" t="str">
        <f>IF(一覧表!G62="","",VLOOKUP(一覧表!G62,競技csv!$A:$O,MATCH("競技コード",競技csv!$1:$1,0),0))</f>
        <v/>
      </c>
      <c r="R61" s="16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16" t="str">
        <f>IF(一覧表!G62="","","0")</f>
        <v/>
      </c>
      <c r="T61" s="16" t="str">
        <f>IF(一覧表!G62="","","2")</f>
        <v/>
      </c>
      <c r="U61" s="16" t="str">
        <f>IF(一覧表!M62="","",VLOOKUP(一覧表!M62,競技csv!$A:$O,MATCH("競技コード",競技csv!$1:$1,0),0))</f>
        <v/>
      </c>
      <c r="V61" s="16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16" t="str">
        <f>IF(一覧表!M62="","","0")</f>
        <v/>
      </c>
      <c r="X61" s="16" t="str">
        <f>IF(一覧表!M62="","","2")</f>
        <v/>
      </c>
      <c r="Y61" s="16" t="str">
        <f>IF(一覧表!S62="","",VLOOKUP("共通"&amp;一覧表!C62&amp;"子4X100mR",競技csv!A:O,MATCH("競技コード",競技csv!$1:$1,0),0))</f>
        <v/>
      </c>
      <c r="Z61" s="16" t="str">
        <f>IF(一覧表!T62="","",一覧表!T62&amp;".")&amp;IF(一覧表!U62="","",TEXT(一覧表!U62,"00")&amp;".")&amp;IF(一覧表!V62="","",TEXT(一覧表!V62,"00"))</f>
        <v/>
      </c>
      <c r="AA61" s="16" t="str">
        <f>IF(一覧表!S62="","","0")</f>
        <v/>
      </c>
      <c r="AB61" s="16" t="str">
        <f>IF(一覧表!S62="","","2")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166</v>
      </c>
      <c r="C1" t="s">
        <v>109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98</v>
      </c>
      <c r="J1" t="s">
        <v>172</v>
      </c>
      <c r="K1" t="s">
        <v>90</v>
      </c>
      <c r="L1" t="s">
        <v>94</v>
      </c>
      <c r="M1" t="s">
        <v>173</v>
      </c>
      <c r="N1" t="s">
        <v>174</v>
      </c>
      <c r="O1" t="s">
        <v>175</v>
      </c>
      <c r="P1" t="s">
        <v>176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topLeftCell="B1" zoomScaleNormal="100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166</v>
      </c>
      <c r="C1" t="s">
        <v>109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98</v>
      </c>
      <c r="J1" t="s">
        <v>172</v>
      </c>
      <c r="K1" t="s">
        <v>90</v>
      </c>
      <c r="L1" t="s">
        <v>94</v>
      </c>
      <c r="M1" t="s">
        <v>173</v>
      </c>
      <c r="N1" t="s">
        <v>174</v>
      </c>
      <c r="O1" t="s">
        <v>175</v>
      </c>
      <c r="P1" t="s">
        <v>176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D2" t="str">
        <f ca="1">IF(C2="","",IF(COUNTIF(一覧表!W:W,一覧表!C3&amp;"Ｂ")=0,VLOOKUP(一覧表!D3,INDIRECT(一覧表!C3&amp;"選手データ貼り付け!A:O"),MATCH("所属",INDIRECT(一覧表!C3&amp;"選手データ貼り付け!1:1"),0),0)&amp;"中",VLOOKUP(一覧表!D3,INDIRECT(一覧表!C3&amp;"選手データ貼り付け!A:O"),MATCH("所属",INDIRECT(一覧表!C3&amp;"選手データ貼り付け!1:1"),0),0)&amp;"中"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D3" t="str">
        <f ca="1">IF(C3="","",IF(COUNTIF(一覧表!W:W,一覧表!C4&amp;"Ｂ")=0,VLOOKUP(一覧表!D4,INDIRECT(一覧表!C4&amp;"選手データ貼り付け!A:O"),MATCH("所属",INDIRECT(一覧表!C4&amp;"選手データ貼り付け!1:1"),0),0)&amp;"中",VLOOKUP(一覧表!D4,INDIRECT(一覧表!C4&amp;"選手データ貼り付け!A:O"),MATCH("所属",INDIRECT(一覧表!C4&amp;"選手データ貼り付け!1:1"),0),0)&amp;"中"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D4" t="str">
        <f ca="1">IF(C4="","",IF(COUNTIF(一覧表!W:W,一覧表!C5&amp;"Ｂ")=0,VLOOKUP(一覧表!D5,INDIRECT(一覧表!C5&amp;"選手データ貼り付け!A:O"),MATCH("所属",INDIRECT(一覧表!C5&amp;"選手データ貼り付け!1:1"),0),0)&amp;"中",VLOOKUP(一覧表!D5,INDIRECT(一覧表!C5&amp;"選手データ貼り付け!A:O"),MATCH("所属",INDIRECT(一覧表!C5&amp;"選手データ貼り付け!1:1"),0),0)&amp;"中"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D5" t="str">
        <f ca="1">IF(C5="","",IF(COUNTIF(一覧表!W:W,一覧表!C6&amp;"Ｂ")=0,VLOOKUP(一覧表!D6,INDIRECT(一覧表!C6&amp;"選手データ貼り付け!A:O"),MATCH("所属",INDIRECT(一覧表!C6&amp;"選手データ貼り付け!1:1"),0),0)&amp;"中",VLOOKUP(一覧表!D6,INDIRECT(一覧表!C6&amp;"選手データ貼り付け!A:O"),MATCH("所属",INDIRECT(一覧表!C6&amp;"選手データ貼り付け!1:1"),0),0)&amp;"中"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D6" t="str">
        <f ca="1">IF(C6="","",IF(COUNTIF(一覧表!W:W,一覧表!C7&amp;"Ｂ")=0,VLOOKUP(一覧表!D7,INDIRECT(一覧表!C7&amp;"選手データ貼り付け!A:O"),MATCH("所属",INDIRECT(一覧表!C7&amp;"選手データ貼り付け!1:1"),0),0)&amp;"中",VLOOKUP(一覧表!D7,INDIRECT(一覧表!C7&amp;"選手データ貼り付け!A:O"),MATCH("所属",INDIRECT(一覧表!C7&amp;"選手データ貼り付け!1:1"),0),0)&amp;"中"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D7" t="str">
        <f ca="1">IF(C7="","",IF(COUNTIF(一覧表!W:W,一覧表!C8&amp;"Ｂ")=0,VLOOKUP(一覧表!D8,INDIRECT(一覧表!C8&amp;"選手データ貼り付け!A:O"),MATCH("所属",INDIRECT(一覧表!C8&amp;"選手データ貼り付け!1:1"),0),0)&amp;"中",VLOOKUP(一覧表!D8,INDIRECT(一覧表!C8&amp;"選手データ貼り付け!A:O"),MATCH("所属",INDIRECT(一覧表!C8&amp;"選手データ貼り付け!1:1"),0),0)&amp;"中"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D8" t="str">
        <f ca="1">IF(C8="","",IF(COUNTIF(一覧表!W:W,一覧表!C9&amp;"Ｂ")=0,VLOOKUP(一覧表!D9,INDIRECT(一覧表!C9&amp;"選手データ貼り付け!A:O"),MATCH("所属",INDIRECT(一覧表!C9&amp;"選手データ貼り付け!1:1"),0),0)&amp;"中",VLOOKUP(一覧表!D9,INDIRECT(一覧表!C9&amp;"選手データ貼り付け!A:O"),MATCH("所属",INDIRECT(一覧表!C9&amp;"選手データ貼り付け!1:1"),0),0)&amp;"中"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D9" t="str">
        <f ca="1">IF(C9="","",IF(COUNTIF(一覧表!W:W,一覧表!C10&amp;"Ｂ")=0,VLOOKUP(一覧表!D10,INDIRECT(一覧表!C10&amp;"選手データ貼り付け!A:O"),MATCH("所属",INDIRECT(一覧表!C10&amp;"選手データ貼り付け!1:1"),0),0)&amp;"中",VLOOKUP(一覧表!D10,INDIRECT(一覧表!C10&amp;"選手データ貼り付け!A:O"),MATCH("所属",INDIRECT(一覧表!C10&amp;"選手データ貼り付け!1:1"),0),0)&amp;"中"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D10" t="str">
        <f ca="1">IF(C10="","",IF(COUNTIF(一覧表!W:W,一覧表!C11&amp;"Ｂ")=0,VLOOKUP(一覧表!D11,INDIRECT(一覧表!C11&amp;"選手データ貼り付け!A:O"),MATCH("所属",INDIRECT(一覧表!C11&amp;"選手データ貼り付け!1:1"),0),0)&amp;"中",VLOOKUP(一覧表!D11,INDIRECT(一覧表!C11&amp;"選手データ貼り付け!A:O"),MATCH("所属",INDIRECT(一覧表!C11&amp;"選手データ貼り付け!1:1"),0),0)&amp;"中"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D11" t="str">
        <f ca="1">IF(C11="","",IF(COUNTIF(一覧表!W:W,一覧表!C12&amp;"Ｂ")=0,VLOOKUP(一覧表!D12,INDIRECT(一覧表!C12&amp;"選手データ貼り付け!A:O"),MATCH("所属",INDIRECT(一覧表!C12&amp;"選手データ貼り付け!1:1"),0),0)&amp;"中",VLOOKUP(一覧表!D12,INDIRECT(一覧表!C12&amp;"選手データ貼り付け!A:O"),MATCH("所属",INDIRECT(一覧表!C12&amp;"選手データ貼り付け!1:1"),0),0)&amp;"中"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D12" t="str">
        <f ca="1">IF(C12="","",IF(COUNTIF(一覧表!W:W,一覧表!C13&amp;"Ｂ")=0,VLOOKUP(一覧表!D13,INDIRECT(一覧表!C13&amp;"選手データ貼り付け!A:O"),MATCH("所属",INDIRECT(一覧表!C13&amp;"選手データ貼り付け!1:1"),0),0)&amp;"中",VLOOKUP(一覧表!D13,INDIRECT(一覧表!C13&amp;"選手データ貼り付け!A:O"),MATCH("所属",INDIRECT(一覧表!C13&amp;"選手データ貼り付け!1:1"),0),0)&amp;"中"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D13" t="str">
        <f ca="1">IF(C13="","",IF(COUNTIF(一覧表!W:W,一覧表!C14&amp;"Ｂ")=0,VLOOKUP(一覧表!D14,INDIRECT(一覧表!C14&amp;"選手データ貼り付け!A:O"),MATCH("所属",INDIRECT(一覧表!C14&amp;"選手データ貼り付け!1:1"),0),0)&amp;"中",VLOOKUP(一覧表!D14,INDIRECT(一覧表!C14&amp;"選手データ貼り付け!A:O"),MATCH("所属",INDIRECT(一覧表!C14&amp;"選手データ貼り付け!1:1"),0),0)&amp;"中"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D14" t="str">
        <f ca="1">IF(C14="","",IF(COUNTIF(一覧表!W:W,一覧表!C15&amp;"Ｂ")=0,VLOOKUP(一覧表!D15,INDIRECT(一覧表!C15&amp;"選手データ貼り付け!A:O"),MATCH("所属",INDIRECT(一覧表!C15&amp;"選手データ貼り付け!1:1"),0),0)&amp;"中",VLOOKUP(一覧表!D15,INDIRECT(一覧表!C15&amp;"選手データ貼り付け!A:O"),MATCH("所属",INDIRECT(一覧表!C15&amp;"選手データ貼り付け!1:1"),0),0)&amp;"中"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D15" t="str">
        <f ca="1">IF(C15="","",IF(COUNTIF(一覧表!W:W,一覧表!C16&amp;"Ｂ")=0,VLOOKUP(一覧表!D16,INDIRECT(一覧表!C16&amp;"選手データ貼り付け!A:O"),MATCH("所属",INDIRECT(一覧表!C16&amp;"選手データ貼り付け!1:1"),0),0)&amp;"中",VLOOKUP(一覧表!D16,INDIRECT(一覧表!C16&amp;"選手データ貼り付け!A:O"),MATCH("所属",INDIRECT(一覧表!C16&amp;"選手データ貼り付け!1:1"),0),0)&amp;"中"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D16" t="str">
        <f ca="1">IF(C16="","",IF(COUNTIF(一覧表!W:W,一覧表!C17&amp;"Ｂ")=0,VLOOKUP(一覧表!D17,INDIRECT(一覧表!C17&amp;"選手データ貼り付け!A:O"),MATCH("所属",INDIRECT(一覧表!C17&amp;"選手データ貼り付け!1:1"),0),0)&amp;"中",VLOOKUP(一覧表!D17,INDIRECT(一覧表!C17&amp;"選手データ貼り付け!A:O"),MATCH("所属",INDIRECT(一覧表!C17&amp;"選手データ貼り付け!1:1"),0),0)&amp;"中"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D17" t="str">
        <f ca="1">IF(C17="","",IF(COUNTIF(一覧表!W:W,一覧表!C18&amp;"Ｂ")=0,VLOOKUP(一覧表!D18,INDIRECT(一覧表!C18&amp;"選手データ貼り付け!A:O"),MATCH("所属",INDIRECT(一覧表!C18&amp;"選手データ貼り付け!1:1"),0),0)&amp;"中",VLOOKUP(一覧表!D18,INDIRECT(一覧表!C18&amp;"選手データ貼り付け!A:O"),MATCH("所属",INDIRECT(一覧表!C18&amp;"選手データ貼り付け!1:1"),0),0)&amp;"中"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D18" t="str">
        <f ca="1">IF(C18="","",IF(COUNTIF(一覧表!W:W,一覧表!C19&amp;"Ｂ")=0,VLOOKUP(一覧表!D19,INDIRECT(一覧表!C19&amp;"選手データ貼り付け!A:O"),MATCH("所属",INDIRECT(一覧表!C19&amp;"選手データ貼り付け!1:1"),0),0)&amp;"中",VLOOKUP(一覧表!D19,INDIRECT(一覧表!C19&amp;"選手データ貼り付け!A:O"),MATCH("所属",INDIRECT(一覧表!C19&amp;"選手データ貼り付け!1:1"),0),0)&amp;"中"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D19" t="str">
        <f ca="1">IF(C19="","",IF(COUNTIF(一覧表!W:W,一覧表!C20&amp;"Ｂ")=0,VLOOKUP(一覧表!D20,INDIRECT(一覧表!C20&amp;"選手データ貼り付け!A:O"),MATCH("所属",INDIRECT(一覧表!C20&amp;"選手データ貼り付け!1:1"),0),0)&amp;"中",VLOOKUP(一覧表!D20,INDIRECT(一覧表!C20&amp;"選手データ貼り付け!A:O"),MATCH("所属",INDIRECT(一覧表!C20&amp;"選手データ貼り付け!1:1"),0),0)&amp;"中"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D20" t="str">
        <f ca="1">IF(C20="","",IF(COUNTIF(一覧表!W:W,一覧表!C21&amp;"Ｂ")=0,VLOOKUP(一覧表!D21,INDIRECT(一覧表!C21&amp;"選手データ貼り付け!A:O"),MATCH("所属",INDIRECT(一覧表!C21&amp;"選手データ貼り付け!1:1"),0),0)&amp;"中",VLOOKUP(一覧表!D21,INDIRECT(一覧表!C21&amp;"選手データ貼り付け!A:O"),MATCH("所属",INDIRECT(一覧表!C21&amp;"選手データ貼り付け!1:1"),0),0)&amp;"中"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D21" t="str">
        <f ca="1">IF(C21="","",IF(COUNTIF(一覧表!W:W,一覧表!C22&amp;"Ｂ")=0,VLOOKUP(一覧表!D22,INDIRECT(一覧表!C22&amp;"選手データ貼り付け!A:O"),MATCH("所属",INDIRECT(一覧表!C22&amp;"選手データ貼り付け!1:1"),0),0)&amp;"中",VLOOKUP(一覧表!D22,INDIRECT(一覧表!C22&amp;"選手データ貼り付け!A:O"),MATCH("所属",INDIRECT(一覧表!C22&amp;"選手データ貼り付け!1:1"),0),0)&amp;"中"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D22" t="str">
        <f ca="1">IF(C22="","",IF(COUNTIF(一覧表!W:W,一覧表!C23&amp;"Ｂ")=0,VLOOKUP(一覧表!D23,INDIRECT(一覧表!C23&amp;"選手データ貼り付け!A:O"),MATCH("所属",INDIRECT(一覧表!C23&amp;"選手データ貼り付け!1:1"),0),0)&amp;"中",VLOOKUP(一覧表!D23,INDIRECT(一覧表!C23&amp;"選手データ貼り付け!A:O"),MATCH("所属",INDIRECT(一覧表!C23&amp;"選手データ貼り付け!1:1"),0),0)&amp;"中"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D23" t="str">
        <f ca="1">IF(C23="","",IF(COUNTIF(一覧表!W:W,一覧表!C24&amp;"Ｂ")=0,VLOOKUP(一覧表!D24,INDIRECT(一覧表!C24&amp;"選手データ貼り付け!A:O"),MATCH("所属",INDIRECT(一覧表!C24&amp;"選手データ貼り付け!1:1"),0),0)&amp;"中",VLOOKUP(一覧表!D24,INDIRECT(一覧表!C24&amp;"選手データ貼り付け!A:O"),MATCH("所属",INDIRECT(一覧表!C24&amp;"選手データ貼り付け!1:1"),0),0)&amp;"中"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D24" t="str">
        <f ca="1">IF(C24="","",IF(COUNTIF(一覧表!W:W,一覧表!C25&amp;"Ｂ")=0,VLOOKUP(一覧表!D25,INDIRECT(一覧表!C25&amp;"選手データ貼り付け!A:O"),MATCH("所属",INDIRECT(一覧表!C25&amp;"選手データ貼り付け!1:1"),0),0)&amp;"中",VLOOKUP(一覧表!D25,INDIRECT(一覧表!C25&amp;"選手データ貼り付け!A:O"),MATCH("所属",INDIRECT(一覧表!C25&amp;"選手データ貼り付け!1:1"),0),0)&amp;"中"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D25" t="str">
        <f ca="1">IF(C25="","",IF(COUNTIF(一覧表!W:W,一覧表!C26&amp;"Ｂ")=0,VLOOKUP(一覧表!D26,INDIRECT(一覧表!C26&amp;"選手データ貼り付け!A:O"),MATCH("所属",INDIRECT(一覧表!C26&amp;"選手データ貼り付け!1:1"),0),0)&amp;"中",VLOOKUP(一覧表!D26,INDIRECT(一覧表!C26&amp;"選手データ貼り付け!A:O"),MATCH("所属",INDIRECT(一覧表!C26&amp;"選手データ貼り付け!1:1"),0),0)&amp;"中"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D26" t="str">
        <f ca="1">IF(C26="","",IF(COUNTIF(一覧表!W:W,一覧表!C27&amp;"Ｂ")=0,VLOOKUP(一覧表!D27,INDIRECT(一覧表!C27&amp;"選手データ貼り付け!A:O"),MATCH("所属",INDIRECT(一覧表!C27&amp;"選手データ貼り付け!1:1"),0),0)&amp;"中",VLOOKUP(一覧表!D27,INDIRECT(一覧表!C27&amp;"選手データ貼り付け!A:O"),MATCH("所属",INDIRECT(一覧表!C27&amp;"選手データ貼り付け!1:1"),0),0)&amp;"中"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D27" t="str">
        <f ca="1">IF(C27="","",IF(COUNTIF(一覧表!W:W,一覧表!C28&amp;"Ｂ")=0,VLOOKUP(一覧表!D28,INDIRECT(一覧表!C28&amp;"選手データ貼り付け!A:O"),MATCH("所属",INDIRECT(一覧表!C28&amp;"選手データ貼り付け!1:1"),0),0)&amp;"中",VLOOKUP(一覧表!D28,INDIRECT(一覧表!C28&amp;"選手データ貼り付け!A:O"),MATCH("所属",INDIRECT(一覧表!C28&amp;"選手データ貼り付け!1:1"),0),0)&amp;"中"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D28" t="str">
        <f ca="1">IF(C28="","",IF(COUNTIF(一覧表!W:W,一覧表!C29&amp;"Ｂ")=0,VLOOKUP(一覧表!D29,INDIRECT(一覧表!C29&amp;"選手データ貼り付け!A:O"),MATCH("所属",INDIRECT(一覧表!C29&amp;"選手データ貼り付け!1:1"),0),0)&amp;"中",VLOOKUP(一覧表!D29,INDIRECT(一覧表!C29&amp;"選手データ貼り付け!A:O"),MATCH("所属",INDIRECT(一覧表!C29&amp;"選手データ貼り付け!1:1"),0),0)&amp;"中"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D29" t="str">
        <f ca="1">IF(C29="","",IF(COUNTIF(一覧表!W:W,一覧表!C30&amp;"Ｂ")=0,VLOOKUP(一覧表!D30,INDIRECT(一覧表!C30&amp;"選手データ貼り付け!A:O"),MATCH("所属",INDIRECT(一覧表!C30&amp;"選手データ貼り付け!1:1"),0),0)&amp;"中",VLOOKUP(一覧表!D30,INDIRECT(一覧表!C30&amp;"選手データ貼り付け!A:O"),MATCH("所属",INDIRECT(一覧表!C30&amp;"選手データ貼り付け!1:1"),0),0)&amp;"中"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D30" t="str">
        <f ca="1">IF(C30="","",IF(COUNTIF(一覧表!W:W,一覧表!C31&amp;"Ｂ")=0,VLOOKUP(一覧表!D31,INDIRECT(一覧表!C31&amp;"選手データ貼り付け!A:O"),MATCH("所属",INDIRECT(一覧表!C31&amp;"選手データ貼り付け!1:1"),0),0)&amp;"中",VLOOKUP(一覧表!D31,INDIRECT(一覧表!C31&amp;"選手データ貼り付け!A:O"),MATCH("所属",INDIRECT(一覧表!C31&amp;"選手データ貼り付け!1:1"),0),0)&amp;"中"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D31" t="str">
        <f ca="1">IF(C31="","",IF(COUNTIF(一覧表!W:W,一覧表!C32&amp;"Ｂ")=0,VLOOKUP(一覧表!D32,INDIRECT(一覧表!C32&amp;"選手データ貼り付け!A:O"),MATCH("所属",INDIRECT(一覧表!C32&amp;"選手データ貼り付け!1:1"),0),0)&amp;"中",VLOOKUP(一覧表!D32,INDIRECT(一覧表!C32&amp;"選手データ貼り付け!A:O"),MATCH("所属",INDIRECT(一覧表!C32&amp;"選手データ貼り付け!1:1"),0),0)&amp;"中"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D32" t="str">
        <f ca="1">IF(C32="","",IF(COUNTIF(一覧表!W:W,一覧表!C33&amp;"Ｂ")=0,VLOOKUP(一覧表!D33,INDIRECT(一覧表!C33&amp;"選手データ貼り付け!A:O"),MATCH("所属",INDIRECT(一覧表!C33&amp;"選手データ貼り付け!1:1"),0),0)&amp;"中",VLOOKUP(一覧表!D33,INDIRECT(一覧表!C33&amp;"選手データ貼り付け!A:O"),MATCH("所属",INDIRECT(一覧表!C33&amp;"選手データ貼り付け!1:1"),0),0)&amp;"中"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D33" t="str">
        <f ca="1">IF(C33="","",IF(COUNTIF(一覧表!W:W,一覧表!C34&amp;"Ｂ")=0,VLOOKUP(一覧表!D34,INDIRECT(一覧表!C34&amp;"選手データ貼り付け!A:O"),MATCH("所属",INDIRECT(一覧表!C34&amp;"選手データ貼り付け!1:1"),0),0)&amp;"中",VLOOKUP(一覧表!D34,INDIRECT(一覧表!C34&amp;"選手データ貼り付け!A:O"),MATCH("所属",INDIRECT(一覧表!C34&amp;"選手データ貼り付け!1:1"),0),0)&amp;"中"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D34" t="str">
        <f ca="1">IF(C34="","",IF(COUNTIF(一覧表!W:W,一覧表!C35&amp;"Ｂ")=0,VLOOKUP(一覧表!D35,INDIRECT(一覧表!C35&amp;"選手データ貼り付け!A:O"),MATCH("所属",INDIRECT(一覧表!C35&amp;"選手データ貼り付け!1:1"),0),0)&amp;"中",VLOOKUP(一覧表!D35,INDIRECT(一覧表!C35&amp;"選手データ貼り付け!A:O"),MATCH("所属",INDIRECT(一覧表!C35&amp;"選手データ貼り付け!1:1"),0),0)&amp;"中"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D35" t="str">
        <f ca="1">IF(C35="","",IF(COUNTIF(一覧表!W:W,一覧表!C36&amp;"Ｂ")=0,VLOOKUP(一覧表!D36,INDIRECT(一覧表!C36&amp;"選手データ貼り付け!A:O"),MATCH("所属",INDIRECT(一覧表!C36&amp;"選手データ貼り付け!1:1"),0),0)&amp;"中",VLOOKUP(一覧表!D36,INDIRECT(一覧表!C36&amp;"選手データ貼り付け!A:O"),MATCH("所属",INDIRECT(一覧表!C36&amp;"選手データ貼り付け!1:1"),0),0)&amp;"中"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D36" t="str">
        <f ca="1">IF(C36="","",IF(COUNTIF(一覧表!W:W,一覧表!C37&amp;"Ｂ")=0,VLOOKUP(一覧表!D37,INDIRECT(一覧表!C37&amp;"選手データ貼り付け!A:O"),MATCH("所属",INDIRECT(一覧表!C37&amp;"選手データ貼り付け!1:1"),0),0)&amp;"中",VLOOKUP(一覧表!D37,INDIRECT(一覧表!C37&amp;"選手データ貼り付け!A:O"),MATCH("所属",INDIRECT(一覧表!C37&amp;"選手データ貼り付け!1:1"),0),0)&amp;"中"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D37" t="str">
        <f ca="1">IF(C37="","",IF(COUNTIF(一覧表!W:W,一覧表!C38&amp;"Ｂ")=0,VLOOKUP(一覧表!D38,INDIRECT(一覧表!C38&amp;"選手データ貼り付け!A:O"),MATCH("所属",INDIRECT(一覧表!C38&amp;"選手データ貼り付け!1:1"),0),0)&amp;"中",VLOOKUP(一覧表!D38,INDIRECT(一覧表!C38&amp;"選手データ貼り付け!A:O"),MATCH("所属",INDIRECT(一覧表!C38&amp;"選手データ貼り付け!1:1"),0),0)&amp;"中"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D38" t="str">
        <f ca="1">IF(C38="","",IF(COUNTIF(一覧表!W:W,一覧表!C39&amp;"Ｂ")=0,VLOOKUP(一覧表!D39,INDIRECT(一覧表!C39&amp;"選手データ貼り付け!A:O"),MATCH("所属",INDIRECT(一覧表!C39&amp;"選手データ貼り付け!1:1"),0),0)&amp;"中",VLOOKUP(一覧表!D39,INDIRECT(一覧表!C39&amp;"選手データ貼り付け!A:O"),MATCH("所属",INDIRECT(一覧表!C39&amp;"選手データ貼り付け!1:1"),0),0)&amp;"中"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D39" t="str">
        <f ca="1">IF(C39="","",IF(COUNTIF(一覧表!W:W,一覧表!C40&amp;"Ｂ")=0,VLOOKUP(一覧表!D40,INDIRECT(一覧表!C40&amp;"選手データ貼り付け!A:O"),MATCH("所属",INDIRECT(一覧表!C40&amp;"選手データ貼り付け!1:1"),0),0)&amp;"中",VLOOKUP(一覧表!D40,INDIRECT(一覧表!C40&amp;"選手データ貼り付け!A:O"),MATCH("所属",INDIRECT(一覧表!C40&amp;"選手データ貼り付け!1:1"),0),0)&amp;"中"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D40" t="str">
        <f ca="1">IF(C40="","",IF(COUNTIF(一覧表!W:W,一覧表!C41&amp;"Ｂ")=0,VLOOKUP(一覧表!D41,INDIRECT(一覧表!C41&amp;"選手データ貼り付け!A:O"),MATCH("所属",INDIRECT(一覧表!C41&amp;"選手データ貼り付け!1:1"),0),0)&amp;"中",VLOOKUP(一覧表!D41,INDIRECT(一覧表!C41&amp;"選手データ貼り付け!A:O"),MATCH("所属",INDIRECT(一覧表!C41&amp;"選手データ貼り付け!1:1"),0),0)&amp;"中"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D41" t="str">
        <f ca="1">IF(C41="","",IF(COUNTIF(一覧表!W:W,一覧表!C42&amp;"Ｂ")=0,VLOOKUP(一覧表!D42,INDIRECT(一覧表!C42&amp;"選手データ貼り付け!A:O"),MATCH("所属",INDIRECT(一覧表!C42&amp;"選手データ貼り付け!1:1"),0),0)&amp;"中",VLOOKUP(一覧表!D42,INDIRECT(一覧表!C42&amp;"選手データ貼り付け!A:O"),MATCH("所属",INDIRECT(一覧表!C42&amp;"選手データ貼り付け!1:1"),0),0)&amp;"中"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D42" t="str">
        <f ca="1">IF(C42="","",IF(COUNTIF(一覧表!W:W,一覧表!C43&amp;"Ｂ")=0,VLOOKUP(一覧表!D43,INDIRECT(一覧表!C43&amp;"選手データ貼り付け!A:O"),MATCH("所属",INDIRECT(一覧表!C43&amp;"選手データ貼り付け!1:1"),0),0)&amp;"中",VLOOKUP(一覧表!D43,INDIRECT(一覧表!C43&amp;"選手データ貼り付け!A:O"),MATCH("所属",INDIRECT(一覧表!C43&amp;"選手データ貼り付け!1:1"),0),0)&amp;"中"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D43" t="str">
        <f ca="1">IF(C43="","",IF(COUNTIF(一覧表!W:W,一覧表!C44&amp;"Ｂ")=0,VLOOKUP(一覧表!D44,INDIRECT(一覧表!C44&amp;"選手データ貼り付け!A:O"),MATCH("所属",INDIRECT(一覧表!C44&amp;"選手データ貼り付け!1:1"),0),0)&amp;"中",VLOOKUP(一覧表!D44,INDIRECT(一覧表!C44&amp;"選手データ貼り付け!A:O"),MATCH("所属",INDIRECT(一覧表!C44&amp;"選手データ貼り付け!1:1"),0),0)&amp;"中"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D44" t="str">
        <f ca="1">IF(C44="","",IF(COUNTIF(一覧表!W:W,一覧表!C45&amp;"Ｂ")=0,VLOOKUP(一覧表!D45,INDIRECT(一覧表!C45&amp;"選手データ貼り付け!A:O"),MATCH("所属",INDIRECT(一覧表!C45&amp;"選手データ貼り付け!1:1"),0),0)&amp;"中",VLOOKUP(一覧表!D45,INDIRECT(一覧表!C45&amp;"選手データ貼り付け!A:O"),MATCH("所属",INDIRECT(一覧表!C45&amp;"選手データ貼り付け!1:1"),0),0)&amp;"中"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D45" t="str">
        <f ca="1">IF(C45="","",IF(COUNTIF(一覧表!W:W,一覧表!C46&amp;"Ｂ")=0,VLOOKUP(一覧表!D46,INDIRECT(一覧表!C46&amp;"選手データ貼り付け!A:O"),MATCH("所属",INDIRECT(一覧表!C46&amp;"選手データ貼り付け!1:1"),0),0)&amp;"中",VLOOKUP(一覧表!D46,INDIRECT(一覧表!C46&amp;"選手データ貼り付け!A:O"),MATCH("所属",INDIRECT(一覧表!C46&amp;"選手データ貼り付け!1:1"),0),0)&amp;"中"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D46" t="str">
        <f ca="1">IF(C46="","",IF(COUNTIF(一覧表!W:W,一覧表!C47&amp;"Ｂ")=0,VLOOKUP(一覧表!D47,INDIRECT(一覧表!C47&amp;"選手データ貼り付け!A:O"),MATCH("所属",INDIRECT(一覧表!C47&amp;"選手データ貼り付け!1:1"),0),0)&amp;"中",VLOOKUP(一覧表!D47,INDIRECT(一覧表!C47&amp;"選手データ貼り付け!A:O"),MATCH("所属",INDIRECT(一覧表!C47&amp;"選手データ貼り付け!1:1"),0),0)&amp;"中"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D47" t="str">
        <f ca="1">IF(C47="","",IF(COUNTIF(一覧表!W:W,一覧表!C48&amp;"Ｂ")=0,VLOOKUP(一覧表!D48,INDIRECT(一覧表!C48&amp;"選手データ貼り付け!A:O"),MATCH("所属",INDIRECT(一覧表!C48&amp;"選手データ貼り付け!1:1"),0),0)&amp;"中",VLOOKUP(一覧表!D48,INDIRECT(一覧表!C48&amp;"選手データ貼り付け!A:O"),MATCH("所属",INDIRECT(一覧表!C48&amp;"選手データ貼り付け!1:1"),0),0)&amp;"中"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D48" t="str">
        <f ca="1">IF(C48="","",IF(COUNTIF(一覧表!W:W,一覧表!C49&amp;"Ｂ")=0,VLOOKUP(一覧表!D49,INDIRECT(一覧表!C49&amp;"選手データ貼り付け!A:O"),MATCH("所属",INDIRECT(一覧表!C49&amp;"選手データ貼り付け!1:1"),0),0)&amp;"中",VLOOKUP(一覧表!D49,INDIRECT(一覧表!C49&amp;"選手データ貼り付け!A:O"),MATCH("所属",INDIRECT(一覧表!C49&amp;"選手データ貼り付け!1:1"),0),0)&amp;"中"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D49" t="str">
        <f ca="1">IF(C49="","",IF(COUNTIF(一覧表!W:W,一覧表!C50&amp;"Ｂ")=0,VLOOKUP(一覧表!D50,INDIRECT(一覧表!C50&amp;"選手データ貼り付け!A:O"),MATCH("所属",INDIRECT(一覧表!C50&amp;"選手データ貼り付け!1:1"),0),0)&amp;"中",VLOOKUP(一覧表!D50,INDIRECT(一覧表!C50&amp;"選手データ貼り付け!A:O"),MATCH("所属",INDIRECT(一覧表!C50&amp;"選手データ貼り付け!1:1"),0),0)&amp;"中"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D50" t="str">
        <f ca="1">IF(C50="","",IF(COUNTIF(一覧表!W:W,一覧表!C51&amp;"Ｂ")=0,VLOOKUP(一覧表!D51,INDIRECT(一覧表!C51&amp;"選手データ貼り付け!A:O"),MATCH("所属",INDIRECT(一覧表!C51&amp;"選手データ貼り付け!1:1"),0),0)&amp;"中",VLOOKUP(一覧表!D51,INDIRECT(一覧表!C51&amp;"選手データ貼り付け!A:O"),MATCH("所属",INDIRECT(一覧表!C51&amp;"選手データ貼り付け!1:1"),0),0)&amp;"中"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D51" t="str">
        <f ca="1">IF(C51="","",IF(COUNTIF(一覧表!W:W,一覧表!C52&amp;"Ｂ")=0,VLOOKUP(一覧表!D52,INDIRECT(一覧表!C52&amp;"選手データ貼り付け!A:O"),MATCH("所属",INDIRECT(一覧表!C52&amp;"選手データ貼り付け!1:1"),0),0)&amp;"中",VLOOKUP(一覧表!D52,INDIRECT(一覧表!C52&amp;"選手データ貼り付け!A:O"),MATCH("所属",INDIRECT(一覧表!C52&amp;"選手データ貼り付け!1:1"),0),0)&amp;"中"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D52" t="str">
        <f ca="1">IF(C52="","",IF(COUNTIF(一覧表!W:W,一覧表!C53&amp;"Ｂ")=0,VLOOKUP(一覧表!D53,INDIRECT(一覧表!C53&amp;"選手データ貼り付け!A:O"),MATCH("所属",INDIRECT(一覧表!C53&amp;"選手データ貼り付け!1:1"),0),0)&amp;"中",VLOOKUP(一覧表!D53,INDIRECT(一覧表!C53&amp;"選手データ貼り付け!A:O"),MATCH("所属",INDIRECT(一覧表!C53&amp;"選手データ貼り付け!1:1"),0),0)&amp;"中"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D53" t="str">
        <f ca="1">IF(C53="","",IF(COUNTIF(一覧表!W:W,一覧表!C54&amp;"Ｂ")=0,VLOOKUP(一覧表!D54,INDIRECT(一覧表!C54&amp;"選手データ貼り付け!A:O"),MATCH("所属",INDIRECT(一覧表!C54&amp;"選手データ貼り付け!1:1"),0),0)&amp;"中",VLOOKUP(一覧表!D54,INDIRECT(一覧表!C54&amp;"選手データ貼り付け!A:O"),MATCH("所属",INDIRECT(一覧表!C54&amp;"選手データ貼り付け!1:1"),0),0)&amp;"中"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D54" t="str">
        <f ca="1">IF(C54="","",IF(COUNTIF(一覧表!W:W,一覧表!C55&amp;"Ｂ")=0,VLOOKUP(一覧表!D55,INDIRECT(一覧表!C55&amp;"選手データ貼り付け!A:O"),MATCH("所属",INDIRECT(一覧表!C55&amp;"選手データ貼り付け!1:1"),0),0)&amp;"中",VLOOKUP(一覧表!D55,INDIRECT(一覧表!C55&amp;"選手データ貼り付け!A:O"),MATCH("所属",INDIRECT(一覧表!C55&amp;"選手データ貼り付け!1:1"),0),0)&amp;"中"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D55" t="str">
        <f ca="1">IF(C55="","",IF(COUNTIF(一覧表!W:W,一覧表!C56&amp;"Ｂ")=0,VLOOKUP(一覧表!D56,INDIRECT(一覧表!C56&amp;"選手データ貼り付け!A:O"),MATCH("所属",INDIRECT(一覧表!C56&amp;"選手データ貼り付け!1:1"),0),0)&amp;"中",VLOOKUP(一覧表!D56,INDIRECT(一覧表!C56&amp;"選手データ貼り付け!A:O"),MATCH("所属",INDIRECT(一覧表!C56&amp;"選手データ貼り付け!1:1"),0),0)&amp;"中"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D56" t="str">
        <f ca="1">IF(C56="","",IF(COUNTIF(一覧表!W:W,一覧表!C57&amp;"Ｂ")=0,VLOOKUP(一覧表!D57,INDIRECT(一覧表!C57&amp;"選手データ貼り付け!A:O"),MATCH("所属",INDIRECT(一覧表!C57&amp;"選手データ貼り付け!1:1"),0),0)&amp;"中",VLOOKUP(一覧表!D57,INDIRECT(一覧表!C57&amp;"選手データ貼り付け!A:O"),MATCH("所属",INDIRECT(一覧表!C57&amp;"選手データ貼り付け!1:1"),0),0)&amp;"中"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D57" t="str">
        <f ca="1">IF(C57="","",IF(COUNTIF(一覧表!W:W,一覧表!C58&amp;"Ｂ")=0,VLOOKUP(一覧表!D58,INDIRECT(一覧表!C58&amp;"選手データ貼り付け!A:O"),MATCH("所属",INDIRECT(一覧表!C58&amp;"選手データ貼り付け!1:1"),0),0)&amp;"中",VLOOKUP(一覧表!D58,INDIRECT(一覧表!C58&amp;"選手データ貼り付け!A:O"),MATCH("所属",INDIRECT(一覧表!C58&amp;"選手データ貼り付け!1:1"),0),0)&amp;"中"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D58" t="str">
        <f ca="1">IF(C58="","",IF(COUNTIF(一覧表!W:W,一覧表!C59&amp;"Ｂ")=0,VLOOKUP(一覧表!D59,INDIRECT(一覧表!C59&amp;"選手データ貼り付け!A:O"),MATCH("所属",INDIRECT(一覧表!C59&amp;"選手データ貼り付け!1:1"),0),0)&amp;"中",VLOOKUP(一覧表!D59,INDIRECT(一覧表!C59&amp;"選手データ貼り付け!A:O"),MATCH("所属",INDIRECT(一覧表!C59&amp;"選手データ貼り付け!1:1"),0),0)&amp;"中"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D59" t="str">
        <f ca="1">IF(C59="","",IF(COUNTIF(一覧表!W:W,一覧表!C60&amp;"Ｂ")=0,VLOOKUP(一覧表!D60,INDIRECT(一覧表!C60&amp;"選手データ貼り付け!A:O"),MATCH("所属",INDIRECT(一覧表!C60&amp;"選手データ貼り付け!1:1"),0),0)&amp;"中",VLOOKUP(一覧表!D60,INDIRECT(一覧表!C60&amp;"選手データ貼り付け!A:O"),MATCH("所属",INDIRECT(一覧表!C60&amp;"選手データ貼り付け!1:1"),0),0)&amp;"中"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D60" t="str">
        <f ca="1">IF(C60="","",IF(COUNTIF(一覧表!W:W,一覧表!C61&amp;"Ｂ")=0,VLOOKUP(一覧表!D61,INDIRECT(一覧表!C61&amp;"選手データ貼り付け!A:O"),MATCH("所属",INDIRECT(一覧表!C61&amp;"選手データ貼り付け!1:1"),0),0)&amp;"中",VLOOKUP(一覧表!D61,INDIRECT(一覧表!C61&amp;"選手データ貼り付け!A:O"),MATCH("所属",INDIRECT(一覧表!C61&amp;"選手データ貼り付け!1:1"),0),0)&amp;"中"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D61" t="str">
        <f ca="1">IF(C61="","",IF(COUNTIF(一覧表!W:W,一覧表!C62&amp;"Ｂ")=0,VLOOKUP(一覧表!D62,INDIRECT(一覧表!C62&amp;"選手データ貼り付け!A:O"),MATCH("所属",INDIRECT(一覧表!C62&amp;"選手データ貼り付け!1:1"),0),0)&amp;"中",VLOOKUP(一覧表!D62,INDIRECT(一覧表!C62&amp;"選手データ貼り付け!A:O"),MATCH("所属",INDIRECT(一覧表!C62&amp;"選手データ貼り付け!1:1"),0),0)&amp;"中"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IF(一覧表!S63="","",VLOOKUP(VLOOKUP(一覧表!D63,INDIRECT(一覧表!C63&amp;"選手データ貼り付け!A:O"),MATCH("所属",INDIRECT(一覧表!C63&amp;"選手データ貼り付け!1:1"),0),0)&amp;"中",所属csv!$A:$H,MATCH("所属コード",所属csv!$1:$1,0),0))</f>
        <v/>
      </c>
      <c r="D62" t="str">
        <f ca="1">IF(C62="","",IF(COUNTIF(一覧表!W:W,一覧表!C63&amp;"Ｂ")=0,VLOOKUP(一覧表!D63,INDIRECT(一覧表!C63&amp;"選手データ貼り付け!A:O"),MATCH("所属",INDIRECT(一覧表!C63&amp;"選手データ貼り付け!1:1"),0),0)&amp;"中",VLOOKUP(一覧表!D63,INDIRECT(一覧表!C63&amp;"選手データ貼り付け!A:O"),MATCH("所属",INDIRECT(一覧表!C63&amp;"選手データ貼り付け!1:1"),0),0)&amp;"中"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競技csv</vt:lpstr>
      <vt:lpstr>所属csv</vt:lpstr>
      <vt:lpstr>男選手データ貼り付け</vt:lpstr>
      <vt:lpstr>女選手データ貼り付け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2024-04-30T06:36:20Z</cp:lastPrinted>
  <dcterms:created xsi:type="dcterms:W3CDTF">2021-06-20T04:54:42Z</dcterms:created>
  <dcterms:modified xsi:type="dcterms:W3CDTF">2024-06-03T03:20:37Z</dcterms:modified>
</cp:coreProperties>
</file>